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tabRatio="830" activeTab="6"/>
  </bookViews>
  <sheets>
    <sheet name="TotalColi" sheetId="1" r:id="rId1"/>
    <sheet name="E.coli" sheetId="2" r:id="rId2"/>
    <sheet name="Enterococci" sheetId="3" r:id="rId3"/>
    <sheet name="P.aeruginosa" sheetId="4" r:id="rId4"/>
    <sheet name="C.perfringens" sheetId="5" r:id="rId5"/>
    <sheet name="ACC22" sheetId="6" r:id="rId6"/>
    <sheet name="ACC37" sheetId="7" r:id="rId7"/>
  </sheets>
  <definedNames>
    <definedName name="data2" localSheetId="5">OFFSET('ACC22'!$O$2,,,COUNT('ACC22'!$O$2:$O$208),1)</definedName>
    <definedName name="data2" localSheetId="6">OFFSET('ACC37'!$O$2,,,COUNT('ACC37'!$O$2:$O$196),1)</definedName>
    <definedName name="data2" localSheetId="4">OFFSET('C.perfringens'!$O$2,,,COUNT('C.perfringens'!$O$2:$O$181),1)</definedName>
    <definedName name="data2" localSheetId="1">OFFSET('E.coli'!$O$2,,,COUNT('E.coli'!$O$2:$O$186),1)</definedName>
    <definedName name="data2" localSheetId="2">OFFSET('Enterococci'!$O$2,,,COUNT('Enterococci'!$O$2:$O$181),1)</definedName>
    <definedName name="data2" localSheetId="3">OFFSET('P.aeruginosa'!$O$2,,,COUNT('P.aeruginosa'!$O$2:$O$180),1)</definedName>
    <definedName name="data2" localSheetId="0">OFFSET('TotalColi'!$O$2,,,COUNT('TotalColi'!$O$2:$O$196),1)</definedName>
    <definedName name="data2">OFFSET(#REF!,,,COUNT(#REF!),1)</definedName>
    <definedName name="different" localSheetId="5">'ACC22'!$H$2:$H$62</definedName>
    <definedName name="different" localSheetId="6">'ACC37'!$H$2:$H$50</definedName>
    <definedName name="different" localSheetId="4">'C.perfringens'!$H$2:$H$94</definedName>
    <definedName name="different" localSheetId="1">'E.coli'!$H$2:$H$89</definedName>
    <definedName name="different" localSheetId="2">'Enterococci'!$H$2:$H$89</definedName>
    <definedName name="different" localSheetId="3">'P.aeruginosa'!$H$2:$H$99</definedName>
    <definedName name="different" localSheetId="0">'TotalColi'!$H$2:$H$70</definedName>
    <definedName name="different">#REF!</definedName>
    <definedName name="distribution" localSheetId="5">'ACC22'!$B$2:$B$62</definedName>
    <definedName name="distribution" localSheetId="6">'ACC37'!$B$2:$B$50</definedName>
    <definedName name="distribution" localSheetId="4">'C.perfringens'!$B$2:$B$94</definedName>
    <definedName name="distribution" localSheetId="1">'E.coli'!$B$2:$B$89</definedName>
    <definedName name="distribution" localSheetId="2">'Enterococci'!$B$2:$B$89</definedName>
    <definedName name="distribution" localSheetId="3">'P.aeruginosa'!$B$2:$B$99</definedName>
    <definedName name="distribution" localSheetId="0">'TotalColi'!$B$2:$B$70</definedName>
    <definedName name="down" localSheetId="5">OFFSET('ACC22'!$R$2,,,COUNT('ACC22'!$R$2:$R$202),1)</definedName>
    <definedName name="down" localSheetId="6">OFFSET('ACC37'!$R$2,,,COUNT('ACC37'!$R$2:$R$190),1)</definedName>
    <definedName name="down" localSheetId="4">OFFSET('C.perfringens'!$R$2,,,COUNT('C.perfringens'!$R$2:$R$175),1)</definedName>
    <definedName name="down" localSheetId="1">OFFSET('E.coli'!$R$2,,,COUNT('E.coli'!$R$2:$R$180),1)</definedName>
    <definedName name="down" localSheetId="2">OFFSET('Enterococci'!$R$2,,,COUNT('Enterococci'!$R$2:$R$175),1)</definedName>
    <definedName name="down" localSheetId="3">OFFSET('P.aeruginosa'!$R$2,,,COUNT('P.aeruginosa'!$R$2:$R$174),1)</definedName>
    <definedName name="down" localSheetId="0">OFFSET('TotalColi'!$R$2,,,COUNT('TotalColi'!$R$2:$R$190),1)</definedName>
    <definedName name="down">OFFSET(#REF!,,,COUNT(#REF!),1)</definedName>
    <definedName name="label" localSheetId="5">OFFSET('ACC22'!$P$2,,,COUNTA('ACC22'!$P$2:$P$208),1)</definedName>
    <definedName name="label" localSheetId="6">OFFSET('ACC37'!$P$2,,,COUNTA('ACC37'!$P$2:$P$196),1)</definedName>
    <definedName name="label" localSheetId="4">OFFSET('C.perfringens'!$P$2,,,COUNTA('C.perfringens'!$P$2:$P$181),1)</definedName>
    <definedName name="label" localSheetId="1">OFFSET('E.coli'!$P$2,,,COUNTA('E.coli'!$P$2:$P$186),1)</definedName>
    <definedName name="label" localSheetId="2">OFFSET('Enterococci'!$P$2,,,COUNTA('Enterococci'!$P$2:$P$181),1)</definedName>
    <definedName name="label" localSheetId="3">OFFSET('P.aeruginosa'!$P$2,,,COUNTA('P.aeruginosa'!$P$2:$P$180),1)</definedName>
    <definedName name="label" localSheetId="0">OFFSET('TotalColi'!$P$2,,,COUNTA('TotalColi'!$P$2:$P$196),1)</definedName>
    <definedName name="label">OFFSET(#REF!,,,COUNTA(#REF!),1)</definedName>
    <definedName name="subsetindex" localSheetId="5">SMALL(IF(ISNUMBER('ACC22'!different),ROW('ACC22'!different)-ROW(INDEX('ACC22'!different,1))+1),ROW('ACC22'!$B$1:INDEX('ACC22'!$B:$B,COUNTIF('ACC22'!different,1))))</definedName>
    <definedName name="subsetindex" localSheetId="6">SMALL(IF(ISNUMBER('ACC37'!different),ROW('ACC37'!different)-ROW(INDEX('ACC37'!different,1))+1),ROW('ACC37'!$B$1:INDEX('ACC37'!$B:$B,COUNTIF('ACC37'!different,1))))</definedName>
    <definedName name="subsetindex" localSheetId="4">SMALL(IF(ISNUMBER('C.perfringens'!different),ROW('C.perfringens'!different)-ROW(INDEX('C.perfringens'!different,1))+1),ROW('C.perfringens'!$B$1:INDEX('C.perfringens'!$B:$B,COUNTIF('C.perfringens'!different,1))))</definedName>
    <definedName name="subsetindex" localSheetId="1">SMALL(IF(ISNUMBER('E.coli'!different),ROW('E.coli'!different)-ROW(INDEX('E.coli'!different,1))+1),ROW('E.coli'!$B$1:INDEX('E.coli'!$B:$B,COUNTIF('E.coli'!different,1))))</definedName>
    <definedName name="subsetindex" localSheetId="2">SMALL(IF(ISNUMBER('Enterococci'!different),ROW('Enterococci'!different)-ROW(INDEX('Enterococci'!different,1))+1),ROW('Enterococci'!$B$1:INDEX('Enterococci'!$B:$B,COUNTIF('Enterococci'!different,1))))</definedName>
    <definedName name="subsetindex" localSheetId="3">SMALL(IF(ISNUMBER('P.aeruginosa'!different),ROW('P.aeruginosa'!different)-ROW(INDEX('P.aeruginosa'!different,1))+1),ROW('P.aeruginosa'!$B$1:INDEX('P.aeruginosa'!$B:$B,COUNTIF('P.aeruginosa'!different,1))))</definedName>
    <definedName name="subsetindex" localSheetId="0">SMALL(IF(ISNUMBER('TotalColi'!different),ROW('TotalColi'!different)-ROW(INDEX('TotalColi'!different,1))+1),ROW('TotalColi'!$B$1:INDEX('TotalColi'!$B:$B,COUNTIF('TotalColi'!different,1))))</definedName>
    <definedName name="upper" localSheetId="5">OFFSET('ACC22'!$Q$2,,,COUNT('ACC22'!$Q$2:$Q$205),1)</definedName>
    <definedName name="upper" localSheetId="6">OFFSET('ACC37'!$Q$2,,,COUNT('ACC37'!$Q$2:$Q$193),1)</definedName>
    <definedName name="upper" localSheetId="4">OFFSET('C.perfringens'!$Q$2,,,COUNT('C.perfringens'!$Q$2:$Q$178),1)</definedName>
    <definedName name="upper" localSheetId="1">OFFSET('E.coli'!$Q$2,,,COUNT('E.coli'!$Q$2:$Q$183),1)</definedName>
    <definedName name="upper" localSheetId="2">OFFSET('Enterococci'!$Q$2,,,COUNT('Enterococci'!$Q$2:$Q$178),1)</definedName>
    <definedName name="upper" localSheetId="3">OFFSET('P.aeruginosa'!$Q$2,,,COUNT('P.aeruginosa'!$Q$2:$Q$177),1)</definedName>
    <definedName name="upper" localSheetId="0">OFFSET('TotalColi'!$Q$2,,,COUNT('TotalColi'!$Q$2:$Q$193),1)</definedName>
    <definedName name="upper">OFFSET(#REF!,,,COUNT(#REF!),1)</definedName>
  </definedNames>
  <calcPr fullCalcOnLoad="1"/>
</workbook>
</file>

<file path=xl/sharedStrings.xml><?xml version="1.0" encoding="utf-8"?>
<sst xmlns="http://schemas.openxmlformats.org/spreadsheetml/2006/main" count="921" uniqueCount="95">
  <si>
    <t>Distribution No:</t>
  </si>
  <si>
    <t>Sample No:</t>
  </si>
  <si>
    <t>E.coli</t>
  </si>
  <si>
    <t>Enterococci</t>
  </si>
  <si>
    <t>Difference</t>
  </si>
  <si>
    <t>Upper Cut off criteria</t>
  </si>
  <si>
    <t>Lower Cut off criteria</t>
  </si>
  <si>
    <t>Total coliforms</t>
  </si>
  <si>
    <t>P.aeruginosa</t>
  </si>
  <si>
    <t>C.perfringens</t>
  </si>
  <si>
    <r>
      <t>ACC 22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</si>
  <si>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Participants median</t>
  </si>
  <si>
    <t>Log</t>
  </si>
  <si>
    <t>Enter your laboratory results</t>
  </si>
  <si>
    <t>Entered by (in your laboratory)</t>
  </si>
  <si>
    <t xml:space="preserve">Enter your laboratory results </t>
  </si>
  <si>
    <t>Enter your laboratory results as whole numbers</t>
  </si>
  <si>
    <t xml:space="preserve">Enter your laboratory result </t>
  </si>
  <si>
    <t>Value different</t>
  </si>
  <si>
    <t>Selected distribution</t>
  </si>
  <si>
    <t>W176</t>
  </si>
  <si>
    <t>W176A</t>
  </si>
  <si>
    <t>W176B</t>
  </si>
  <si>
    <t>W176C</t>
  </si>
  <si>
    <t>W177</t>
  </si>
  <si>
    <t>W177A</t>
  </si>
  <si>
    <t>W177B</t>
  </si>
  <si>
    <t>W177C</t>
  </si>
  <si>
    <t>W178</t>
  </si>
  <si>
    <t>W178A</t>
  </si>
  <si>
    <t>W178B</t>
  </si>
  <si>
    <t>W179</t>
  </si>
  <si>
    <t>W179A</t>
  </si>
  <si>
    <t>W179B</t>
  </si>
  <si>
    <t>W180</t>
  </si>
  <si>
    <t>W180A</t>
  </si>
  <si>
    <t>W180B</t>
  </si>
  <si>
    <t>W178C</t>
  </si>
  <si>
    <t>W179C</t>
  </si>
  <si>
    <t>W180C</t>
  </si>
  <si>
    <r>
      <t>ACC 22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</si>
  <si>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W181</t>
  </si>
  <si>
    <t>W181A</t>
  </si>
  <si>
    <t>W181B</t>
  </si>
  <si>
    <t>W181C</t>
  </si>
  <si>
    <t>W182</t>
  </si>
  <si>
    <t>W182A</t>
  </si>
  <si>
    <t>W182B</t>
  </si>
  <si>
    <t>W182C</t>
  </si>
  <si>
    <t>W183</t>
  </si>
  <si>
    <t>W183A</t>
  </si>
  <si>
    <t>W183B</t>
  </si>
  <si>
    <t>W183C</t>
  </si>
  <si>
    <t>W184</t>
  </si>
  <si>
    <t>W184A</t>
  </si>
  <si>
    <t>W184B</t>
  </si>
  <si>
    <t>W184C</t>
  </si>
  <si>
    <t>W185</t>
  </si>
  <si>
    <t>W185A</t>
  </si>
  <si>
    <t>W185B</t>
  </si>
  <si>
    <t>W185C</t>
  </si>
  <si>
    <t>W186</t>
  </si>
  <si>
    <t>W186C</t>
  </si>
  <si>
    <t>W186B</t>
  </si>
  <si>
    <t>W186A</t>
  </si>
  <si>
    <t>W187</t>
  </si>
  <si>
    <t>W187A</t>
  </si>
  <si>
    <t>W187B</t>
  </si>
  <si>
    <t>W187C</t>
  </si>
  <si>
    <t>W188</t>
  </si>
  <si>
    <t>W188A</t>
  </si>
  <si>
    <t>W188C</t>
  </si>
  <si>
    <t>W188B</t>
  </si>
  <si>
    <t>W189</t>
  </si>
  <si>
    <t>W189A</t>
  </si>
  <si>
    <t>W189C</t>
  </si>
  <si>
    <t>W189B</t>
  </si>
  <si>
    <t>W190</t>
  </si>
  <si>
    <t>W190A</t>
  </si>
  <si>
    <t>W190B</t>
  </si>
  <si>
    <t>W190C</t>
  </si>
  <si>
    <t>W191</t>
  </si>
  <si>
    <t>W191A</t>
  </si>
  <si>
    <t>W191B</t>
  </si>
  <si>
    <t>W191C</t>
  </si>
  <si>
    <t>W192</t>
  </si>
  <si>
    <t>W192A</t>
  </si>
  <si>
    <t>W192B</t>
  </si>
  <si>
    <t>W192C</t>
  </si>
  <si>
    <t>FEPTU</t>
  </si>
  <si>
    <t>ACC 37</t>
  </si>
  <si>
    <t>W193</t>
  </si>
  <si>
    <t>W193A</t>
  </si>
  <si>
    <t>W193B</t>
  </si>
  <si>
    <t>W193C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</si>
</sst>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i/>
      <sz val="8.5"/>
      <color indexed="8"/>
      <name val="Arial"/>
      <family val="0"/>
    </font>
    <font>
      <b/>
      <vertAlign val="superscript"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/>
      <protection locked="0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12" xfId="0" applyNumberForma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55" fillId="34" borderId="0" xfId="0" applyFont="1" applyFill="1" applyBorder="1" applyAlignment="1" applyProtection="1">
      <alignment horizontal="center" vertical="center"/>
      <protection hidden="1"/>
    </xf>
    <xf numFmtId="0" fontId="54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57" applyFill="1" applyBorder="1" applyAlignment="1" applyProtection="1">
      <alignment horizontal="center" vertical="center" wrapText="1"/>
      <protection hidden="1"/>
    </xf>
    <xf numFmtId="0" fontId="0" fillId="0" borderId="10" xfId="57" applyFont="1" applyFill="1" applyBorder="1" applyAlignment="1" applyProtection="1">
      <alignment horizontal="center" vertical="center"/>
      <protection hidden="1"/>
    </xf>
    <xf numFmtId="1" fontId="0" fillId="0" borderId="10" xfId="57" applyNumberFormat="1" applyFont="1" applyFill="1" applyBorder="1" applyAlignment="1" applyProtection="1">
      <alignment horizontal="center" vertical="center"/>
      <protection hidden="1"/>
    </xf>
    <xf numFmtId="0" fontId="0" fillId="0" borderId="10" xfId="5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Total coliforms examination for Drinking Water Scheme samples 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75"/>
          <c:w val="0.92875"/>
          <c:h val="0.883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TotalColi!label</c:f>
              <c:strCache/>
            </c:strRef>
          </c:cat>
          <c:val>
            <c:numRef>
              <c:f>TotalColi!data2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TotalColi!label</c:f>
              <c:strCache/>
            </c:strRef>
          </c:cat>
          <c:val>
            <c:numRef>
              <c:f>TotalColi!upper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TotalColi!label</c:f>
              <c:strCache/>
            </c:strRef>
          </c:cat>
          <c:val>
            <c:numRef>
              <c:f>TotalColi!down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958184"/>
        <c:axId val="63405929"/>
      </c:lineChart>
      <c:catAx>
        <c:axId val="2195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5929"/>
        <c:crosses val="autoZero"/>
        <c:auto val="1"/>
        <c:lblOffset val="100"/>
        <c:tickLblSkip val="1"/>
        <c:noMultiLvlLbl val="0"/>
      </c:catAx>
      <c:valAx>
        <c:axId val="6340592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5818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E.coli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 </a:t>
            </a:r>
          </a:p>
        </c:rich>
      </c:tx>
      <c:layout>
        <c:manualLayout>
          <c:xMode val="factor"/>
          <c:yMode val="factor"/>
          <c:x val="0.019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75"/>
          <c:y val="-0.02175"/>
          <c:w val="0.92125"/>
          <c:h val="0.869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E.coli!label</c:f>
              <c:strCache/>
            </c:strRef>
          </c:cat>
          <c:val>
            <c:numRef>
              <c:f>E.coli!data2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435434"/>
        <c:axId val="592315"/>
      </c:lineChart>
      <c:catAx>
        <c:axId val="22435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315"/>
        <c:crosses val="autoZero"/>
        <c:auto val="1"/>
        <c:lblOffset val="100"/>
        <c:tickLblSkip val="1"/>
        <c:noMultiLvlLbl val="0"/>
      </c:catAx>
      <c:valAx>
        <c:axId val="592315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543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Enterococci examination for Drinking Water Scheme samples 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915"/>
          <c:w val="0.90725"/>
          <c:h val="0.878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Enterococci!label</c:f>
              <c:strCache/>
            </c:strRef>
          </c:cat>
          <c:val>
            <c:numRef>
              <c:f>Enterococci!data2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150209"/>
        <c:axId val="21698698"/>
      </c:lineChart>
      <c:catAx>
        <c:axId val="4715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98698"/>
        <c:crosses val="autoZero"/>
        <c:auto val="1"/>
        <c:lblOffset val="100"/>
        <c:tickLblSkip val="1"/>
        <c:noMultiLvlLbl val="0"/>
      </c:catAx>
      <c:valAx>
        <c:axId val="2169869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020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P.aeruginosa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 </a:t>
            </a:r>
          </a:p>
        </c:rich>
      </c:tx>
      <c:layout>
        <c:manualLayout>
          <c:xMode val="factor"/>
          <c:yMode val="factor"/>
          <c:x val="-0.01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1"/>
          <c:w val="0.906"/>
          <c:h val="0.879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P.aeruginosa!label</c:f>
              <c:strCache/>
            </c:strRef>
          </c:cat>
          <c:val>
            <c:numRef>
              <c:f>P.aeruginosa!data2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689631"/>
        <c:axId val="63335768"/>
      </c:lineChart>
      <c:catAx>
        <c:axId val="6668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5768"/>
        <c:crosses val="autoZero"/>
        <c:auto val="1"/>
        <c:lblOffset val="100"/>
        <c:tickLblSkip val="1"/>
        <c:noMultiLvlLbl val="0"/>
      </c:catAx>
      <c:valAx>
        <c:axId val="6333576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8963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C.perfringens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</a:t>
            </a:r>
          </a:p>
        </c:rich>
      </c:tx>
      <c:layout>
        <c:manualLayout>
          <c:xMode val="factor"/>
          <c:yMode val="factor"/>
          <c:x val="0.014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55"/>
          <c:w val="0.92575"/>
          <c:h val="0.884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C.perfringens!label</c:f>
              <c:strCache/>
            </c:strRef>
          </c:cat>
          <c:val>
            <c:numRef>
              <c:f>C.perfringens!data2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925544"/>
        <c:axId val="14003305"/>
      </c:lineChart>
      <c:catAx>
        <c:axId val="2392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03305"/>
        <c:crosses val="autoZero"/>
        <c:auto val="1"/>
        <c:lblOffset val="100"/>
        <c:tickLblSkip val="1"/>
        <c:noMultiLvlLbl val="0"/>
      </c:catAx>
      <c:valAx>
        <c:axId val="14003305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2554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22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examination for Drinking Water Scheme samples </a:t>
            </a:r>
          </a:p>
        </c:rich>
      </c:tx>
      <c:layout>
        <c:manualLayout>
          <c:xMode val="factor"/>
          <c:yMode val="factor"/>
          <c:x val="-0.07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625"/>
          <c:w val="0.92525"/>
          <c:h val="0.883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'ACC22'!label</c:f>
              <c:strCache/>
            </c:strRef>
          </c:cat>
          <c:val>
            <c:numRef>
              <c:f>'ACC22'!data2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'ACC22'!label</c:f>
              <c:strCache/>
            </c:strRef>
          </c:cat>
          <c:val>
            <c:numRef>
              <c:f>'ACC22'!upper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'ACC22'!label</c:f>
              <c:strCache/>
            </c:strRef>
          </c:cat>
          <c:val>
            <c:numRef>
              <c:f>'ACC22'!down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143797"/>
        <c:axId val="33185310"/>
      </c:lineChart>
      <c:catAx>
        <c:axId val="11143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5310"/>
        <c:crosses val="autoZero"/>
        <c:auto val="1"/>
        <c:lblOffset val="100"/>
        <c:tickLblSkip val="1"/>
        <c:noMultiLvlLbl val="0"/>
      </c:catAx>
      <c:valAx>
        <c:axId val="33185310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4379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37˚ examination for Drinking Water Scheme samples </a:t>
            </a:r>
          </a:p>
        </c:rich>
      </c:tx>
      <c:layout>
        <c:manualLayout>
          <c:xMode val="factor"/>
          <c:yMode val="factor"/>
          <c:x val="-0.05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99"/>
          <c:w val="0.92875"/>
          <c:h val="0.86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ACC37!$P$2:$P$33</c:f>
              <c:strCache/>
            </c:strRef>
          </c:cat>
          <c:val>
            <c:numRef>
              <c:f>'ACC37'!data2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ACC37!$P$2:$P$33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ACC37!$P$2:$P$33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232335"/>
        <c:axId val="3655560"/>
      </c:lineChart>
      <c:catAx>
        <c:axId val="30232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5560"/>
        <c:crosses val="autoZero"/>
        <c:auto val="1"/>
        <c:lblOffset val="100"/>
        <c:tickLblSkip val="1"/>
        <c:noMultiLvlLbl val="0"/>
      </c:catAx>
      <c:valAx>
        <c:axId val="3655560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3233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42</xdr:row>
      <xdr:rowOff>66675</xdr:rowOff>
    </xdr:from>
    <xdr:to>
      <xdr:col>7</xdr:col>
      <xdr:colOff>19050</xdr:colOff>
      <xdr:row>59</xdr:row>
      <xdr:rowOff>200025</xdr:rowOff>
    </xdr:to>
    <xdr:graphicFrame>
      <xdr:nvGraphicFramePr>
        <xdr:cNvPr id="1" name="Chart 1"/>
        <xdr:cNvGraphicFramePr/>
      </xdr:nvGraphicFramePr>
      <xdr:xfrm>
        <a:off x="504825" y="9534525"/>
        <a:ext cx="6686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37</xdr:row>
      <xdr:rowOff>180975</xdr:rowOff>
    </xdr:from>
    <xdr:to>
      <xdr:col>8</xdr:col>
      <xdr:colOff>314325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1114425" y="8553450"/>
        <a:ext cx="69818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171450</xdr:rowOff>
    </xdr:from>
    <xdr:to>
      <xdr:col>9</xdr:col>
      <xdr:colOff>0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923925" y="7886700"/>
        <a:ext cx="7219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39</xdr:row>
      <xdr:rowOff>38100</xdr:rowOff>
    </xdr:from>
    <xdr:to>
      <xdr:col>8</xdr:col>
      <xdr:colOff>466725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1285875" y="8848725"/>
        <a:ext cx="6962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34</xdr:row>
      <xdr:rowOff>171450</xdr:rowOff>
    </xdr:from>
    <xdr:to>
      <xdr:col>9</xdr:col>
      <xdr:colOff>66675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1076325" y="7886700"/>
        <a:ext cx="739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152400</xdr:rowOff>
    </xdr:from>
    <xdr:to>
      <xdr:col>8</xdr:col>
      <xdr:colOff>9525</xdr:colOff>
      <xdr:row>71</xdr:row>
      <xdr:rowOff>209550</xdr:rowOff>
    </xdr:to>
    <xdr:graphicFrame>
      <xdr:nvGraphicFramePr>
        <xdr:cNvPr id="1" name="Chart 1"/>
        <xdr:cNvGraphicFramePr/>
      </xdr:nvGraphicFramePr>
      <xdr:xfrm>
        <a:off x="0" y="11811000"/>
        <a:ext cx="79724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22</xdr:row>
      <xdr:rowOff>38100</xdr:rowOff>
    </xdr:from>
    <xdr:to>
      <xdr:col>7</xdr:col>
      <xdr:colOff>9525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495300" y="5124450"/>
        <a:ext cx="6686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A40" sqref="A40:B41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" bestFit="1" customWidth="1"/>
    <col min="7" max="7" width="8.57421875" style="1" bestFit="1" customWidth="1"/>
    <col min="9" max="9" width="9.28125" style="0" bestFit="1" customWidth="1"/>
    <col min="11" max="11" width="14.0039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4" t="s">
        <v>7</v>
      </c>
      <c r="D1" s="4" t="s">
        <v>11</v>
      </c>
      <c r="E1" s="4" t="s">
        <v>12</v>
      </c>
      <c r="F1" s="20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72" t="s">
        <v>24</v>
      </c>
      <c r="B2" s="16" t="s">
        <v>25</v>
      </c>
      <c r="C2" s="44" t="s">
        <v>7</v>
      </c>
      <c r="D2" s="16">
        <v>88</v>
      </c>
      <c r="E2" s="50">
        <f>LOG(D2)</f>
        <v>1.9444826721501687</v>
      </c>
      <c r="F2" s="11" t="s">
        <v>16</v>
      </c>
      <c r="G2" s="5" t="e">
        <f>LOG(F2)</f>
        <v>#VALUE!</v>
      </c>
      <c r="H2" s="5" t="e">
        <f aca="true" t="shared" si="0" ref="H2:H8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107">IF(ISNUMBER(N2),N2," ")</f>
        <v> </v>
      </c>
      <c r="P2" s="39" t="str">
        <f aca="true" t="shared" si="2" ref="P2:P107">IF(ISNUMBER(N2),M2," ")</f>
        <v> </v>
      </c>
      <c r="Q2" s="39" t="str">
        <f>IF(ISNUMBER(O2),0.5," ")</f>
        <v> </v>
      </c>
      <c r="R2" s="39" t="str">
        <f aca="true" t="shared" si="3" ref="R2:R107">IF(ISNUMBER(O2),-0.5," ")</f>
        <v> </v>
      </c>
    </row>
    <row r="3" spans="1:18" ht="17.25" customHeight="1">
      <c r="A3" s="72"/>
      <c r="B3" s="16" t="s">
        <v>26</v>
      </c>
      <c r="C3" s="44" t="s">
        <v>7</v>
      </c>
      <c r="D3" s="16">
        <v>19</v>
      </c>
      <c r="E3" s="50">
        <f>LOG(D3)</f>
        <v>1.2787536009528289</v>
      </c>
      <c r="F3" s="11" t="s">
        <v>16</v>
      </c>
      <c r="G3" s="5" t="e">
        <f>LOG(F3)</f>
        <v>#VALUE!</v>
      </c>
      <c r="H3" s="5" t="e">
        <f t="shared" si="0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108">IF(ISNUMBER(O3),0.5," ")</f>
        <v> </v>
      </c>
      <c r="R3" s="39" t="str">
        <f t="shared" si="3"/>
        <v> </v>
      </c>
    </row>
    <row r="4" spans="1:18" ht="17.25" customHeight="1">
      <c r="A4" s="72"/>
      <c r="B4" s="16" t="s">
        <v>27</v>
      </c>
      <c r="C4" s="44" t="s">
        <v>7</v>
      </c>
      <c r="D4" s="16">
        <v>110</v>
      </c>
      <c r="E4" s="50">
        <f>LOG(D4)</f>
        <v>2.041392685158225</v>
      </c>
      <c r="F4" s="11" t="s">
        <v>16</v>
      </c>
      <c r="G4" s="5" t="e">
        <f>LOG(F4)</f>
        <v>#VALUE!</v>
      </c>
      <c r="H4" s="5" t="e">
        <f t="shared" si="0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8" ht="17.25" customHeight="1">
      <c r="A5" s="72" t="s">
        <v>28</v>
      </c>
      <c r="B5" s="16" t="s">
        <v>29</v>
      </c>
      <c r="C5" s="44" t="s">
        <v>7</v>
      </c>
      <c r="D5" s="16">
        <v>31</v>
      </c>
      <c r="E5" s="50">
        <f>LOG(D5)</f>
        <v>1.4913616938342726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</row>
    <row r="6" spans="1:18" ht="17.25" customHeight="1">
      <c r="A6" s="72"/>
      <c r="B6" s="16" t="s">
        <v>30</v>
      </c>
      <c r="C6" s="44" t="s">
        <v>7</v>
      </c>
      <c r="D6" s="16">
        <v>106</v>
      </c>
      <c r="E6" s="50">
        <f>LOG(D6)</f>
        <v>2.0253058652647704</v>
      </c>
      <c r="F6" s="11" t="s">
        <v>16</v>
      </c>
      <c r="G6" s="5" t="e">
        <f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 t="s">
        <v>31</v>
      </c>
      <c r="B7" s="16" t="s">
        <v>32</v>
      </c>
      <c r="C7" s="44" t="s">
        <v>7</v>
      </c>
      <c r="D7" s="16">
        <v>50</v>
      </c>
      <c r="E7" s="50">
        <f aca="true" t="shared" si="5" ref="E7:E13">LOG(D7)</f>
        <v>1.6989700043360187</v>
      </c>
      <c r="F7" s="11" t="s">
        <v>16</v>
      </c>
      <c r="G7" s="5" t="e">
        <f aca="true" t="shared" si="6" ref="G7:G13">LOG(F7)</f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72"/>
      <c r="B8" s="16" t="s">
        <v>33</v>
      </c>
      <c r="C8" s="44" t="s">
        <v>7</v>
      </c>
      <c r="D8" s="16">
        <v>32</v>
      </c>
      <c r="E8" s="50">
        <f t="shared" si="5"/>
        <v>1.505149978319906</v>
      </c>
      <c r="F8" s="11" t="s">
        <v>16</v>
      </c>
      <c r="G8" s="5" t="e">
        <f t="shared" si="6"/>
        <v>#VALUE!</v>
      </c>
      <c r="H8" s="5" t="e">
        <f t="shared" si="0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73" t="s">
        <v>41</v>
      </c>
      <c r="B9" s="16" t="s">
        <v>42</v>
      </c>
      <c r="C9" s="44" t="s">
        <v>7</v>
      </c>
      <c r="D9" s="16">
        <v>55</v>
      </c>
      <c r="E9" s="50">
        <f t="shared" si="5"/>
        <v>1.7403626894942439</v>
      </c>
      <c r="F9" s="11" t="s">
        <v>16</v>
      </c>
      <c r="G9" s="5" t="e">
        <f t="shared" si="6"/>
        <v>#VALUE!</v>
      </c>
      <c r="H9" s="5" t="e">
        <f aca="true" t="shared" si="7" ref="H9:H28">G9-E9</f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74"/>
      <c r="B10" s="16" t="s">
        <v>43</v>
      </c>
      <c r="C10" s="44" t="s">
        <v>7</v>
      </c>
      <c r="D10" s="16">
        <v>83</v>
      </c>
      <c r="E10" s="50">
        <f t="shared" si="5"/>
        <v>1.919078092376074</v>
      </c>
      <c r="F10" s="11" t="s">
        <v>16</v>
      </c>
      <c r="G10" s="5" t="e">
        <f t="shared" si="6"/>
        <v>#VALUE!</v>
      </c>
      <c r="H10" s="5" t="e">
        <f t="shared" si="7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75"/>
      <c r="B11" s="16" t="s">
        <v>44</v>
      </c>
      <c r="C11" s="44" t="s">
        <v>7</v>
      </c>
      <c r="D11" s="16">
        <v>22</v>
      </c>
      <c r="E11" s="50">
        <f t="shared" si="5"/>
        <v>1.3424226808222062</v>
      </c>
      <c r="F11" s="11" t="s">
        <v>16</v>
      </c>
      <c r="G11" s="5" t="e">
        <f t="shared" si="6"/>
        <v>#VALUE!</v>
      </c>
      <c r="H11" s="5" t="e">
        <f t="shared" si="7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73" t="s">
        <v>45</v>
      </c>
      <c r="B12" s="16" t="s">
        <v>46</v>
      </c>
      <c r="C12" s="44" t="s">
        <v>7</v>
      </c>
      <c r="D12" s="16">
        <v>50</v>
      </c>
      <c r="E12" s="50">
        <f t="shared" si="5"/>
        <v>1.6989700043360187</v>
      </c>
      <c r="F12" s="11" t="s">
        <v>16</v>
      </c>
      <c r="G12" s="5" t="e">
        <f t="shared" si="6"/>
        <v>#VALUE!</v>
      </c>
      <c r="H12" s="5" t="e">
        <f t="shared" si="7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76"/>
      <c r="B13" s="16" t="s">
        <v>47</v>
      </c>
      <c r="C13" s="44" t="s">
        <v>7</v>
      </c>
      <c r="D13" s="16">
        <v>18</v>
      </c>
      <c r="E13" s="50">
        <f t="shared" si="5"/>
        <v>1.255272505103306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73" t="s">
        <v>49</v>
      </c>
      <c r="B14" s="16" t="s">
        <v>50</v>
      </c>
      <c r="C14" s="44" t="s">
        <v>7</v>
      </c>
      <c r="D14" s="16">
        <v>22</v>
      </c>
      <c r="E14" s="50">
        <f aca="true" t="shared" si="8" ref="E14:E21">LOG(D14)</f>
        <v>1.3424226808222062</v>
      </c>
      <c r="F14" s="11" t="s">
        <v>16</v>
      </c>
      <c r="G14" s="5" t="e">
        <f aca="true" t="shared" si="9" ref="G14:G21">LOG(F14)</f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74"/>
      <c r="B15" s="16" t="s">
        <v>51</v>
      </c>
      <c r="C15" s="44" t="s">
        <v>7</v>
      </c>
      <c r="D15" s="16">
        <v>78</v>
      </c>
      <c r="E15" s="50">
        <f t="shared" si="8"/>
        <v>1.8920946026904804</v>
      </c>
      <c r="F15" s="11" t="s">
        <v>16</v>
      </c>
      <c r="G15" s="5" t="e">
        <f t="shared" si="9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75"/>
      <c r="B16" s="16" t="s">
        <v>52</v>
      </c>
      <c r="C16" s="44" t="s">
        <v>7</v>
      </c>
      <c r="D16" s="16">
        <v>57</v>
      </c>
      <c r="E16" s="50">
        <f t="shared" si="8"/>
        <v>1.7558748556724915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73" t="s">
        <v>53</v>
      </c>
      <c r="B17" s="16" t="s">
        <v>54</v>
      </c>
      <c r="C17" s="44" t="s">
        <v>7</v>
      </c>
      <c r="D17" s="16">
        <v>47</v>
      </c>
      <c r="E17" s="50">
        <f t="shared" si="8"/>
        <v>1.6720978579357175</v>
      </c>
      <c r="F17" s="11" t="s">
        <v>16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ht="17.25" customHeight="1">
      <c r="A18" s="76"/>
      <c r="B18" s="16" t="s">
        <v>55</v>
      </c>
      <c r="C18" s="44" t="s">
        <v>7</v>
      </c>
      <c r="D18" s="16">
        <v>67</v>
      </c>
      <c r="E18" s="50">
        <f t="shared" si="8"/>
        <v>1.8260748027008264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1"/>
        <v> </v>
      </c>
      <c r="P18" s="39" t="str">
        <f t="shared" si="2"/>
        <v> </v>
      </c>
      <c r="Q18" s="39" t="str">
        <f t="shared" si="4"/>
        <v> </v>
      </c>
      <c r="R18" s="39" t="str">
        <f t="shared" si="3"/>
        <v> </v>
      </c>
    </row>
    <row r="19" spans="1:18" ht="17.25" customHeight="1">
      <c r="A19" s="73" t="s">
        <v>57</v>
      </c>
      <c r="B19" s="16" t="s">
        <v>58</v>
      </c>
      <c r="C19" s="44" t="s">
        <v>7</v>
      </c>
      <c r="D19" s="16">
        <v>24</v>
      </c>
      <c r="E19" s="50">
        <f t="shared" si="8"/>
        <v>1.380211241711606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1"/>
        <v> </v>
      </c>
      <c r="P19" s="39" t="str">
        <f t="shared" si="2"/>
        <v> </v>
      </c>
      <c r="Q19" s="39" t="str">
        <f t="shared" si="4"/>
        <v> </v>
      </c>
      <c r="R19" s="39" t="str">
        <f t="shared" si="3"/>
        <v> </v>
      </c>
    </row>
    <row r="20" spans="1:18" ht="17.25" customHeight="1">
      <c r="A20" s="74"/>
      <c r="B20" s="16" t="s">
        <v>59</v>
      </c>
      <c r="C20" s="44" t="s">
        <v>7</v>
      </c>
      <c r="D20" s="16">
        <v>79</v>
      </c>
      <c r="E20" s="50">
        <f t="shared" si="8"/>
        <v>1.8976270912904414</v>
      </c>
      <c r="F20" s="11" t="s">
        <v>16</v>
      </c>
      <c r="G20" s="5" t="e">
        <f t="shared" si="9"/>
        <v>#VALUE!</v>
      </c>
      <c r="H20" s="5" t="e">
        <f t="shared" si="7"/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INDEX(distribution,INDEX(subsetindex,ROW(19:19)))</f>
        <v>#NUM!</v>
      </c>
      <c r="N20" s="39" t="e">
        <f>INDEX(different,INDEX(subsetindex,ROW(19:19)))</f>
        <v>#NUM!</v>
      </c>
      <c r="O20" s="39" t="str">
        <f t="shared" si="1"/>
        <v> </v>
      </c>
      <c r="P20" s="39" t="str">
        <f t="shared" si="2"/>
        <v> </v>
      </c>
      <c r="Q20" s="39" t="str">
        <f t="shared" si="4"/>
        <v> </v>
      </c>
      <c r="R20" s="39" t="str">
        <f t="shared" si="3"/>
        <v> </v>
      </c>
    </row>
    <row r="21" spans="1:18" s="49" customFormat="1" ht="17.25" customHeight="1">
      <c r="A21" s="75"/>
      <c r="B21" s="16" t="s">
        <v>60</v>
      </c>
      <c r="C21" s="44" t="s">
        <v>7</v>
      </c>
      <c r="D21" s="16">
        <v>39</v>
      </c>
      <c r="E21" s="50">
        <f t="shared" si="8"/>
        <v>1.591064607026499</v>
      </c>
      <c r="F21" s="11" t="s">
        <v>16</v>
      </c>
      <c r="G21" s="5" t="e">
        <f t="shared" si="9"/>
        <v>#VALUE!</v>
      </c>
      <c r="H21" s="5" t="e">
        <f t="shared" si="7"/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48" t="e">
        <f>INDEX(distribution,INDEX(subsetindex,ROW(5:5)))</f>
        <v>#NUM!</v>
      </c>
      <c r="N21" s="48" t="e">
        <f>INDEX(different,INDEX(subsetindex,ROW(5:5)))</f>
        <v>#NUM!</v>
      </c>
      <c r="O21" s="48" t="str">
        <f aca="true" t="shared" si="10" ref="O21:O51">IF(ISNUMBER(N21),N21," ")</f>
        <v> </v>
      </c>
      <c r="P21" s="48" t="str">
        <f aca="true" t="shared" si="11" ref="P21:P51">IF(ISNUMBER(N21),M21," ")</f>
        <v> </v>
      </c>
      <c r="Q21" s="48" t="str">
        <f aca="true" t="shared" si="12" ref="Q21:Q51">IF(ISNUMBER(O21),0.5," ")</f>
        <v> </v>
      </c>
      <c r="R21" s="48" t="str">
        <f aca="true" t="shared" si="13" ref="R21:R51">IF(ISNUMBER(O21),-0.5," ")</f>
        <v> </v>
      </c>
    </row>
    <row r="22" spans="1:18" s="49" customFormat="1" ht="17.25" customHeight="1">
      <c r="A22" s="73" t="s">
        <v>61</v>
      </c>
      <c r="B22" s="16" t="s">
        <v>63</v>
      </c>
      <c r="C22" s="44" t="s">
        <v>7</v>
      </c>
      <c r="D22" s="16">
        <v>55</v>
      </c>
      <c r="E22" s="50">
        <f aca="true" t="shared" si="14" ref="E22:E41">LOG(D22)</f>
        <v>1.7403626894942439</v>
      </c>
      <c r="F22" s="11" t="s">
        <v>16</v>
      </c>
      <c r="G22" s="5" t="e">
        <f aca="true" t="shared" si="15" ref="G22:G41">LOG(F22)</f>
        <v>#VALUE!</v>
      </c>
      <c r="H22" s="5" t="e">
        <f t="shared" si="7"/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0"/>
        <v> </v>
      </c>
      <c r="P22" s="48" t="str">
        <f t="shared" si="11"/>
        <v> </v>
      </c>
      <c r="Q22" s="48" t="str">
        <f t="shared" si="12"/>
        <v> </v>
      </c>
      <c r="R22" s="48" t="str">
        <f t="shared" si="13"/>
        <v> </v>
      </c>
    </row>
    <row r="23" spans="1:18" s="49" customFormat="1" ht="17.25" customHeight="1">
      <c r="A23" s="76"/>
      <c r="B23" s="16" t="s">
        <v>62</v>
      </c>
      <c r="C23" s="44" t="s">
        <v>7</v>
      </c>
      <c r="D23" s="16">
        <v>46</v>
      </c>
      <c r="E23" s="50">
        <f t="shared" si="14"/>
        <v>1.662757831681574</v>
      </c>
      <c r="F23" s="11" t="s">
        <v>16</v>
      </c>
      <c r="G23" s="5" t="e">
        <f t="shared" si="15"/>
        <v>#VALUE!</v>
      </c>
      <c r="H23" s="5" t="e">
        <f t="shared" si="7"/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0"/>
        <v> </v>
      </c>
      <c r="P23" s="48" t="str">
        <f t="shared" si="11"/>
        <v> </v>
      </c>
      <c r="Q23" s="48" t="str">
        <f t="shared" si="12"/>
        <v> </v>
      </c>
      <c r="R23" s="48" t="str">
        <f t="shared" si="13"/>
        <v> </v>
      </c>
    </row>
    <row r="24" spans="1:18" s="49" customFormat="1" ht="17.25" customHeight="1">
      <c r="A24" s="78" t="s">
        <v>65</v>
      </c>
      <c r="B24" s="16" t="s">
        <v>66</v>
      </c>
      <c r="C24" s="44" t="s">
        <v>7</v>
      </c>
      <c r="D24" s="16">
        <v>41</v>
      </c>
      <c r="E24" s="50">
        <f t="shared" si="14"/>
        <v>1.6127838567197355</v>
      </c>
      <c r="F24" s="11" t="s">
        <v>16</v>
      </c>
      <c r="G24" s="5" t="e">
        <f t="shared" si="15"/>
        <v>#VALUE!</v>
      </c>
      <c r="H24" s="5" t="e">
        <f t="shared" si="7"/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0"/>
        <v> </v>
      </c>
      <c r="P24" s="48" t="str">
        <f t="shared" si="11"/>
        <v> </v>
      </c>
      <c r="Q24" s="48" t="str">
        <f t="shared" si="12"/>
        <v> </v>
      </c>
      <c r="R24" s="48" t="str">
        <f t="shared" si="13"/>
        <v> </v>
      </c>
    </row>
    <row r="25" spans="1:18" s="49" customFormat="1" ht="17.25" customHeight="1">
      <c r="A25" s="79"/>
      <c r="B25" s="16" t="s">
        <v>67</v>
      </c>
      <c r="C25" s="44" t="s">
        <v>7</v>
      </c>
      <c r="D25" s="16">
        <v>85</v>
      </c>
      <c r="E25" s="50">
        <f t="shared" si="14"/>
        <v>1.9294189257142926</v>
      </c>
      <c r="F25" s="11" t="s">
        <v>16</v>
      </c>
      <c r="G25" s="5" t="e">
        <f t="shared" si="15"/>
        <v>#VALUE!</v>
      </c>
      <c r="H25" s="5" t="e">
        <f t="shared" si="7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0"/>
        <v> </v>
      </c>
      <c r="P25" s="48" t="str">
        <f t="shared" si="11"/>
        <v> </v>
      </c>
      <c r="Q25" s="48" t="str">
        <f t="shared" si="12"/>
        <v> </v>
      </c>
      <c r="R25" s="48" t="str">
        <f t="shared" si="13"/>
        <v> </v>
      </c>
    </row>
    <row r="26" spans="1:18" s="49" customFormat="1" ht="17.25" customHeight="1">
      <c r="A26" s="80"/>
      <c r="B26" s="16" t="s">
        <v>68</v>
      </c>
      <c r="C26" s="44" t="s">
        <v>7</v>
      </c>
      <c r="D26" s="16">
        <v>48</v>
      </c>
      <c r="E26" s="50">
        <f t="shared" si="14"/>
        <v>1.6812412373755872</v>
      </c>
      <c r="F26" s="11" t="s">
        <v>16</v>
      </c>
      <c r="G26" s="5" t="e">
        <f t="shared" si="15"/>
        <v>#VALUE!</v>
      </c>
      <c r="H26" s="5" t="e">
        <f t="shared" si="7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10"/>
        <v> </v>
      </c>
      <c r="P26" s="48" t="str">
        <f t="shared" si="11"/>
        <v> </v>
      </c>
      <c r="Q26" s="48" t="str">
        <f t="shared" si="12"/>
        <v> </v>
      </c>
      <c r="R26" s="48" t="str">
        <f t="shared" si="13"/>
        <v> </v>
      </c>
    </row>
    <row r="27" spans="1:18" s="49" customFormat="1" ht="17.25" customHeight="1">
      <c r="A27" s="78" t="s">
        <v>69</v>
      </c>
      <c r="B27" s="16" t="s">
        <v>70</v>
      </c>
      <c r="C27" s="44" t="s">
        <v>7</v>
      </c>
      <c r="D27" s="16">
        <v>95</v>
      </c>
      <c r="E27" s="50">
        <f t="shared" si="14"/>
        <v>1.9777236052888478</v>
      </c>
      <c r="F27" s="11" t="s">
        <v>16</v>
      </c>
      <c r="G27" s="5" t="e">
        <f t="shared" si="15"/>
        <v>#VALUE!</v>
      </c>
      <c r="H27" s="5" t="e">
        <f t="shared" si="7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48" t="e">
        <f>INDEX(distribution,INDEX(subsetindex,ROW(26:26)))</f>
        <v>#NUM!</v>
      </c>
      <c r="N27" s="48" t="e">
        <f>INDEX(different,INDEX(subsetindex,ROW(26:26)))</f>
        <v>#NUM!</v>
      </c>
      <c r="O27" s="48" t="str">
        <f t="shared" si="10"/>
        <v> </v>
      </c>
      <c r="P27" s="48" t="str">
        <f t="shared" si="11"/>
        <v> </v>
      </c>
      <c r="Q27" s="48" t="str">
        <f t="shared" si="12"/>
        <v> </v>
      </c>
      <c r="R27" s="48" t="str">
        <f t="shared" si="13"/>
        <v> </v>
      </c>
    </row>
    <row r="28" spans="1:18" s="49" customFormat="1" ht="17.25" customHeight="1">
      <c r="A28" s="83"/>
      <c r="B28" s="16" t="s">
        <v>71</v>
      </c>
      <c r="C28" s="44" t="s">
        <v>7</v>
      </c>
      <c r="D28" s="16">
        <v>48</v>
      </c>
      <c r="E28" s="50">
        <f t="shared" si="14"/>
        <v>1.6812412373755872</v>
      </c>
      <c r="F28" s="11" t="s">
        <v>16</v>
      </c>
      <c r="G28" s="5" t="e">
        <f t="shared" si="15"/>
        <v>#VALUE!</v>
      </c>
      <c r="H28" s="5" t="e">
        <f t="shared" si="7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48" t="e">
        <f>INDEX(distribution,INDEX(subsetindex,ROW(27:27)))</f>
        <v>#NUM!</v>
      </c>
      <c r="N28" s="48" t="e">
        <f>INDEX(different,INDEX(subsetindex,ROW(27:27)))</f>
        <v>#NUM!</v>
      </c>
      <c r="O28" s="48" t="str">
        <f t="shared" si="10"/>
        <v> </v>
      </c>
      <c r="P28" s="48" t="str">
        <f t="shared" si="11"/>
        <v> </v>
      </c>
      <c r="Q28" s="48" t="str">
        <f t="shared" si="12"/>
        <v> </v>
      </c>
      <c r="R28" s="48" t="str">
        <f t="shared" si="13"/>
        <v> </v>
      </c>
    </row>
    <row r="29" spans="1:18" s="49" customFormat="1" ht="17.25" customHeight="1">
      <c r="A29" s="69" t="s">
        <v>73</v>
      </c>
      <c r="B29" s="16" t="s">
        <v>74</v>
      </c>
      <c r="C29" s="44" t="s">
        <v>7</v>
      </c>
      <c r="D29" s="16">
        <v>62</v>
      </c>
      <c r="E29" s="50">
        <f t="shared" si="14"/>
        <v>1.792391689498254</v>
      </c>
      <c r="F29" s="11" t="s">
        <v>16</v>
      </c>
      <c r="G29" s="5" t="e">
        <f t="shared" si="15"/>
        <v>#VALUE!</v>
      </c>
      <c r="H29" s="5" t="e">
        <f aca="true" t="shared" si="16" ref="H29:H41">G29-E29</f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48" t="e">
        <f>INDEX(distribution,INDEX(subsetindex,ROW(28:28)))</f>
        <v>#NUM!</v>
      </c>
      <c r="N29" s="48" t="e">
        <f>INDEX(different,INDEX(subsetindex,ROW(28:28)))</f>
        <v>#NUM!</v>
      </c>
      <c r="O29" s="48" t="str">
        <f t="shared" si="10"/>
        <v> </v>
      </c>
      <c r="P29" s="48" t="str">
        <f t="shared" si="11"/>
        <v> </v>
      </c>
      <c r="Q29" s="48" t="str">
        <f t="shared" si="12"/>
        <v> </v>
      </c>
      <c r="R29" s="48" t="str">
        <f t="shared" si="13"/>
        <v> </v>
      </c>
    </row>
    <row r="30" spans="1:18" s="49" customFormat="1" ht="17.25" customHeight="1">
      <c r="A30" s="70"/>
      <c r="B30" s="16" t="s">
        <v>76</v>
      </c>
      <c r="C30" s="44" t="s">
        <v>7</v>
      </c>
      <c r="D30" s="16">
        <v>70</v>
      </c>
      <c r="E30" s="50">
        <f t="shared" si="14"/>
        <v>1.845098040014257</v>
      </c>
      <c r="F30" s="11" t="s">
        <v>16</v>
      </c>
      <c r="G30" s="5" t="e">
        <f t="shared" si="15"/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48" t="e">
        <f>INDEX(distribution,INDEX(subsetindex,ROW(29:29)))</f>
        <v>#NUM!</v>
      </c>
      <c r="N30" s="48" t="e">
        <f>INDEX(different,INDEX(subsetindex,ROW(29:29)))</f>
        <v>#NUM!</v>
      </c>
      <c r="O30" s="48" t="str">
        <f t="shared" si="10"/>
        <v> </v>
      </c>
      <c r="P30" s="48" t="str">
        <f t="shared" si="11"/>
        <v> </v>
      </c>
      <c r="Q30" s="48" t="str">
        <f t="shared" si="12"/>
        <v> </v>
      </c>
      <c r="R30" s="48" t="str">
        <f t="shared" si="13"/>
        <v> </v>
      </c>
    </row>
    <row r="31" spans="1:18" s="49" customFormat="1" ht="17.25" customHeight="1">
      <c r="A31" s="77"/>
      <c r="B31" s="16" t="s">
        <v>75</v>
      </c>
      <c r="C31" s="44" t="s">
        <v>7</v>
      </c>
      <c r="D31" s="16">
        <v>51</v>
      </c>
      <c r="E31" s="50">
        <f t="shared" si="14"/>
        <v>1.7075701760979363</v>
      </c>
      <c r="F31" s="11" t="s">
        <v>16</v>
      </c>
      <c r="G31" s="5" t="e">
        <f t="shared" si="15"/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48" t="e">
        <f>INDEX(distribution,INDEX(subsetindex,ROW(30:30)))</f>
        <v>#NUM!</v>
      </c>
      <c r="N31" s="48" t="e">
        <f>INDEX(different,INDEX(subsetindex,ROW(30:30)))</f>
        <v>#NUM!</v>
      </c>
      <c r="O31" s="48" t="str">
        <f t="shared" si="10"/>
        <v> </v>
      </c>
      <c r="P31" s="48" t="str">
        <f t="shared" si="11"/>
        <v> </v>
      </c>
      <c r="Q31" s="48" t="str">
        <f t="shared" si="12"/>
        <v> </v>
      </c>
      <c r="R31" s="48" t="str">
        <f t="shared" si="13"/>
        <v> </v>
      </c>
    </row>
    <row r="32" spans="1:18" s="49" customFormat="1" ht="17.25" customHeight="1">
      <c r="A32" s="69" t="s">
        <v>77</v>
      </c>
      <c r="B32" s="16" t="s">
        <v>78</v>
      </c>
      <c r="C32" s="44" t="s">
        <v>7</v>
      </c>
      <c r="D32" s="16">
        <v>34</v>
      </c>
      <c r="E32" s="50">
        <f aca="true" t="shared" si="17" ref="E32:E39">LOG(D32)</f>
        <v>1.5314789170422551</v>
      </c>
      <c r="F32" s="11" t="s">
        <v>16</v>
      </c>
      <c r="G32" s="5" t="e">
        <f aca="true" t="shared" si="18" ref="G32:G39">LOG(F32)</f>
        <v>#VALUE!</v>
      </c>
      <c r="H32" s="5" t="e">
        <f t="shared" si="16"/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48" t="e">
        <f>INDEX(distribution,INDEX(subsetindex,ROW(31:31)))</f>
        <v>#NUM!</v>
      </c>
      <c r="N32" s="48" t="e">
        <f>INDEX(different,INDEX(subsetindex,ROW(31:31)))</f>
        <v>#NUM!</v>
      </c>
      <c r="O32" s="48" t="str">
        <f t="shared" si="10"/>
        <v> </v>
      </c>
      <c r="P32" s="48" t="str">
        <f t="shared" si="11"/>
        <v> </v>
      </c>
      <c r="Q32" s="48" t="str">
        <f t="shared" si="12"/>
        <v> </v>
      </c>
      <c r="R32" s="48" t="str">
        <f t="shared" si="13"/>
        <v> </v>
      </c>
    </row>
    <row r="33" spans="1:18" s="49" customFormat="1" ht="17.25" customHeight="1">
      <c r="A33" s="70"/>
      <c r="B33" s="16" t="s">
        <v>79</v>
      </c>
      <c r="C33" s="44" t="s">
        <v>7</v>
      </c>
      <c r="D33" s="16">
        <v>40</v>
      </c>
      <c r="E33" s="50">
        <f t="shared" si="17"/>
        <v>1.6020599913279623</v>
      </c>
      <c r="F33" s="11" t="s">
        <v>16</v>
      </c>
      <c r="G33" s="5" t="e">
        <f t="shared" si="18"/>
        <v>#VALUE!</v>
      </c>
      <c r="H33" s="5" t="e">
        <f t="shared" si="16"/>
        <v>#VALUE!</v>
      </c>
      <c r="I33" s="6">
        <v>0.5</v>
      </c>
      <c r="J33" s="7">
        <v>-0.5</v>
      </c>
      <c r="K33" s="14"/>
      <c r="L33" s="43">
        <f>SMALL(IF(ISNUMBER(different),ROW(different)-ROW(INDEX(different,1))+1),ROW($B$1:INDEX($B:$B,COUNTIF(different,1))))</f>
        <v>0</v>
      </c>
      <c r="M33" s="48" t="e">
        <f>INDEX(distribution,INDEX(subsetindex,ROW(32:32)))</f>
        <v>#NUM!</v>
      </c>
      <c r="N33" s="48" t="e">
        <f>INDEX(different,INDEX(subsetindex,ROW(32:32)))</f>
        <v>#NUM!</v>
      </c>
      <c r="O33" s="48" t="str">
        <f t="shared" si="10"/>
        <v> </v>
      </c>
      <c r="P33" s="48" t="str">
        <f t="shared" si="11"/>
        <v> </v>
      </c>
      <c r="Q33" s="48" t="str">
        <f t="shared" si="12"/>
        <v> </v>
      </c>
      <c r="R33" s="48" t="str">
        <f t="shared" si="13"/>
        <v> </v>
      </c>
    </row>
    <row r="34" spans="1:18" s="49" customFormat="1" ht="17.25" customHeight="1">
      <c r="A34" s="77"/>
      <c r="B34" s="16" t="s">
        <v>80</v>
      </c>
      <c r="C34" s="44" t="s">
        <v>7</v>
      </c>
      <c r="D34" s="16">
        <v>25</v>
      </c>
      <c r="E34" s="50">
        <f t="shared" si="17"/>
        <v>1.3979400086720377</v>
      </c>
      <c r="F34" s="11" t="s">
        <v>16</v>
      </c>
      <c r="G34" s="5" t="e">
        <f t="shared" si="18"/>
        <v>#VALUE!</v>
      </c>
      <c r="H34" s="5" t="e">
        <f t="shared" si="16"/>
        <v>#VALUE!</v>
      </c>
      <c r="I34" s="6">
        <v>0.5</v>
      </c>
      <c r="J34" s="7">
        <v>-0.5</v>
      </c>
      <c r="K34" s="14"/>
      <c r="L34" s="43">
        <f>SMALL(IF(ISNUMBER(different),ROW(different)-ROW(INDEX(different,1))+1),ROW($B$1:INDEX($B:$B,COUNTIF(different,1))))</f>
        <v>0</v>
      </c>
      <c r="M34" s="48" t="e">
        <f>INDEX(distribution,INDEX(subsetindex,ROW(33:33)))</f>
        <v>#NUM!</v>
      </c>
      <c r="N34" s="48" t="e">
        <f>INDEX(different,INDEX(subsetindex,ROW(33:33)))</f>
        <v>#NUM!</v>
      </c>
      <c r="O34" s="48" t="str">
        <f t="shared" si="10"/>
        <v> </v>
      </c>
      <c r="P34" s="48" t="str">
        <f t="shared" si="11"/>
        <v> </v>
      </c>
      <c r="Q34" s="48" t="str">
        <f t="shared" si="12"/>
        <v> </v>
      </c>
      <c r="R34" s="48" t="str">
        <f t="shared" si="13"/>
        <v> </v>
      </c>
    </row>
    <row r="35" spans="1:18" s="49" customFormat="1" ht="17.25" customHeight="1">
      <c r="A35" s="69" t="s">
        <v>81</v>
      </c>
      <c r="B35" s="16" t="s">
        <v>82</v>
      </c>
      <c r="C35" s="44" t="s">
        <v>7</v>
      </c>
      <c r="D35" s="16">
        <v>29</v>
      </c>
      <c r="E35" s="50">
        <f t="shared" si="17"/>
        <v>1.462397997898956</v>
      </c>
      <c r="F35" s="11" t="s">
        <v>16</v>
      </c>
      <c r="G35" s="5" t="e">
        <f t="shared" si="18"/>
        <v>#VALUE!</v>
      </c>
      <c r="H35" s="5" t="e">
        <f>G35-E35</f>
        <v>#VALUE!</v>
      </c>
      <c r="I35" s="6">
        <v>0.5</v>
      </c>
      <c r="J35" s="7">
        <v>-0.5</v>
      </c>
      <c r="K35" s="14"/>
      <c r="L35" s="43">
        <f>SMALL(IF(ISNUMBER(different),ROW(different)-ROW(INDEX(different,1))+1),ROW($B$1:INDEX($B:$B,COUNTIF(different,1))))</f>
        <v>0</v>
      </c>
      <c r="M35" s="48" t="e">
        <f>INDEX(distribution,INDEX(subsetindex,ROW(34:34)))</f>
        <v>#NUM!</v>
      </c>
      <c r="N35" s="48" t="e">
        <f>INDEX(different,INDEX(subsetindex,ROW(34:34)))</f>
        <v>#NUM!</v>
      </c>
      <c r="O35" s="48" t="str">
        <f t="shared" si="10"/>
        <v> </v>
      </c>
      <c r="P35" s="48" t="str">
        <f t="shared" si="11"/>
        <v> </v>
      </c>
      <c r="Q35" s="48" t="str">
        <f t="shared" si="12"/>
        <v> </v>
      </c>
      <c r="R35" s="48" t="str">
        <f t="shared" si="13"/>
        <v> </v>
      </c>
    </row>
    <row r="36" spans="1:18" ht="17.25" customHeight="1">
      <c r="A36" s="70"/>
      <c r="B36" s="16" t="s">
        <v>83</v>
      </c>
      <c r="C36" s="44" t="s">
        <v>7</v>
      </c>
      <c r="D36" s="16">
        <v>62</v>
      </c>
      <c r="E36" s="50">
        <f t="shared" si="17"/>
        <v>1.792391689498254</v>
      </c>
      <c r="F36" s="11" t="s">
        <v>16</v>
      </c>
      <c r="G36" s="5" t="e">
        <f t="shared" si="18"/>
        <v>#VALUE!</v>
      </c>
      <c r="H36" s="5" t="e">
        <f>G36-E36</f>
        <v>#VALUE!</v>
      </c>
      <c r="I36" s="6">
        <v>0.5</v>
      </c>
      <c r="J36" s="7">
        <v>-0.5</v>
      </c>
      <c r="K36" s="14"/>
      <c r="L36" s="43">
        <f>SMALL(IF(ISNUMBER(different),ROW(different)-ROW(INDEX(different,1))+1),ROW($B$1:INDEX($B:$B,COUNTIF(different,1))))</f>
        <v>0</v>
      </c>
      <c r="M36" s="39" t="e">
        <f>INDEX(distribution,INDEX(subsetindex,ROW(14:14)))</f>
        <v>#NUM!</v>
      </c>
      <c r="N36" s="39" t="e">
        <f>INDEX(different,INDEX(subsetindex,ROW(14:14)))</f>
        <v>#NUM!</v>
      </c>
      <c r="O36" s="39" t="str">
        <f aca="true" t="shared" si="19" ref="O36:O45">IF(ISNUMBER(N36),N36," ")</f>
        <v> </v>
      </c>
      <c r="P36" s="39" t="str">
        <f aca="true" t="shared" si="20" ref="P36:P45">IF(ISNUMBER(N36),M36," ")</f>
        <v> </v>
      </c>
      <c r="Q36" s="39" t="str">
        <f aca="true" t="shared" si="21" ref="Q36:Q45">IF(ISNUMBER(O36),0.5," ")</f>
        <v> </v>
      </c>
      <c r="R36" s="39" t="str">
        <f aca="true" t="shared" si="22" ref="R36:R45">IF(ISNUMBER(O36),-0.5," ")</f>
        <v> </v>
      </c>
    </row>
    <row r="37" spans="1:18" ht="17.25" customHeight="1">
      <c r="A37" s="71"/>
      <c r="B37" s="16" t="s">
        <v>84</v>
      </c>
      <c r="C37" s="44" t="s">
        <v>7</v>
      </c>
      <c r="D37" s="16">
        <v>71</v>
      </c>
      <c r="E37" s="50">
        <f t="shared" si="17"/>
        <v>1.8512583487190752</v>
      </c>
      <c r="F37" s="11" t="s">
        <v>16</v>
      </c>
      <c r="G37" s="5" t="e">
        <f t="shared" si="18"/>
        <v>#VALUE!</v>
      </c>
      <c r="H37" s="5" t="e">
        <f>G37-E37</f>
        <v>#VALUE!</v>
      </c>
      <c r="I37" s="6">
        <v>0.5</v>
      </c>
      <c r="J37" s="7">
        <v>-0.5</v>
      </c>
      <c r="K37" s="14"/>
      <c r="L37" s="43">
        <f>SMALL(IF(ISNUMBER(different),ROW(different)-ROW(INDEX(different,1))+1),ROW($B$1:INDEX($B:$B,COUNTIF(different,1))))</f>
        <v>0</v>
      </c>
      <c r="M37" s="39" t="e">
        <f>INDEX(distribution,INDEX(subsetindex,ROW(23:23)))</f>
        <v>#NUM!</v>
      </c>
      <c r="N37" s="39" t="e">
        <f>INDEX(different,INDEX(subsetindex,ROW(23:23)))</f>
        <v>#NUM!</v>
      </c>
      <c r="O37" s="39" t="str">
        <f t="shared" si="19"/>
        <v> </v>
      </c>
      <c r="P37" s="39" t="str">
        <f>IF(ISNUMBER(N37),M37," ")</f>
        <v> </v>
      </c>
      <c r="Q37" s="39" t="str">
        <f>IF(ISNUMBER(O37),0.5," ")</f>
        <v> </v>
      </c>
      <c r="R37" s="39" t="str">
        <f>IF(ISNUMBER(O37),-0.5," ")</f>
        <v> </v>
      </c>
    </row>
    <row r="38" spans="1:18" ht="17.25" customHeight="1">
      <c r="A38" s="69" t="s">
        <v>85</v>
      </c>
      <c r="B38" s="16" t="s">
        <v>86</v>
      </c>
      <c r="C38" s="44" t="s">
        <v>7</v>
      </c>
      <c r="D38" s="16">
        <v>33</v>
      </c>
      <c r="E38" s="50">
        <f t="shared" si="17"/>
        <v>1.5185139398778875</v>
      </c>
      <c r="F38" s="11" t="s">
        <v>16</v>
      </c>
      <c r="G38" s="5" t="e">
        <f t="shared" si="18"/>
        <v>#VALUE!</v>
      </c>
      <c r="H38" s="5" t="e">
        <f>G38-E38</f>
        <v>#VALUE!</v>
      </c>
      <c r="I38" s="6">
        <v>0.5</v>
      </c>
      <c r="J38" s="7">
        <v>-0.5</v>
      </c>
      <c r="K38" s="14"/>
      <c r="L38" s="43">
        <f>SMALL(IF(ISNUMBER(different),ROW(different)-ROW(INDEX(different,1))+1),ROW($B$1:INDEX($B:$B,COUNTIF(different,1))))</f>
        <v>0</v>
      </c>
      <c r="M38" s="39" t="e">
        <f>INDEX(distribution,INDEX(subsetindex,ROW(35:35)))</f>
        <v>#NUM!</v>
      </c>
      <c r="N38" s="39" t="e">
        <f>INDEX(different,INDEX(subsetindex,ROW(35:35)))</f>
        <v>#NUM!</v>
      </c>
      <c r="O38" s="39" t="str">
        <f>IF(ISNUMBER(N38),N38," ")</f>
        <v> </v>
      </c>
      <c r="P38" s="39" t="str">
        <f>IF(ISNUMBER(N38),M38," ")</f>
        <v> </v>
      </c>
      <c r="Q38" s="39" t="str">
        <f>IF(ISNUMBER(O38),0.5," ")</f>
        <v> </v>
      </c>
      <c r="R38" s="39" t="str">
        <f>IF(ISNUMBER(O38),-0.5," ")</f>
        <v> </v>
      </c>
    </row>
    <row r="39" spans="1:18" ht="17.25" customHeight="1">
      <c r="A39" s="71"/>
      <c r="B39" s="16" t="s">
        <v>87</v>
      </c>
      <c r="C39" s="44" t="s">
        <v>7</v>
      </c>
      <c r="D39" s="16">
        <v>37</v>
      </c>
      <c r="E39" s="50">
        <f t="shared" si="17"/>
        <v>1.568201724066995</v>
      </c>
      <c r="F39" s="11" t="s">
        <v>16</v>
      </c>
      <c r="G39" s="5" t="e">
        <f t="shared" si="18"/>
        <v>#VALUE!</v>
      </c>
      <c r="H39" s="5" t="e">
        <f>G39-E39</f>
        <v>#VALUE!</v>
      </c>
      <c r="I39" s="6">
        <v>0.5</v>
      </c>
      <c r="J39" s="7">
        <v>-0.5</v>
      </c>
      <c r="K39" s="14"/>
      <c r="L39" s="43">
        <f>SMALL(IF(ISNUMBER(different),ROW(different)-ROW(INDEX(different,1))+1),ROW($B$1:INDEX($B:$B,COUNTIF(different,1))))</f>
        <v>0</v>
      </c>
      <c r="M39" s="39" t="e">
        <f>INDEX(distribution,INDEX(subsetindex,ROW(9:9)))</f>
        <v>#NUM!</v>
      </c>
      <c r="N39" s="39" t="e">
        <f>INDEX(different,INDEX(subsetindex,ROW(9:9)))</f>
        <v>#NUM!</v>
      </c>
      <c r="O39" s="39" t="str">
        <f>IF(ISNUMBER(N39),N39," ")</f>
        <v> </v>
      </c>
      <c r="P39" s="39" t="str">
        <f>IF(ISNUMBER(N39),M39," ")</f>
        <v> </v>
      </c>
      <c r="Q39" s="39" t="str">
        <f>IF(ISNUMBER(O39),0.5," ")</f>
        <v> </v>
      </c>
      <c r="R39" s="39" t="str">
        <f>IF(ISNUMBER(O39),-0.5," ")</f>
        <v> </v>
      </c>
    </row>
    <row r="40" spans="1:18" ht="17.25" customHeight="1">
      <c r="A40" s="69" t="s">
        <v>91</v>
      </c>
      <c r="B40" s="16" t="s">
        <v>92</v>
      </c>
      <c r="C40" s="44" t="s">
        <v>7</v>
      </c>
      <c r="D40" s="16">
        <v>43</v>
      </c>
      <c r="E40" s="50">
        <f t="shared" si="14"/>
        <v>1.6334684555795864</v>
      </c>
      <c r="F40" s="11" t="s">
        <v>16</v>
      </c>
      <c r="G40" s="5" t="e">
        <f t="shared" si="15"/>
        <v>#VALUE!</v>
      </c>
      <c r="H40" s="5" t="e">
        <f t="shared" si="16"/>
        <v>#VALUE!</v>
      </c>
      <c r="I40" s="6">
        <v>0.5</v>
      </c>
      <c r="J40" s="7">
        <v>-0.5</v>
      </c>
      <c r="K40" s="14"/>
      <c r="L40" s="43">
        <f>SMALL(IF(ISNUMBER(different),ROW(different)-ROW(INDEX(different,1))+1),ROW($B$1:INDEX($B:$B,COUNTIF(different,1))))</f>
        <v>0</v>
      </c>
      <c r="M40" s="39" t="e">
        <f>INDEX(distribution,INDEX(subsetindex,ROW(37:37)))</f>
        <v>#NUM!</v>
      </c>
      <c r="N40" s="39" t="e">
        <f>INDEX(different,INDEX(subsetindex,ROW(37:37)))</f>
        <v>#NUM!</v>
      </c>
      <c r="O40" s="39" t="str">
        <f t="shared" si="19"/>
        <v> </v>
      </c>
      <c r="P40" s="39" t="str">
        <f>IF(ISNUMBER(N40),M40," ")</f>
        <v> </v>
      </c>
      <c r="Q40" s="39" t="str">
        <f>IF(ISNUMBER(O40),0.5," ")</f>
        <v> </v>
      </c>
      <c r="R40" s="39" t="str">
        <f>IF(ISNUMBER(O40),-0.5," ")</f>
        <v> </v>
      </c>
    </row>
    <row r="41" spans="1:18" ht="17.25" customHeight="1">
      <c r="A41" s="71"/>
      <c r="B41" s="16" t="s">
        <v>93</v>
      </c>
      <c r="C41" s="44" t="s">
        <v>7</v>
      </c>
      <c r="D41" s="16">
        <v>87</v>
      </c>
      <c r="E41" s="50">
        <f t="shared" si="14"/>
        <v>1.9395192526186185</v>
      </c>
      <c r="F41" s="11" t="s">
        <v>16</v>
      </c>
      <c r="G41" s="5" t="e">
        <f t="shared" si="15"/>
        <v>#VALUE!</v>
      </c>
      <c r="H41" s="5" t="e">
        <f t="shared" si="16"/>
        <v>#VALUE!</v>
      </c>
      <c r="I41" s="6">
        <v>0.5</v>
      </c>
      <c r="J41" s="7">
        <v>-0.5</v>
      </c>
      <c r="K41" s="14"/>
      <c r="L41" s="43">
        <f>SMALL(IF(ISNUMBER(different),ROW(different)-ROW(INDEX(different,1))+1),ROW($B$1:INDEX($B:$B,COUNTIF(different,1))))</f>
        <v>0</v>
      </c>
      <c r="M41" s="39" t="e">
        <f>INDEX(distribution,INDEX(subsetindex,ROW(11:11)))</f>
        <v>#NUM!</v>
      </c>
      <c r="N41" s="39" t="e">
        <f>INDEX(different,INDEX(subsetindex,ROW(11:11)))</f>
        <v>#NUM!</v>
      </c>
      <c r="O41" s="39" t="str">
        <f t="shared" si="19"/>
        <v> </v>
      </c>
      <c r="P41" s="39" t="str">
        <f>IF(ISNUMBER(N41),M41," ")</f>
        <v> </v>
      </c>
      <c r="Q41" s="39" t="str">
        <f>IF(ISNUMBER(O41),0.5," ")</f>
        <v> </v>
      </c>
      <c r="R41" s="39" t="str">
        <f>IF(ISNUMBER(O41),-0.5," ")</f>
        <v> </v>
      </c>
    </row>
    <row r="42" spans="1:18" ht="17.25" customHeight="1">
      <c r="A42" s="21"/>
      <c r="B42" s="22"/>
      <c r="C42" s="23"/>
      <c r="D42" s="24"/>
      <c r="E42" s="25"/>
      <c r="F42" s="26"/>
      <c r="G42" s="25"/>
      <c r="H42" s="25"/>
      <c r="I42" s="27"/>
      <c r="J42" s="28"/>
      <c r="K42" s="29"/>
      <c r="L42" s="43">
        <f>SMALL(IF(ISNUMBER(different),ROW(different)-ROW(INDEX(different,1))+1),ROW($B$1:INDEX($B:$B,COUNTIF(different,1))))</f>
        <v>0</v>
      </c>
      <c r="M42" s="39" t="e">
        <f>INDEX(distribution,INDEX(subsetindex,ROW(26:26)))</f>
        <v>#NUM!</v>
      </c>
      <c r="N42" s="39" t="e">
        <f>INDEX(different,INDEX(subsetindex,ROW(26:26)))</f>
        <v>#NUM!</v>
      </c>
      <c r="O42" s="39" t="str">
        <f t="shared" si="19"/>
        <v> </v>
      </c>
      <c r="P42" s="39" t="str">
        <f t="shared" si="20"/>
        <v> </v>
      </c>
      <c r="Q42" s="39" t="str">
        <f t="shared" si="21"/>
        <v> </v>
      </c>
      <c r="R42" s="39" t="str">
        <f t="shared" si="22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INDEX(distribution,INDEX(subsetindex,ROW(42:42)))</f>
        <v>#NUM!</v>
      </c>
      <c r="N43" s="39" t="e">
        <f>INDEX(different,INDEX(subsetindex,ROW(42:42)))</f>
        <v>#NUM!</v>
      </c>
      <c r="O43" s="39" t="str">
        <f t="shared" si="19"/>
        <v> </v>
      </c>
      <c r="P43" s="39" t="str">
        <f t="shared" si="20"/>
        <v> </v>
      </c>
      <c r="Q43" s="39" t="str">
        <f t="shared" si="21"/>
        <v> </v>
      </c>
      <c r="R43" s="39" t="str">
        <f t="shared" si="22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INDEX(distribution,INDEX(subsetindex,ROW(29:29)))</f>
        <v>#NUM!</v>
      </c>
      <c r="N44" s="39" t="e">
        <f>INDEX(different,INDEX(subsetindex,ROW(29:29)))</f>
        <v>#NUM!</v>
      </c>
      <c r="O44" s="39" t="str">
        <f t="shared" si="19"/>
        <v> </v>
      </c>
      <c r="P44" s="39" t="str">
        <f t="shared" si="20"/>
        <v> </v>
      </c>
      <c r="Q44" s="39" t="str">
        <f t="shared" si="21"/>
        <v> </v>
      </c>
      <c r="R44" s="39" t="str">
        <f t="shared" si="22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INDEX(distribution,INDEX(subsetindex,ROW(44:44)))</f>
        <v>#NUM!</v>
      </c>
      <c r="N45" s="39" t="e">
        <f>INDEX(different,INDEX(subsetindex,ROW(44:44)))</f>
        <v>#NUM!</v>
      </c>
      <c r="O45" s="39" t="str">
        <f t="shared" si="19"/>
        <v> </v>
      </c>
      <c r="P45" s="39" t="str">
        <f t="shared" si="20"/>
        <v> </v>
      </c>
      <c r="Q45" s="39" t="str">
        <f t="shared" si="21"/>
        <v> </v>
      </c>
      <c r="R45" s="39" t="str">
        <f t="shared" si="22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INDEX(distribution,INDEX(subsetindex,ROW(17:17)))</f>
        <v>#NUM!</v>
      </c>
      <c r="N46" s="39" t="e">
        <f>INDEX(different,INDEX(subsetindex,ROW(17:17)))</f>
        <v>#NUM!</v>
      </c>
      <c r="O46" s="39" t="str">
        <f t="shared" si="10"/>
        <v> </v>
      </c>
      <c r="P46" s="39" t="str">
        <f t="shared" si="11"/>
        <v> </v>
      </c>
      <c r="Q46" s="39" t="str">
        <f t="shared" si="12"/>
        <v> </v>
      </c>
      <c r="R46" s="39" t="str">
        <f t="shared" si="13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INDEX(distribution,INDEX(subsetindex,ROW(32:32)))</f>
        <v>#NUM!</v>
      </c>
      <c r="N47" s="39" t="e">
        <f>INDEX(different,INDEX(subsetindex,ROW(32:32)))</f>
        <v>#NUM!</v>
      </c>
      <c r="O47" s="39" t="str">
        <f t="shared" si="10"/>
        <v> </v>
      </c>
      <c r="P47" s="39" t="str">
        <f t="shared" si="11"/>
        <v> </v>
      </c>
      <c r="Q47" s="39" t="str">
        <f t="shared" si="12"/>
        <v> </v>
      </c>
      <c r="R47" s="39" t="str">
        <f t="shared" si="13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 t="shared" si="10"/>
        <v> </v>
      </c>
      <c r="P48" s="39" t="str">
        <f t="shared" si="11"/>
        <v> </v>
      </c>
      <c r="Q48" s="39" t="str">
        <f t="shared" si="12"/>
        <v> </v>
      </c>
      <c r="R48" s="39" t="str">
        <f t="shared" si="13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INDEX(distribution,INDEX(subsetindex,ROW(34:34)))</f>
        <v>#NUM!</v>
      </c>
      <c r="N49" s="39" t="e">
        <f>INDEX(different,INDEX(subsetindex,ROW(34:34)))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>IF(ISNUMBER(N50),M50," ")</f>
        <v> </v>
      </c>
      <c r="Q50" s="39" t="str">
        <f>IF(ISNUMBER(O50),0.5," ")</f>
        <v> </v>
      </c>
      <c r="R50" s="39" t="str">
        <f>IF(ISNUMBER(O50),-0.5," ")</f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INDEX(distribution,INDEX(subsetindex,ROW(46:46)))</f>
        <v>#NUM!</v>
      </c>
      <c r="N51" s="39" t="e">
        <f>INDEX(different,INDEX(subsetindex,ROW(46:46)))</f>
        <v>#NUM!</v>
      </c>
      <c r="O51" s="39" t="str">
        <f t="shared" si="10"/>
        <v> </v>
      </c>
      <c r="P51" s="39" t="str">
        <f t="shared" si="11"/>
        <v> </v>
      </c>
      <c r="Q51" s="39" t="str">
        <f t="shared" si="12"/>
        <v> </v>
      </c>
      <c r="R51" s="39" t="str">
        <f t="shared" si="13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INDEX(distribution,INDEX(subsetindex,ROW(20:20)))</f>
        <v>#NUM!</v>
      </c>
      <c r="N52" s="39" t="e">
        <f>INDEX(different,INDEX(subsetindex,ROW(20:20)))</f>
        <v>#NUM!</v>
      </c>
      <c r="O52" s="39" t="str">
        <f t="shared" si="1"/>
        <v> </v>
      </c>
      <c r="P52" s="39" t="str">
        <f t="shared" si="2"/>
        <v> </v>
      </c>
      <c r="Q52" s="39" t="str">
        <f t="shared" si="4"/>
        <v> </v>
      </c>
      <c r="R52" s="39" t="str">
        <f t="shared" si="3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INDEX(distribution,INDEX(subsetindex,ROW(52:52)))</f>
        <v>#NUM!</v>
      </c>
      <c r="N53" s="39" t="e">
        <f>INDEX(different,INDEX(subsetindex,ROW(52:52)))</f>
        <v>#NUM!</v>
      </c>
      <c r="O53" s="39" t="str">
        <f t="shared" si="1"/>
        <v> </v>
      </c>
      <c r="P53" s="39" t="str">
        <f t="shared" si="2"/>
        <v> </v>
      </c>
      <c r="Q53" s="39" t="str">
        <f t="shared" si="4"/>
        <v> </v>
      </c>
      <c r="R53" s="39" t="str">
        <f t="shared" si="3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INDEX(distribution,INDEX(subsetindex,ROW(21:21)))</f>
        <v>#NUM!</v>
      </c>
      <c r="N54" s="39" t="e">
        <f>INDEX(different,INDEX(subsetindex,ROW(21:21)))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>IF(ISNUMBER(N55),N55," ")</f>
        <v> </v>
      </c>
      <c r="P55" s="39" t="str">
        <f>IF(ISNUMBER(N55),M55," ")</f>
        <v> </v>
      </c>
      <c r="Q55" s="39" t="str">
        <f>IF(ISNUMBER(O55),0.5," ")</f>
        <v> </v>
      </c>
      <c r="R55" s="39" t="str">
        <f>IF(ISNUMBER(O55),-0.5," ")</f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INDEX(distribution,INDEX(subsetindex,ROW(23:23)))</f>
        <v>#NUM!</v>
      </c>
      <c r="N56" s="39" t="e">
        <f>INDEX(different,INDEX(subsetindex,ROW(23:23)))</f>
        <v>#NUM!</v>
      </c>
      <c r="O56" s="39" t="str">
        <f>IF(ISNUMBER(N56),N56," ")</f>
        <v> </v>
      </c>
      <c r="P56" s="39" t="str">
        <f>IF(ISNUMBER(N56),M56," ")</f>
        <v> </v>
      </c>
      <c r="Q56" s="39" t="str">
        <f>IF(ISNUMBER(O56),0.5," ")</f>
        <v> </v>
      </c>
      <c r="R56" s="39" t="str">
        <f>IF(ISNUMBER(O56),-0.5," ")</f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INDEX(distribution,INDEX(subsetindex,ROW(24:24)))</f>
        <v>#NUM!</v>
      </c>
      <c r="N57" s="39" t="e">
        <f>INDEX(different,INDEX(subsetindex,ROW(24:24)))</f>
        <v>#NUM!</v>
      </c>
      <c r="O57" s="39" t="str">
        <f t="shared" si="1"/>
        <v> </v>
      </c>
      <c r="P57" s="39" t="str">
        <f t="shared" si="2"/>
        <v> </v>
      </c>
      <c r="Q57" s="39" t="str">
        <f t="shared" si="4"/>
        <v> </v>
      </c>
      <c r="R57" s="39" t="str">
        <f t="shared" si="3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1"/>
        <v> </v>
      </c>
      <c r="P58" s="39" t="str">
        <f t="shared" si="2"/>
        <v> </v>
      </c>
      <c r="Q58" s="39" t="str">
        <f t="shared" si="4"/>
        <v> </v>
      </c>
      <c r="R58" s="39" t="str">
        <f t="shared" si="3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INDEX(distribution,INDEX(subsetindex,ROW(#REF!)))</f>
        <v>#REF!</v>
      </c>
      <c r="N59" s="39" t="e">
        <f>INDEX(different,INDEX(subsetindex,ROW(#REF!)))</f>
        <v>#REF!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INDEX(distribution,INDEX(subsetindex,ROW(28:28)))</f>
        <v>#NUM!</v>
      </c>
      <c r="N60" s="39" t="e">
        <f>INDEX(different,INDEX(subsetindex,ROW(28:28)))</f>
        <v>#NUM!</v>
      </c>
      <c r="O60" s="39" t="str">
        <f t="shared" si="1"/>
        <v> </v>
      </c>
      <c r="P60" s="39" t="str">
        <f t="shared" si="2"/>
        <v> </v>
      </c>
      <c r="Q60" s="39" t="str">
        <f t="shared" si="4"/>
        <v> </v>
      </c>
      <c r="R60" s="39" t="str">
        <f t="shared" si="3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INDEX(distribution,INDEX(subsetindex,ROW(30:30)))</f>
        <v>#NUM!</v>
      </c>
      <c r="N61" s="39" t="e">
        <f>INDEX(different,INDEX(subsetindex,ROW(30:30)))</f>
        <v>#NUM!</v>
      </c>
      <c r="O61" s="39" t="str">
        <f t="shared" si="1"/>
        <v> </v>
      </c>
      <c r="P61" s="39" t="str">
        <f t="shared" si="2"/>
        <v> </v>
      </c>
      <c r="Q61" s="39" t="str">
        <f t="shared" si="4"/>
        <v> </v>
      </c>
      <c r="R61" s="39" t="str">
        <f t="shared" si="3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INDEX(distribution,INDEX(subsetindex,ROW(31:31)))</f>
        <v>#NUM!</v>
      </c>
      <c r="N62" s="39" t="e">
        <f>INDEX(different,INDEX(subsetindex,ROW(31:31)))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INDEX(distribution,INDEX(subsetindex,ROW(62:62)))</f>
        <v>#NUM!</v>
      </c>
      <c r="N63" s="39" t="e">
        <f>INDEX(different,INDEX(subsetindex,ROW(62:62)))</f>
        <v>#NUM!</v>
      </c>
      <c r="O63" s="39" t="str">
        <f>IF(ISNUMBER(N63),N63," ")</f>
        <v> </v>
      </c>
      <c r="P63" s="39" t="str">
        <f>IF(ISNUMBER(N63),M63," ")</f>
        <v> </v>
      </c>
      <c r="Q63" s="39" t="str">
        <f>IF(ISNUMBER(O63),0.5," ")</f>
        <v> </v>
      </c>
      <c r="R63" s="39" t="str">
        <f>IF(ISNUMBER(O63),-0.5," ")</f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INDEX(distribution,INDEX(subsetindex,ROW(#REF!)))</f>
        <v>#REF!</v>
      </c>
      <c r="N64" s="39" t="e">
        <f>INDEX(different,INDEX(subsetindex,ROW(#REF!)))</f>
        <v>#REF!</v>
      </c>
      <c r="O64" s="39" t="str">
        <f>IF(ISNUMBER(N64),N64," ")</f>
        <v> </v>
      </c>
      <c r="P64" s="39" t="str">
        <f>IF(ISNUMBER(N64),M64," ")</f>
        <v> </v>
      </c>
      <c r="Q64" s="39" t="str">
        <f>IF(ISNUMBER(O64),0.5," ")</f>
        <v> </v>
      </c>
      <c r="R64" s="39" t="str">
        <f>IF(ISNUMBER(O64),-0.5," ")</f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INDEX(distribution,INDEX(subsetindex,ROW(35:35)))</f>
        <v>#NUM!</v>
      </c>
      <c r="N65" s="39" t="e">
        <f>INDEX(different,INDEX(subsetindex,ROW(35:35)))</f>
        <v>#NUM!</v>
      </c>
      <c r="O65" s="39" t="str">
        <f>IF(ISNUMBER(N65),N65," ")</f>
        <v> </v>
      </c>
      <c r="P65" s="39" t="str">
        <f>IF(ISNUMBER(N65),M65," ")</f>
        <v> </v>
      </c>
      <c r="Q65" s="39" t="str">
        <f>IF(ISNUMBER(O65),0.5," ")</f>
        <v> </v>
      </c>
      <c r="R65" s="39" t="str">
        <f>IF(ISNUMBER(O65),-0.5," ")</f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INDEX(distribution,INDEX(subsetindex,ROW(35:35)))</f>
        <v>#NUM!</v>
      </c>
      <c r="N66" s="39" t="e">
        <f>INDEX(different,INDEX(subsetindex,ROW(35:35)))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INDEX(distribution,INDEX(subsetindex,ROW(#REF!)))</f>
        <v>#REF!</v>
      </c>
      <c r="N67" s="39" t="e">
        <f>INDEX(different,INDEX(subsetindex,ROW(#REF!)))</f>
        <v>#REF!</v>
      </c>
      <c r="O67" s="39" t="str">
        <f t="shared" si="1"/>
        <v> </v>
      </c>
      <c r="P67" s="39" t="str">
        <f t="shared" si="2"/>
        <v> </v>
      </c>
      <c r="Q67" s="39" t="str">
        <f t="shared" si="4"/>
        <v> </v>
      </c>
      <c r="R67" s="39" t="str">
        <f t="shared" si="3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1"/>
        <v> </v>
      </c>
      <c r="P68" s="39" t="str">
        <f t="shared" si="2"/>
        <v> </v>
      </c>
      <c r="Q68" s="39" t="str">
        <f t="shared" si="4"/>
        <v> </v>
      </c>
      <c r="R68" s="39" t="str">
        <f t="shared" si="3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INDEX(distribution,INDEX(subsetindex,ROW(#REF!)))</f>
        <v>#REF!</v>
      </c>
      <c r="N69" s="39" t="e">
        <f>INDEX(different,INDEX(subsetindex,ROW(#REF!)))</f>
        <v>#REF!</v>
      </c>
      <c r="O69" s="39" t="str">
        <f>IF(ISNUMBER(N69),N69," ")</f>
        <v> </v>
      </c>
      <c r="P69" s="39" t="str">
        <f>IF(ISNUMBER(N69),M69," ")</f>
        <v> </v>
      </c>
      <c r="Q69" s="39" t="str">
        <f>IF(ISNUMBER(O69),0.5," ")</f>
        <v> </v>
      </c>
      <c r="R69" s="39" t="str">
        <f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INDEX(distribution,INDEX(subsetindex,ROW(68:68)))</f>
        <v>#NUM!</v>
      </c>
      <c r="N70" s="39" t="e">
        <f>INDEX(different,INDEX(subsetindex,ROW(68:68)))</f>
        <v>#NUM!</v>
      </c>
      <c r="O70" s="39" t="str">
        <f t="shared" si="1"/>
        <v> </v>
      </c>
      <c r="P70" s="39" t="str">
        <f t="shared" si="2"/>
        <v> </v>
      </c>
      <c r="Q70" s="39" t="str">
        <f t="shared" si="4"/>
        <v> </v>
      </c>
      <c r="R70" s="39" t="str">
        <f t="shared" si="3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INDEX(distribution,INDEX(subsetindex,ROW(#REF!)))</f>
        <v>#REF!</v>
      </c>
      <c r="N71" s="39" t="e">
        <f>INDEX(different,INDEX(subsetindex,ROW(#REF!)))</f>
        <v>#REF!</v>
      </c>
      <c r="O71" s="39" t="str">
        <f t="shared" si="1"/>
        <v> </v>
      </c>
      <c r="P71" s="39" t="str">
        <f t="shared" si="2"/>
        <v> </v>
      </c>
      <c r="Q71" s="39" t="str">
        <f t="shared" si="4"/>
        <v> </v>
      </c>
      <c r="R71" s="39" t="str">
        <f t="shared" si="3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1"/>
        <v> </v>
      </c>
      <c r="P72" s="39" t="str">
        <f t="shared" si="2"/>
        <v> </v>
      </c>
      <c r="Q72" s="39" t="str">
        <f t="shared" si="4"/>
        <v> </v>
      </c>
      <c r="R72" s="39" t="str">
        <f t="shared" si="3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1"/>
        <v> </v>
      </c>
      <c r="P73" s="39" t="str">
        <f t="shared" si="2"/>
        <v> </v>
      </c>
      <c r="Q73" s="39" t="str">
        <f t="shared" si="4"/>
        <v> </v>
      </c>
      <c r="R73" s="39" t="str">
        <f t="shared" si="3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1"/>
        <v> </v>
      </c>
      <c r="P74" s="39" t="str">
        <f t="shared" si="2"/>
        <v> </v>
      </c>
      <c r="Q74" s="39" t="str">
        <f t="shared" si="4"/>
        <v> </v>
      </c>
      <c r="R74" s="39" t="str">
        <f t="shared" si="3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1"/>
        <v> </v>
      </c>
      <c r="P75" s="39" t="str">
        <f t="shared" si="2"/>
        <v> </v>
      </c>
      <c r="Q75" s="39" t="str">
        <f t="shared" si="4"/>
        <v> </v>
      </c>
      <c r="R75" s="39" t="str">
        <f t="shared" si="3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1"/>
        <v> </v>
      </c>
      <c r="P76" s="39" t="str">
        <f t="shared" si="2"/>
        <v> </v>
      </c>
      <c r="Q76" s="39" t="str">
        <f t="shared" si="4"/>
        <v> </v>
      </c>
      <c r="R76" s="39" t="str">
        <f t="shared" si="3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1"/>
        <v> </v>
      </c>
      <c r="P77" s="39" t="str">
        <f t="shared" si="2"/>
        <v> </v>
      </c>
      <c r="Q77" s="39" t="str">
        <f t="shared" si="4"/>
        <v> </v>
      </c>
      <c r="R77" s="39" t="str">
        <f t="shared" si="3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1"/>
        <v> </v>
      </c>
      <c r="P78" s="39" t="str">
        <f t="shared" si="2"/>
        <v> </v>
      </c>
      <c r="Q78" s="39" t="str">
        <f t="shared" si="4"/>
        <v> </v>
      </c>
      <c r="R78" s="39" t="str">
        <f t="shared" si="3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INDEX(distribution,INDEX(subsetindex,ROW(73:73)))</f>
        <v>#NUM!</v>
      </c>
      <c r="N79" s="39" t="e">
        <f>INDEX(different,INDEX(subsetindex,ROW(73:73)))</f>
        <v>#NUM!</v>
      </c>
      <c r="O79" s="39" t="str">
        <f>IF(ISNUMBER(N79),N79," ")</f>
        <v> </v>
      </c>
      <c r="P79" s="39" t="str">
        <f>IF(ISNUMBER(N79),M79," ")</f>
        <v> </v>
      </c>
      <c r="Q79" s="39" t="str">
        <f>IF(ISNUMBER(O79),0.5," ")</f>
        <v> </v>
      </c>
      <c r="R79" s="39" t="str">
        <f>IF(ISNUMBER(O79),-0.5," ")</f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>IF(ISNUMBER(N80),N80," ")</f>
        <v> </v>
      </c>
      <c r="P80" s="39" t="str">
        <f>IF(ISNUMBER(N80),M80," ")</f>
        <v> </v>
      </c>
      <c r="Q80" s="39" t="str">
        <f>IF(ISNUMBER(O80),0.5," ")</f>
        <v> </v>
      </c>
      <c r="R80" s="39" t="str">
        <f>IF(ISNUMBER(O80),-0.5," ")</f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INDEX(distribution,INDEX(subsetindex,ROW(74:74)))</f>
        <v>#NUM!</v>
      </c>
      <c r="N81" s="39" t="e">
        <f>INDEX(different,INDEX(subsetindex,ROW(74:74)))</f>
        <v>#NUM!</v>
      </c>
      <c r="O81" s="39" t="str">
        <f>IF(ISNUMBER(N81),N81," ")</f>
        <v> </v>
      </c>
      <c r="P81" s="39" t="str">
        <f>IF(ISNUMBER(N81),M81," ")</f>
        <v> </v>
      </c>
      <c r="Q81" s="39" t="str">
        <f>IF(ISNUMBER(O81),0.5," ")</f>
        <v> </v>
      </c>
      <c r="R81" s="39" t="str">
        <f>IF(ISNUMBER(O81),-0.5," ")</f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INDEX(distribution,INDEX(subsetindex,ROW(76:76)))</f>
        <v>#NUM!</v>
      </c>
      <c r="N82" s="39" t="e">
        <f>INDEX(different,INDEX(subsetindex,ROW(76:76)))</f>
        <v>#NUM!</v>
      </c>
      <c r="O82" s="39" t="str">
        <f>IF(ISNUMBER(N82),N82," ")</f>
        <v> </v>
      </c>
      <c r="P82" s="39" t="str">
        <f>IF(ISNUMBER(N82),M82," ")</f>
        <v> </v>
      </c>
      <c r="Q82" s="39" t="str">
        <f>IF(ISNUMBER(O82),0.5," ")</f>
        <v> </v>
      </c>
      <c r="R82" s="39" t="str">
        <f>IF(ISNUMBER(O82),-0.5," ")</f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>IF(ISNUMBER(N83),N83," ")</f>
        <v> </v>
      </c>
      <c r="P83" s="39" t="str">
        <f>IF(ISNUMBER(N83),M83," ")</f>
        <v> </v>
      </c>
      <c r="Q83" s="39" t="str">
        <f>IF(ISNUMBER(O83),0.5," ")</f>
        <v> </v>
      </c>
      <c r="R83" s="39" t="str">
        <f>IF(ISNUMBER(O83),-0.5," ")</f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INDEX(distribution,INDEX(subsetindex,ROW(78:78)))</f>
        <v>#NUM!</v>
      </c>
      <c r="N84" s="39" t="e">
        <f>INDEX(different,INDEX(subsetindex,ROW(78:78)))</f>
        <v>#NUM!</v>
      </c>
      <c r="O84" s="39" t="str">
        <f t="shared" si="1"/>
        <v> </v>
      </c>
      <c r="P84" s="39" t="str">
        <f t="shared" si="2"/>
        <v> </v>
      </c>
      <c r="Q84" s="39" t="str">
        <f t="shared" si="4"/>
        <v> </v>
      </c>
      <c r="R84" s="39" t="str">
        <f t="shared" si="3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1"/>
        <v> </v>
      </c>
      <c r="P85" s="39" t="str">
        <f t="shared" si="2"/>
        <v> </v>
      </c>
      <c r="Q85" s="39" t="str">
        <f t="shared" si="4"/>
        <v> </v>
      </c>
      <c r="R85" s="39" t="str">
        <f t="shared" si="3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1"/>
        <v> </v>
      </c>
      <c r="P86" s="39" t="str">
        <f t="shared" si="2"/>
        <v> </v>
      </c>
      <c r="Q86" s="39" t="str">
        <f t="shared" si="4"/>
        <v> </v>
      </c>
      <c r="R86" s="39" t="str">
        <f t="shared" si="3"/>
        <v> </v>
      </c>
    </row>
    <row r="87" spans="12:18" ht="16.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1"/>
        <v> </v>
      </c>
      <c r="P87" s="39" t="str">
        <f t="shared" si="2"/>
        <v> </v>
      </c>
      <c r="Q87" s="39" t="str">
        <f t="shared" si="4"/>
        <v> </v>
      </c>
      <c r="R87" s="39" t="str">
        <f t="shared" si="3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1"/>
        <v> </v>
      </c>
      <c r="P88" s="39" t="str">
        <f t="shared" si="2"/>
        <v> </v>
      </c>
      <c r="Q88" s="39" t="str">
        <f t="shared" si="4"/>
        <v> </v>
      </c>
      <c r="R88" s="39" t="str">
        <f t="shared" si="3"/>
        <v> </v>
      </c>
    </row>
    <row r="89" spans="12:18" ht="16.5" customHeight="1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1"/>
        <v> </v>
      </c>
      <c r="P89" s="39" t="str">
        <f t="shared" si="2"/>
        <v> </v>
      </c>
      <c r="Q89" s="39" t="str">
        <f t="shared" si="4"/>
        <v> </v>
      </c>
      <c r="R89" s="39" t="str">
        <f t="shared" si="3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1"/>
        <v> </v>
      </c>
      <c r="P90" s="39" t="str">
        <f t="shared" si="2"/>
        <v> </v>
      </c>
      <c r="Q90" s="39" t="str">
        <f t="shared" si="4"/>
        <v> </v>
      </c>
      <c r="R90" s="39" t="str">
        <f t="shared" si="3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1"/>
        <v> </v>
      </c>
      <c r="P91" s="39" t="str">
        <f t="shared" si="2"/>
        <v> </v>
      </c>
      <c r="Q91" s="39" t="str">
        <f t="shared" si="4"/>
        <v> </v>
      </c>
      <c r="R91" s="39" t="str">
        <f t="shared" si="3"/>
        <v> </v>
      </c>
    </row>
    <row r="92" spans="12:18" ht="16.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1"/>
        <v> </v>
      </c>
      <c r="P92" s="39" t="str">
        <f t="shared" si="2"/>
        <v> </v>
      </c>
      <c r="Q92" s="39" t="str">
        <f t="shared" si="4"/>
        <v> </v>
      </c>
      <c r="R92" s="39" t="str">
        <f t="shared" si="3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1"/>
        <v> </v>
      </c>
      <c r="P93" s="39" t="str">
        <f t="shared" si="2"/>
        <v> </v>
      </c>
      <c r="Q93" s="39" t="str">
        <f t="shared" si="4"/>
        <v> </v>
      </c>
      <c r="R93" s="39" t="str">
        <f t="shared" si="3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1"/>
        <v> </v>
      </c>
      <c r="P94" s="39" t="str">
        <f t="shared" si="2"/>
        <v> </v>
      </c>
      <c r="Q94" s="39" t="str">
        <f t="shared" si="4"/>
        <v> </v>
      </c>
      <c r="R94" s="39" t="str">
        <f t="shared" si="3"/>
        <v> </v>
      </c>
    </row>
    <row r="95" spans="12:18" ht="16.5" customHeight="1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1"/>
        <v> </v>
      </c>
      <c r="P95" s="39" t="str">
        <f t="shared" si="2"/>
        <v> </v>
      </c>
      <c r="Q95" s="39" t="str">
        <f t="shared" si="4"/>
        <v> </v>
      </c>
      <c r="R95" s="39" t="str">
        <f t="shared" si="3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1"/>
        <v> </v>
      </c>
      <c r="P96" s="39" t="str">
        <f t="shared" si="2"/>
        <v> </v>
      </c>
      <c r="Q96" s="39" t="str">
        <f t="shared" si="4"/>
        <v> </v>
      </c>
      <c r="R96" s="39" t="str">
        <f t="shared" si="3"/>
        <v> </v>
      </c>
    </row>
    <row r="97" spans="12:18" ht="16.5" customHeight="1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1"/>
        <v> </v>
      </c>
      <c r="P97" s="39" t="str">
        <f t="shared" si="2"/>
        <v> </v>
      </c>
      <c r="Q97" s="39" t="str">
        <f t="shared" si="4"/>
        <v> </v>
      </c>
      <c r="R97" s="39" t="str">
        <f t="shared" si="3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1"/>
        <v> </v>
      </c>
      <c r="P98" s="39" t="str">
        <f t="shared" si="2"/>
        <v> </v>
      </c>
      <c r="Q98" s="39" t="str">
        <f t="shared" si="4"/>
        <v> </v>
      </c>
      <c r="R98" s="39" t="str">
        <f t="shared" si="3"/>
        <v> </v>
      </c>
    </row>
    <row r="99" spans="12:18" ht="17.25" customHeight="1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 t="shared" si="1"/>
        <v> </v>
      </c>
      <c r="P99" s="39" t="str">
        <f t="shared" si="2"/>
        <v> </v>
      </c>
      <c r="Q99" s="39" t="str">
        <f t="shared" si="4"/>
        <v> </v>
      </c>
      <c r="R99" s="39" t="str">
        <f t="shared" si="3"/>
        <v> </v>
      </c>
    </row>
    <row r="100" spans="12:18" ht="16.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1"/>
        <v> </v>
      </c>
      <c r="P100" s="39" t="str">
        <f t="shared" si="2"/>
        <v> </v>
      </c>
      <c r="Q100" s="39" t="str">
        <f t="shared" si="4"/>
        <v> </v>
      </c>
      <c r="R100" s="39" t="str">
        <f t="shared" si="3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 t="shared" si="1"/>
        <v> </v>
      </c>
      <c r="P101" s="39" t="str">
        <f t="shared" si="2"/>
        <v> </v>
      </c>
      <c r="Q101" s="39" t="str">
        <f t="shared" si="4"/>
        <v> </v>
      </c>
      <c r="R101" s="39" t="str">
        <f t="shared" si="3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INDEX(distribution,INDEX(subsetindex,ROW(101:101)))</f>
        <v>#NUM!</v>
      </c>
      <c r="N102" s="39" t="e">
        <f>INDEX(different,INDEX(subsetindex,ROW(101:101)))</f>
        <v>#NUM!</v>
      </c>
      <c r="O102" s="39" t="str">
        <f t="shared" si="1"/>
        <v> </v>
      </c>
      <c r="P102" s="39" t="str">
        <f t="shared" si="2"/>
        <v> </v>
      </c>
      <c r="Q102" s="39" t="str">
        <f t="shared" si="4"/>
        <v> </v>
      </c>
      <c r="R102" s="39" t="str">
        <f t="shared" si="3"/>
        <v> </v>
      </c>
    </row>
    <row r="103" spans="12:18" ht="16.5" customHeight="1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t="shared" si="1"/>
        <v> </v>
      </c>
      <c r="P103" s="39" t="str">
        <f t="shared" si="2"/>
        <v> </v>
      </c>
      <c r="Q103" s="39" t="str">
        <f t="shared" si="4"/>
        <v> </v>
      </c>
      <c r="R103" s="39" t="str">
        <f t="shared" si="3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>INDEX(distribution,INDEX(subsetindex,ROW(103:103)))</f>
        <v>#NUM!</v>
      </c>
      <c r="N104" s="39" t="e">
        <f>INDEX(different,INDEX(subsetindex,ROW(103:103)))</f>
        <v>#NUM!</v>
      </c>
      <c r="O104" s="39" t="str">
        <f t="shared" si="1"/>
        <v> </v>
      </c>
      <c r="P104" s="39" t="str">
        <f t="shared" si="2"/>
        <v> </v>
      </c>
      <c r="Q104" s="39" t="str">
        <f t="shared" si="4"/>
        <v> </v>
      </c>
      <c r="R104" s="39" t="str">
        <f t="shared" si="3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t="shared" si="1"/>
        <v> </v>
      </c>
      <c r="P105" s="39" t="str">
        <f t="shared" si="2"/>
        <v> </v>
      </c>
      <c r="Q105" s="39" t="str">
        <f t="shared" si="4"/>
        <v> </v>
      </c>
      <c r="R105" s="39" t="str">
        <f t="shared" si="3"/>
        <v> </v>
      </c>
    </row>
    <row r="106" spans="12:18" ht="16.5" customHeight="1">
      <c r="L106" s="43">
        <f>SMALL(IF(ISNUMBER(different),ROW(different)-ROW(INDEX(different,1))+1),ROW($B$1:INDEX($B:$B,COUNTIF(different,1))))</f>
        <v>0</v>
      </c>
      <c r="M106" s="39" t="e">
        <f>INDEX(distribution,INDEX(subsetindex,ROW(105:105)))</f>
        <v>#NUM!</v>
      </c>
      <c r="N106" s="39" t="e">
        <f>INDEX(different,INDEX(subsetindex,ROW(105:105)))</f>
        <v>#NUM!</v>
      </c>
      <c r="O106" s="39" t="str">
        <f t="shared" si="1"/>
        <v> </v>
      </c>
      <c r="P106" s="39" t="str">
        <f t="shared" si="2"/>
        <v> </v>
      </c>
      <c r="Q106" s="39" t="str">
        <f t="shared" si="4"/>
        <v> </v>
      </c>
      <c r="R106" s="39" t="str">
        <f t="shared" si="3"/>
        <v> </v>
      </c>
    </row>
    <row r="107" spans="12:18" ht="16.5" customHeight="1">
      <c r="L107" s="43">
        <f>SMALL(IF(ISNUMBER(different),ROW(different)-ROW(INDEX(different,1))+1),ROW($B$1:INDEX($B:$B,COUNTIF(different,1))))</f>
        <v>0</v>
      </c>
      <c r="M107" s="39" t="e">
        <f>INDEX(distribution,INDEX(subsetindex,ROW(106:106)))</f>
        <v>#NUM!</v>
      </c>
      <c r="N107" s="39" t="e">
        <f>INDEX(different,INDEX(subsetindex,ROW(106:106)))</f>
        <v>#NUM!</v>
      </c>
      <c r="O107" s="39" t="str">
        <f t="shared" si="1"/>
        <v> </v>
      </c>
      <c r="P107" s="39" t="str">
        <f t="shared" si="2"/>
        <v> </v>
      </c>
      <c r="Q107" s="39" t="str">
        <f t="shared" si="4"/>
        <v> </v>
      </c>
      <c r="R107" s="39" t="str">
        <f t="shared" si="3"/>
        <v> </v>
      </c>
    </row>
    <row r="108" spans="12:18" ht="16.5" customHeight="1">
      <c r="L108" s="43">
        <f>SMALL(IF(ISNUMBER(different),ROW(different)-ROW(INDEX(different,1))+1),ROW($B$1:INDEX($B:$B,COUNTIF(different,1))))</f>
        <v>0</v>
      </c>
      <c r="M108" s="39" t="e">
        <f>INDEX(distribution,INDEX(subsetindex,ROW(107:107)))</f>
        <v>#NUM!</v>
      </c>
      <c r="N108" s="39" t="e">
        <f>INDEX(different,INDEX(subsetindex,ROW(107:107)))</f>
        <v>#NUM!</v>
      </c>
      <c r="O108" s="39" t="str">
        <f aca="true" t="shared" si="23" ref="O108:O140">IF(ISNUMBER(N108),N108," ")</f>
        <v> </v>
      </c>
      <c r="P108" s="39" t="str">
        <f aca="true" t="shared" si="24" ref="P108:P140">IF(ISNUMBER(N108),M108," ")</f>
        <v> </v>
      </c>
      <c r="Q108" s="39" t="str">
        <f t="shared" si="4"/>
        <v> </v>
      </c>
      <c r="R108" s="39" t="str">
        <f aca="true" t="shared" si="25" ref="R108:R140">IF(ISNUMBER(O108),-0.5," ")</f>
        <v> </v>
      </c>
    </row>
    <row r="109" spans="12:18" ht="16.5" customHeight="1">
      <c r="L109" s="43">
        <f>SMALL(IF(ISNUMBER(different),ROW(different)-ROW(INDEX(different,1))+1),ROW($B$1:INDEX($B:$B,COUNTIF(different,1))))</f>
        <v>0</v>
      </c>
      <c r="M109" s="39" t="e">
        <f>INDEX(distribution,INDEX(subsetindex,ROW(108:108)))</f>
        <v>#NUM!</v>
      </c>
      <c r="N109" s="39" t="e">
        <f>INDEX(different,INDEX(subsetindex,ROW(108:108)))</f>
        <v>#NUM!</v>
      </c>
      <c r="O109" s="39" t="str">
        <f t="shared" si="23"/>
        <v> </v>
      </c>
      <c r="P109" s="39" t="str">
        <f t="shared" si="24"/>
        <v> </v>
      </c>
      <c r="Q109" s="39" t="str">
        <f aca="true" t="shared" si="26" ref="Q109:Q140">IF(ISNUMBER(O109),0.5," ")</f>
        <v> </v>
      </c>
      <c r="R109" s="39" t="str">
        <f t="shared" si="25"/>
        <v> </v>
      </c>
    </row>
    <row r="110" spans="12:18" ht="16.5" customHeight="1">
      <c r="L110" s="43">
        <f>SMALL(IF(ISNUMBER(different),ROW(different)-ROW(INDEX(different,1))+1),ROW($B$1:INDEX($B:$B,COUNTIF(different,1))))</f>
        <v>0</v>
      </c>
      <c r="M110" s="39" t="e">
        <f>INDEX(distribution,INDEX(subsetindex,ROW(109:109)))</f>
        <v>#NUM!</v>
      </c>
      <c r="N110" s="39" t="e">
        <f>INDEX(different,INDEX(subsetindex,ROW(109:109)))</f>
        <v>#NUM!</v>
      </c>
      <c r="O110" s="39" t="str">
        <f t="shared" si="23"/>
        <v> </v>
      </c>
      <c r="P110" s="39" t="str">
        <f t="shared" si="24"/>
        <v> </v>
      </c>
      <c r="Q110" s="39" t="str">
        <f t="shared" si="26"/>
        <v> </v>
      </c>
      <c r="R110" s="39" t="str">
        <f t="shared" si="25"/>
        <v> </v>
      </c>
    </row>
    <row r="111" spans="12:18" ht="16.5" customHeight="1">
      <c r="L111" s="43">
        <f>SMALL(IF(ISNUMBER(different),ROW(different)-ROW(INDEX(different,1))+1),ROW($B$1:INDEX($B:$B,COUNTIF(different,1))))</f>
        <v>0</v>
      </c>
      <c r="M111" s="39" t="e">
        <f>INDEX(distribution,INDEX(subsetindex,ROW(110:110)))</f>
        <v>#NUM!</v>
      </c>
      <c r="N111" s="39" t="e">
        <f>INDEX(different,INDEX(subsetindex,ROW(110:110)))</f>
        <v>#NUM!</v>
      </c>
      <c r="O111" s="39" t="str">
        <f t="shared" si="23"/>
        <v> </v>
      </c>
      <c r="P111" s="39" t="str">
        <f t="shared" si="24"/>
        <v> </v>
      </c>
      <c r="Q111" s="39" t="str">
        <f t="shared" si="26"/>
        <v> </v>
      </c>
      <c r="R111" s="39" t="str">
        <f t="shared" si="25"/>
        <v> </v>
      </c>
    </row>
    <row r="112" spans="12:18" ht="16.5" customHeight="1">
      <c r="L112" s="43">
        <f>SMALL(IF(ISNUMBER(different),ROW(different)-ROW(INDEX(different,1))+1),ROW($B$1:INDEX($B:$B,COUNTIF(different,1))))</f>
        <v>0</v>
      </c>
      <c r="M112" s="39" t="e">
        <f>INDEX(distribution,INDEX(subsetindex,ROW(111:111)))</f>
        <v>#NUM!</v>
      </c>
      <c r="N112" s="39" t="e">
        <f>INDEX(different,INDEX(subsetindex,ROW(111:111)))</f>
        <v>#NUM!</v>
      </c>
      <c r="O112" s="39" t="str">
        <f t="shared" si="23"/>
        <v> </v>
      </c>
      <c r="P112" s="39" t="str">
        <f t="shared" si="24"/>
        <v> </v>
      </c>
      <c r="Q112" s="39" t="str">
        <f t="shared" si="26"/>
        <v> </v>
      </c>
      <c r="R112" s="39" t="str">
        <f t="shared" si="25"/>
        <v> </v>
      </c>
    </row>
    <row r="113" spans="12:18" ht="16.5" customHeight="1">
      <c r="L113" s="43">
        <f>SMALL(IF(ISNUMBER(different),ROW(different)-ROW(INDEX(different,1))+1),ROW($B$1:INDEX($B:$B,COUNTIF(different,1))))</f>
        <v>0</v>
      </c>
      <c r="M113" s="39" t="e">
        <f>INDEX(distribution,INDEX(subsetindex,ROW(112:112)))</f>
        <v>#NUM!</v>
      </c>
      <c r="N113" s="39" t="e">
        <f>INDEX(different,INDEX(subsetindex,ROW(112:112)))</f>
        <v>#NUM!</v>
      </c>
      <c r="O113" s="39" t="str">
        <f t="shared" si="23"/>
        <v> </v>
      </c>
      <c r="P113" s="39" t="str">
        <f t="shared" si="24"/>
        <v> </v>
      </c>
      <c r="Q113" s="39" t="str">
        <f t="shared" si="26"/>
        <v> </v>
      </c>
      <c r="R113" s="39" t="str">
        <f t="shared" si="25"/>
        <v> </v>
      </c>
    </row>
    <row r="114" spans="12:18" ht="16.5" customHeight="1">
      <c r="L114" s="43">
        <f>SMALL(IF(ISNUMBER(different),ROW(different)-ROW(INDEX(different,1))+1),ROW($B$1:INDEX($B:$B,COUNTIF(different,1))))</f>
        <v>0</v>
      </c>
      <c r="M114" s="39" t="e">
        <f>INDEX(distribution,INDEX(subsetindex,ROW(113:113)))</f>
        <v>#NUM!</v>
      </c>
      <c r="N114" s="39" t="e">
        <f>INDEX(different,INDEX(subsetindex,ROW(113:113)))</f>
        <v>#NUM!</v>
      </c>
      <c r="O114" s="39" t="str">
        <f t="shared" si="23"/>
        <v> </v>
      </c>
      <c r="P114" s="39" t="str">
        <f t="shared" si="24"/>
        <v> </v>
      </c>
      <c r="Q114" s="39" t="str">
        <f t="shared" si="26"/>
        <v> </v>
      </c>
      <c r="R114" s="39" t="str">
        <f t="shared" si="25"/>
        <v> </v>
      </c>
    </row>
    <row r="115" spans="12:18" ht="18" customHeight="1">
      <c r="L115" s="43">
        <f>SMALL(IF(ISNUMBER(different),ROW(different)-ROW(INDEX(different,1))+1),ROW($B$1:INDEX($B:$B,COUNTIF(different,1))))</f>
        <v>0</v>
      </c>
      <c r="M115" s="39" t="e">
        <f>INDEX(distribution,INDEX(subsetindex,ROW(114:114)))</f>
        <v>#NUM!</v>
      </c>
      <c r="N115" s="39" t="e">
        <f>INDEX(different,INDEX(subsetindex,ROW(114:114)))</f>
        <v>#NUM!</v>
      </c>
      <c r="O115" s="39" t="str">
        <f t="shared" si="23"/>
        <v> </v>
      </c>
      <c r="P115" s="39" t="str">
        <f t="shared" si="24"/>
        <v> </v>
      </c>
      <c r="Q115" s="39" t="str">
        <f t="shared" si="26"/>
        <v> </v>
      </c>
      <c r="R115" s="39" t="str">
        <f t="shared" si="25"/>
        <v> </v>
      </c>
    </row>
    <row r="116" spans="12:18" ht="18" customHeight="1">
      <c r="L116" s="43">
        <f>SMALL(IF(ISNUMBER(different),ROW(different)-ROW(INDEX(different,1))+1),ROW($B$1:INDEX($B:$B,COUNTIF(different,1))))</f>
        <v>0</v>
      </c>
      <c r="M116" s="39" t="e">
        <f>INDEX(distribution,INDEX(subsetindex,ROW(115:115)))</f>
        <v>#NUM!</v>
      </c>
      <c r="N116" s="39" t="e">
        <f>INDEX(different,INDEX(subsetindex,ROW(115:115)))</f>
        <v>#NUM!</v>
      </c>
      <c r="O116" s="39" t="str">
        <f t="shared" si="23"/>
        <v> </v>
      </c>
      <c r="P116" s="39" t="str">
        <f t="shared" si="24"/>
        <v> </v>
      </c>
      <c r="Q116" s="39" t="str">
        <f t="shared" si="26"/>
        <v> </v>
      </c>
      <c r="R116" s="39" t="str">
        <f t="shared" si="25"/>
        <v> </v>
      </c>
    </row>
    <row r="117" spans="12:18" ht="18" customHeight="1">
      <c r="L117" s="43">
        <f>SMALL(IF(ISNUMBER(different),ROW(different)-ROW(INDEX(different,1))+1),ROW($B$1:INDEX($B:$B,COUNTIF(different,1))))</f>
        <v>0</v>
      </c>
      <c r="M117" s="39" t="e">
        <f>INDEX(distribution,INDEX(subsetindex,ROW(116:116)))</f>
        <v>#NUM!</v>
      </c>
      <c r="N117" s="39" t="e">
        <f>INDEX(different,INDEX(subsetindex,ROW(116:116)))</f>
        <v>#NUM!</v>
      </c>
      <c r="O117" s="39" t="str">
        <f t="shared" si="23"/>
        <v> </v>
      </c>
      <c r="P117" s="39" t="str">
        <f t="shared" si="24"/>
        <v> </v>
      </c>
      <c r="Q117" s="39" t="str">
        <f t="shared" si="26"/>
        <v> </v>
      </c>
      <c r="R117" s="39" t="str">
        <f t="shared" si="25"/>
        <v> </v>
      </c>
    </row>
    <row r="118" spans="12:18" ht="17.25" customHeight="1">
      <c r="L118" s="43">
        <f>SMALL(IF(ISNUMBER(different),ROW(different)-ROW(INDEX(different,1))+1),ROW($B$1:INDEX($B:$B,COUNTIF(different,1))))</f>
        <v>0</v>
      </c>
      <c r="M118" s="39" t="e">
        <f>INDEX(distribution,INDEX(subsetindex,ROW(117:117)))</f>
        <v>#NUM!</v>
      </c>
      <c r="N118" s="39" t="e">
        <f>INDEX(different,INDEX(subsetindex,ROW(117:117)))</f>
        <v>#NUM!</v>
      </c>
      <c r="O118" s="39" t="str">
        <f t="shared" si="23"/>
        <v> </v>
      </c>
      <c r="P118" s="39" t="str">
        <f t="shared" si="24"/>
        <v> </v>
      </c>
      <c r="Q118" s="39" t="str">
        <f t="shared" si="26"/>
        <v> </v>
      </c>
      <c r="R118" s="39" t="str">
        <f t="shared" si="25"/>
        <v> </v>
      </c>
    </row>
    <row r="119" spans="12:18" ht="17.25" customHeight="1">
      <c r="L119" s="43">
        <f>SMALL(IF(ISNUMBER(different),ROW(different)-ROW(INDEX(different,1))+1),ROW($B$1:INDEX($B:$B,COUNTIF(different,1))))</f>
        <v>0</v>
      </c>
      <c r="M119" s="39" t="e">
        <f>INDEX(distribution,INDEX(subsetindex,ROW(118:118)))</f>
        <v>#NUM!</v>
      </c>
      <c r="N119" s="39" t="e">
        <f>INDEX(different,INDEX(subsetindex,ROW(118:118)))</f>
        <v>#NUM!</v>
      </c>
      <c r="O119" s="39" t="str">
        <f t="shared" si="23"/>
        <v> </v>
      </c>
      <c r="P119" s="39" t="str">
        <f t="shared" si="24"/>
        <v> </v>
      </c>
      <c r="Q119" s="39" t="str">
        <f t="shared" si="26"/>
        <v> </v>
      </c>
      <c r="R119" s="39" t="str">
        <f t="shared" si="25"/>
        <v> </v>
      </c>
    </row>
    <row r="120" spans="12:18" ht="17.25" customHeight="1">
      <c r="L120" s="43">
        <f>SMALL(IF(ISNUMBER(different),ROW(different)-ROW(INDEX(different,1))+1),ROW($B$1:INDEX($B:$B,COUNTIF(different,1))))</f>
        <v>0</v>
      </c>
      <c r="M120" s="39" t="e">
        <f>INDEX(distribution,INDEX(subsetindex,ROW(119:119)))</f>
        <v>#NUM!</v>
      </c>
      <c r="N120" s="39" t="e">
        <f>INDEX(different,INDEX(subsetindex,ROW(119:119)))</f>
        <v>#NUM!</v>
      </c>
      <c r="O120" s="39" t="str">
        <f t="shared" si="23"/>
        <v> </v>
      </c>
      <c r="P120" s="39" t="str">
        <f t="shared" si="24"/>
        <v> </v>
      </c>
      <c r="Q120" s="39" t="str">
        <f t="shared" si="26"/>
        <v> </v>
      </c>
      <c r="R120" s="39" t="str">
        <f t="shared" si="25"/>
        <v> </v>
      </c>
    </row>
    <row r="121" spans="12:18" ht="17.25" customHeight="1">
      <c r="L121" s="43">
        <f>SMALL(IF(ISNUMBER(different),ROW(different)-ROW(INDEX(different,1))+1),ROW($B$1:INDEX($B:$B,COUNTIF(different,1))))</f>
        <v>0</v>
      </c>
      <c r="M121" s="39" t="e">
        <f>INDEX(distribution,INDEX(subsetindex,ROW(120:120)))</f>
        <v>#NUM!</v>
      </c>
      <c r="N121" s="39" t="e">
        <f>INDEX(different,INDEX(subsetindex,ROW(120:120)))</f>
        <v>#NUM!</v>
      </c>
      <c r="O121" s="39" t="str">
        <f t="shared" si="23"/>
        <v> </v>
      </c>
      <c r="P121" s="39" t="str">
        <f t="shared" si="24"/>
        <v> </v>
      </c>
      <c r="Q121" s="39" t="str">
        <f t="shared" si="26"/>
        <v> </v>
      </c>
      <c r="R121" s="39" t="str">
        <f t="shared" si="25"/>
        <v> </v>
      </c>
    </row>
    <row r="122" spans="12:18" ht="12.75">
      <c r="L122" s="43">
        <f>SMALL(IF(ISNUMBER(different),ROW(different)-ROW(INDEX(different,1))+1),ROW($B$1:INDEX($B:$B,COUNTIF(different,1))))</f>
        <v>0</v>
      </c>
      <c r="M122" s="39" t="e">
        <f>INDEX(distribution,INDEX(subsetindex,ROW(121:121)))</f>
        <v>#NUM!</v>
      </c>
      <c r="N122" s="39" t="e">
        <f>INDEX(different,INDEX(subsetindex,ROW(121:121)))</f>
        <v>#NUM!</v>
      </c>
      <c r="O122" s="39" t="str">
        <f t="shared" si="23"/>
        <v> </v>
      </c>
      <c r="P122" s="39" t="str">
        <f t="shared" si="24"/>
        <v> </v>
      </c>
      <c r="Q122" s="39" t="str">
        <f t="shared" si="26"/>
        <v> </v>
      </c>
      <c r="R122" s="39" t="str">
        <f t="shared" si="25"/>
        <v> </v>
      </c>
    </row>
    <row r="123" spans="12:18" ht="12.75">
      <c r="L123" s="43">
        <f>SMALL(IF(ISNUMBER(different),ROW(different)-ROW(INDEX(different,1))+1),ROW($B$1:INDEX($B:$B,COUNTIF(different,1))))</f>
        <v>0</v>
      </c>
      <c r="M123" s="39" t="e">
        <f>INDEX(distribution,INDEX(subsetindex,ROW(122:122)))</f>
        <v>#NUM!</v>
      </c>
      <c r="N123" s="39" t="e">
        <f>INDEX(different,INDEX(subsetindex,ROW(122:122)))</f>
        <v>#NUM!</v>
      </c>
      <c r="O123" s="39" t="str">
        <f t="shared" si="23"/>
        <v> </v>
      </c>
      <c r="P123" s="39" t="str">
        <f t="shared" si="24"/>
        <v> </v>
      </c>
      <c r="Q123" s="39" t="str">
        <f t="shared" si="26"/>
        <v> </v>
      </c>
      <c r="R123" s="39" t="str">
        <f t="shared" si="25"/>
        <v> </v>
      </c>
    </row>
    <row r="124" spans="12:18" ht="12.75">
      <c r="L124" s="43">
        <f>SMALL(IF(ISNUMBER(different),ROW(different)-ROW(INDEX(different,1))+1),ROW($B$1:INDEX($B:$B,COUNTIF(different,1))))</f>
        <v>0</v>
      </c>
      <c r="M124" s="39" t="e">
        <f>INDEX(distribution,INDEX(subsetindex,ROW(123:123)))</f>
        <v>#NUM!</v>
      </c>
      <c r="N124" s="39" t="e">
        <f>INDEX(different,INDEX(subsetindex,ROW(123:123)))</f>
        <v>#NUM!</v>
      </c>
      <c r="O124" s="39" t="str">
        <f t="shared" si="23"/>
        <v> </v>
      </c>
      <c r="P124" s="39" t="str">
        <f t="shared" si="24"/>
        <v> </v>
      </c>
      <c r="Q124" s="39" t="str">
        <f t="shared" si="26"/>
        <v> </v>
      </c>
      <c r="R124" s="39" t="str">
        <f t="shared" si="25"/>
        <v> </v>
      </c>
    </row>
    <row r="125" spans="12:18" ht="12.75">
      <c r="L125" s="43">
        <f>SMALL(IF(ISNUMBER(different),ROW(different)-ROW(INDEX(different,1))+1),ROW($B$1:INDEX($B:$B,COUNTIF(different,1))))</f>
        <v>0</v>
      </c>
      <c r="M125" s="39" t="e">
        <f>INDEX(distribution,INDEX(subsetindex,ROW(124:124)))</f>
        <v>#NUM!</v>
      </c>
      <c r="N125" s="39" t="e">
        <f>INDEX(different,INDEX(subsetindex,ROW(124:124)))</f>
        <v>#NUM!</v>
      </c>
      <c r="O125" s="39" t="str">
        <f t="shared" si="23"/>
        <v> </v>
      </c>
      <c r="P125" s="39" t="str">
        <f t="shared" si="24"/>
        <v> </v>
      </c>
      <c r="Q125" s="39" t="str">
        <f t="shared" si="26"/>
        <v> </v>
      </c>
      <c r="R125" s="39" t="str">
        <f t="shared" si="25"/>
        <v> </v>
      </c>
    </row>
    <row r="126" spans="12:18" ht="12.75">
      <c r="L126" s="43">
        <f>SMALL(IF(ISNUMBER(different),ROW(different)-ROW(INDEX(different,1))+1),ROW($B$1:INDEX($B:$B,COUNTIF(different,1))))</f>
        <v>0</v>
      </c>
      <c r="M126" s="39" t="e">
        <f>INDEX(distribution,INDEX(subsetindex,ROW(125:125)))</f>
        <v>#NUM!</v>
      </c>
      <c r="N126" s="39" t="e">
        <f>INDEX(different,INDEX(subsetindex,ROW(125:125)))</f>
        <v>#NUM!</v>
      </c>
      <c r="O126" s="39" t="str">
        <f t="shared" si="23"/>
        <v> </v>
      </c>
      <c r="P126" s="39" t="str">
        <f t="shared" si="24"/>
        <v> </v>
      </c>
      <c r="Q126" s="39" t="str">
        <f t="shared" si="26"/>
        <v> </v>
      </c>
      <c r="R126" s="39" t="str">
        <f t="shared" si="25"/>
        <v> </v>
      </c>
    </row>
    <row r="127" spans="12:18" ht="12.75">
      <c r="L127" s="43">
        <f>SMALL(IF(ISNUMBER(different),ROW(different)-ROW(INDEX(different,1))+1),ROW($B$1:INDEX($B:$B,COUNTIF(different,1))))</f>
        <v>0</v>
      </c>
      <c r="M127" s="39" t="e">
        <f>INDEX(distribution,INDEX(subsetindex,ROW(126:126)))</f>
        <v>#NUM!</v>
      </c>
      <c r="N127" s="39" t="e">
        <f>INDEX(different,INDEX(subsetindex,ROW(126:126)))</f>
        <v>#NUM!</v>
      </c>
      <c r="O127" s="39" t="str">
        <f t="shared" si="23"/>
        <v> </v>
      </c>
      <c r="P127" s="39" t="str">
        <f t="shared" si="24"/>
        <v> </v>
      </c>
      <c r="Q127" s="39" t="str">
        <f t="shared" si="26"/>
        <v> </v>
      </c>
      <c r="R127" s="39" t="str">
        <f t="shared" si="25"/>
        <v> </v>
      </c>
    </row>
    <row r="128" spans="12:18" ht="12.75">
      <c r="L128" s="43">
        <f>SMALL(IF(ISNUMBER(different),ROW(different)-ROW(INDEX(different,1))+1),ROW($B$1:INDEX($B:$B,COUNTIF(different,1))))</f>
        <v>0</v>
      </c>
      <c r="M128" s="39" t="e">
        <f>INDEX(distribution,INDEX(subsetindex,ROW(127:127)))</f>
        <v>#NUM!</v>
      </c>
      <c r="N128" s="39" t="e">
        <f>INDEX(different,INDEX(subsetindex,ROW(127:127)))</f>
        <v>#NUM!</v>
      </c>
      <c r="O128" s="39" t="str">
        <f t="shared" si="23"/>
        <v> </v>
      </c>
      <c r="P128" s="39" t="str">
        <f t="shared" si="24"/>
        <v> </v>
      </c>
      <c r="Q128" s="39" t="str">
        <f t="shared" si="26"/>
        <v> </v>
      </c>
      <c r="R128" s="39" t="str">
        <f t="shared" si="25"/>
        <v> </v>
      </c>
    </row>
    <row r="129" spans="12:18" ht="12.75">
      <c r="L129" s="43">
        <f>SMALL(IF(ISNUMBER(different),ROW(different)-ROW(INDEX(different,1))+1),ROW($B$1:INDEX($B:$B,COUNTIF(different,1))))</f>
        <v>0</v>
      </c>
      <c r="M129" s="39" t="e">
        <f>INDEX(distribution,INDEX(subsetindex,ROW(128:128)))</f>
        <v>#NUM!</v>
      </c>
      <c r="N129" s="39" t="e">
        <f>INDEX(different,INDEX(subsetindex,ROW(128:128)))</f>
        <v>#NUM!</v>
      </c>
      <c r="O129" s="39" t="str">
        <f t="shared" si="23"/>
        <v> </v>
      </c>
      <c r="P129" s="39" t="str">
        <f t="shared" si="24"/>
        <v> </v>
      </c>
      <c r="Q129" s="39" t="str">
        <f t="shared" si="26"/>
        <v> </v>
      </c>
      <c r="R129" s="39" t="str">
        <f t="shared" si="25"/>
        <v> </v>
      </c>
    </row>
    <row r="130" spans="12:18" ht="12.75">
      <c r="L130" s="43">
        <f>SMALL(IF(ISNUMBER(different),ROW(different)-ROW(INDEX(different,1))+1),ROW($B$1:INDEX($B:$B,COUNTIF(different,1))))</f>
        <v>0</v>
      </c>
      <c r="M130" s="39" t="e">
        <f>INDEX(distribution,INDEX(subsetindex,ROW(129:129)))</f>
        <v>#NUM!</v>
      </c>
      <c r="N130" s="39" t="e">
        <f>INDEX(different,INDEX(subsetindex,ROW(129:129)))</f>
        <v>#NUM!</v>
      </c>
      <c r="O130" s="39" t="str">
        <f t="shared" si="23"/>
        <v> </v>
      </c>
      <c r="P130" s="39" t="str">
        <f t="shared" si="24"/>
        <v> </v>
      </c>
      <c r="Q130" s="39" t="str">
        <f t="shared" si="26"/>
        <v> </v>
      </c>
      <c r="R130" s="39" t="str">
        <f t="shared" si="25"/>
        <v> </v>
      </c>
    </row>
    <row r="131" spans="12:18" ht="12.75">
      <c r="L131" s="43">
        <f>SMALL(IF(ISNUMBER(different),ROW(different)-ROW(INDEX(different,1))+1),ROW($B$1:INDEX($B:$B,COUNTIF(different,1))))</f>
        <v>0</v>
      </c>
      <c r="M131" s="39" t="e">
        <f>INDEX(distribution,INDEX(subsetindex,ROW(130:130)))</f>
        <v>#NUM!</v>
      </c>
      <c r="N131" s="39" t="e">
        <f>INDEX(different,INDEX(subsetindex,ROW(130:130)))</f>
        <v>#NUM!</v>
      </c>
      <c r="O131" s="39" t="str">
        <f t="shared" si="23"/>
        <v> </v>
      </c>
      <c r="P131" s="39" t="str">
        <f t="shared" si="24"/>
        <v> </v>
      </c>
      <c r="Q131" s="39" t="str">
        <f t="shared" si="26"/>
        <v> </v>
      </c>
      <c r="R131" s="39" t="str">
        <f t="shared" si="25"/>
        <v> </v>
      </c>
    </row>
    <row r="132" spans="12:18" ht="12.75">
      <c r="L132" s="43">
        <f>SMALL(IF(ISNUMBER(different),ROW(different)-ROW(INDEX(different,1))+1),ROW($B$1:INDEX($B:$B,COUNTIF(different,1))))</f>
        <v>0</v>
      </c>
      <c r="M132" s="39" t="e">
        <f>INDEX(distribution,INDEX(subsetindex,ROW(131:131)))</f>
        <v>#NUM!</v>
      </c>
      <c r="N132" s="39" t="e">
        <f>INDEX(different,INDEX(subsetindex,ROW(131:131)))</f>
        <v>#NUM!</v>
      </c>
      <c r="O132" s="39" t="str">
        <f t="shared" si="23"/>
        <v> </v>
      </c>
      <c r="P132" s="39" t="str">
        <f t="shared" si="24"/>
        <v> </v>
      </c>
      <c r="Q132" s="39" t="str">
        <f t="shared" si="26"/>
        <v> </v>
      </c>
      <c r="R132" s="39" t="str">
        <f t="shared" si="25"/>
        <v> </v>
      </c>
    </row>
    <row r="133" spans="12:18" ht="12.75">
      <c r="L133" s="43">
        <f>SMALL(IF(ISNUMBER(different),ROW(different)-ROW(INDEX(different,1))+1),ROW($B$1:INDEX($B:$B,COUNTIF(different,1))))</f>
        <v>0</v>
      </c>
      <c r="M133" s="39" t="e">
        <f>INDEX(distribution,INDEX(subsetindex,ROW(132:132)))</f>
        <v>#NUM!</v>
      </c>
      <c r="N133" s="39" t="e">
        <f>INDEX(different,INDEX(subsetindex,ROW(132:132)))</f>
        <v>#NUM!</v>
      </c>
      <c r="O133" s="39" t="str">
        <f t="shared" si="23"/>
        <v> </v>
      </c>
      <c r="P133" s="39" t="str">
        <f t="shared" si="24"/>
        <v> </v>
      </c>
      <c r="Q133" s="39" t="str">
        <f t="shared" si="26"/>
        <v> </v>
      </c>
      <c r="R133" s="39" t="str">
        <f t="shared" si="25"/>
        <v> </v>
      </c>
    </row>
    <row r="134" spans="12:18" ht="12.75">
      <c r="L134" s="43">
        <f>SMALL(IF(ISNUMBER(different),ROW(different)-ROW(INDEX(different,1))+1),ROW($B$1:INDEX($B:$B,COUNTIF(different,1))))</f>
        <v>0</v>
      </c>
      <c r="M134" s="39" t="e">
        <f>INDEX(distribution,INDEX(subsetindex,ROW(133:133)))</f>
        <v>#NUM!</v>
      </c>
      <c r="N134" s="39" t="e">
        <f>INDEX(different,INDEX(subsetindex,ROW(133:133)))</f>
        <v>#NUM!</v>
      </c>
      <c r="O134" s="39" t="str">
        <f t="shared" si="23"/>
        <v> </v>
      </c>
      <c r="P134" s="39" t="str">
        <f t="shared" si="24"/>
        <v> </v>
      </c>
      <c r="Q134" s="39" t="str">
        <f t="shared" si="26"/>
        <v> </v>
      </c>
      <c r="R134" s="39" t="str">
        <f t="shared" si="25"/>
        <v> </v>
      </c>
    </row>
    <row r="135" spans="12:18" ht="12.75">
      <c r="L135" s="43">
        <f>SMALL(IF(ISNUMBER(different),ROW(different)-ROW(INDEX(different,1))+1),ROW($B$1:INDEX($B:$B,COUNTIF(different,1))))</f>
        <v>0</v>
      </c>
      <c r="M135" s="39" t="e">
        <f>INDEX(distribution,INDEX(subsetindex,ROW(132:132)))</f>
        <v>#NUM!</v>
      </c>
      <c r="N135" s="39" t="e">
        <f>INDEX(different,INDEX(subsetindex,ROW(132:132)))</f>
        <v>#NUM!</v>
      </c>
      <c r="O135" s="39" t="str">
        <f>IF(ISNUMBER(N135),N135," ")</f>
        <v> </v>
      </c>
      <c r="P135" s="39" t="str">
        <f>IF(ISNUMBER(N135),M135," ")</f>
        <v> </v>
      </c>
      <c r="Q135" s="39" t="str">
        <f>IF(ISNUMBER(O135),0.5," ")</f>
        <v> </v>
      </c>
      <c r="R135" s="39" t="str">
        <f>IF(ISNUMBER(O135),-0.5," ")</f>
        <v> </v>
      </c>
    </row>
    <row r="136" spans="12:18" ht="12.75">
      <c r="L136" s="43">
        <f>SMALL(IF(ISNUMBER(different),ROW(different)-ROW(INDEX(different,1))+1),ROW($B$1:INDEX($B:$B,COUNTIF(different,1))))</f>
        <v>0</v>
      </c>
      <c r="M136" s="39" t="e">
        <f>INDEX(distribution,INDEX(subsetindex,ROW(130:130)))</f>
        <v>#NUM!</v>
      </c>
      <c r="N136" s="39" t="e">
        <f>INDEX(different,INDEX(subsetindex,ROW(130:130)))</f>
        <v>#NUM!</v>
      </c>
      <c r="O136" s="39" t="str">
        <f>IF(ISNUMBER(N136),N136," ")</f>
        <v> </v>
      </c>
      <c r="P136" s="39" t="str">
        <f>IF(ISNUMBER(N136),M136," ")</f>
        <v> </v>
      </c>
      <c r="Q136" s="39" t="str">
        <f>IF(ISNUMBER(O136),0.5," ")</f>
        <v> </v>
      </c>
      <c r="R136" s="39" t="str">
        <f>IF(ISNUMBER(O136),-0.5," ")</f>
        <v> </v>
      </c>
    </row>
    <row r="137" spans="12:18" ht="12.75">
      <c r="L137" s="43">
        <f>SMALL(IF(ISNUMBER(different),ROW(different)-ROW(INDEX(different,1))+1),ROW($B$1:INDEX($B:$B,COUNTIF(different,1))))</f>
        <v>0</v>
      </c>
      <c r="M137" s="39" t="e">
        <f>INDEX(distribution,INDEX(subsetindex,ROW(135:135)))</f>
        <v>#NUM!</v>
      </c>
      <c r="N137" s="39" t="e">
        <f>INDEX(different,INDEX(subsetindex,ROW(135:135)))</f>
        <v>#NUM!</v>
      </c>
      <c r="O137" s="39" t="str">
        <f>IF(ISNUMBER(N137),N137," ")</f>
        <v> </v>
      </c>
      <c r="P137" s="39" t="str">
        <f>IF(ISNUMBER(N137),M137," ")</f>
        <v> </v>
      </c>
      <c r="Q137" s="39" t="str">
        <f>IF(ISNUMBER(O137),0.5," ")</f>
        <v> </v>
      </c>
      <c r="R137" s="39" t="str">
        <f>IF(ISNUMBER(O137),-0.5," ")</f>
        <v> </v>
      </c>
    </row>
    <row r="138" spans="12:18" ht="12.75">
      <c r="L138" s="43">
        <f>SMALL(IF(ISNUMBER(different),ROW(different)-ROW(INDEX(different,1))+1),ROW($B$1:INDEX($B:$B,COUNTIF(different,1))))</f>
        <v>0</v>
      </c>
      <c r="M138" s="39" t="e">
        <f>INDEX(distribution,INDEX(subsetindex,ROW(136:136)))</f>
        <v>#NUM!</v>
      </c>
      <c r="N138" s="39" t="e">
        <f>INDEX(different,INDEX(subsetindex,ROW(136:136)))</f>
        <v>#NUM!</v>
      </c>
      <c r="O138" s="39" t="str">
        <f>IF(ISNUMBER(N138),N138," ")</f>
        <v> </v>
      </c>
      <c r="P138" s="39" t="str">
        <f>IF(ISNUMBER(N138),M138," ")</f>
        <v> </v>
      </c>
      <c r="Q138" s="39" t="str">
        <f>IF(ISNUMBER(O138),0.5," ")</f>
        <v> </v>
      </c>
      <c r="R138" s="39" t="str">
        <f>IF(ISNUMBER(O138),-0.5," ")</f>
        <v> </v>
      </c>
    </row>
    <row r="139" spans="12:18" ht="12.75">
      <c r="L139" s="43">
        <f>SMALL(IF(ISNUMBER(different),ROW(different)-ROW(INDEX(different,1))+1),ROW($B$1:INDEX($B:$B,COUNTIF(different,1))))</f>
        <v>0</v>
      </c>
      <c r="M139" s="39" t="e">
        <f>INDEX(distribution,INDEX(subsetindex,ROW(135:135)))</f>
        <v>#NUM!</v>
      </c>
      <c r="N139" s="39" t="e">
        <f>INDEX(different,INDEX(subsetindex,ROW(135:135)))</f>
        <v>#NUM!</v>
      </c>
      <c r="O139" s="39" t="str">
        <f>IF(ISNUMBER(N139),N139," ")</f>
        <v> </v>
      </c>
      <c r="P139" s="39" t="str">
        <f>IF(ISNUMBER(N139),M139," ")</f>
        <v> </v>
      </c>
      <c r="Q139" s="39" t="str">
        <f>IF(ISNUMBER(O139),0.5," ")</f>
        <v> </v>
      </c>
      <c r="R139" s="39" t="str">
        <f>IF(ISNUMBER(O139),-0.5," ")</f>
        <v> </v>
      </c>
    </row>
    <row r="140" spans="12:18" ht="12.75">
      <c r="L140" s="43">
        <f>SMALL(IF(ISNUMBER(different),ROW(different)-ROW(INDEX(different,1))+1),ROW($B$1:INDEX($B:$B,COUNTIF(different,1))))</f>
        <v>0</v>
      </c>
      <c r="M140" s="39" t="e">
        <f>INDEX(distribution,INDEX(subsetindex,ROW(134:134)))</f>
        <v>#NUM!</v>
      </c>
      <c r="N140" s="39" t="e">
        <f>INDEX(different,INDEX(subsetindex,ROW(134:134)))</f>
        <v>#NUM!</v>
      </c>
      <c r="O140" s="39" t="str">
        <f t="shared" si="23"/>
        <v> </v>
      </c>
      <c r="P140" s="39" t="str">
        <f t="shared" si="24"/>
        <v> </v>
      </c>
      <c r="Q140" s="39" t="str">
        <f t="shared" si="26"/>
        <v> </v>
      </c>
      <c r="R140" s="39" t="str">
        <f t="shared" si="25"/>
        <v> </v>
      </c>
    </row>
    <row r="141" spans="12:18" ht="12.75">
      <c r="L141" s="43">
        <f>SMALL(IF(ISNUMBER(different),ROW(different)-ROW(INDEX(different,1))+1),ROW($B$1:INDEX($B:$B,COUNTIF(different,1))))</f>
        <v>0</v>
      </c>
      <c r="M141" s="39" t="e">
        <f>INDEX(distribution,INDEX(subsetindex,ROW(139:139)))</f>
        <v>#NUM!</v>
      </c>
      <c r="N141" s="39" t="e">
        <f>INDEX(different,INDEX(subsetindex,ROW(139:139)))</f>
        <v>#NUM!</v>
      </c>
      <c r="O141" s="39" t="str">
        <f aca="true" t="shared" si="27" ref="O141:O146">IF(ISNUMBER(N141),N141," ")</f>
        <v> </v>
      </c>
      <c r="P141" s="39" t="str">
        <f aca="true" t="shared" si="28" ref="P141:P148">IF(ISNUMBER(N141),M141," ")</f>
        <v> </v>
      </c>
      <c r="Q141" s="39" t="str">
        <f aca="true" t="shared" si="29" ref="Q141:Q148">IF(ISNUMBER(O141),0.5," ")</f>
        <v> </v>
      </c>
      <c r="R141" s="39" t="str">
        <f aca="true" t="shared" si="30" ref="R141:R148">IF(ISNUMBER(O141),-0.5," ")</f>
        <v> </v>
      </c>
    </row>
    <row r="142" spans="13:18" ht="12.75">
      <c r="M142" s="39" t="e">
        <f>INDEX(distribution,INDEX(subsetindex,ROW(134:134)))</f>
        <v>#NUM!</v>
      </c>
      <c r="N142" s="39" t="e">
        <f>INDEX(different,INDEX(subsetindex,ROW(134:134)))</f>
        <v>#NUM!</v>
      </c>
      <c r="O142" s="39" t="str">
        <f t="shared" si="27"/>
        <v> </v>
      </c>
      <c r="P142" s="39" t="str">
        <f t="shared" si="28"/>
        <v> </v>
      </c>
      <c r="Q142" s="39" t="str">
        <f t="shared" si="29"/>
        <v> </v>
      </c>
      <c r="R142" s="39" t="str">
        <f t="shared" si="30"/>
        <v> </v>
      </c>
    </row>
    <row r="143" spans="13:18" ht="12.75">
      <c r="M143" s="39" t="e">
        <f>INDEX(distribution,INDEX(subsetindex,ROW(139:139)))</f>
        <v>#NUM!</v>
      </c>
      <c r="N143" s="39" t="e">
        <f>INDEX(different,INDEX(subsetindex,ROW(139:139)))</f>
        <v>#NUM!</v>
      </c>
      <c r="O143" s="39" t="str">
        <f t="shared" si="27"/>
        <v> </v>
      </c>
      <c r="P143" s="39" t="str">
        <f t="shared" si="28"/>
        <v> </v>
      </c>
      <c r="Q143" s="39" t="str">
        <f t="shared" si="29"/>
        <v> </v>
      </c>
      <c r="R143" s="39" t="str">
        <f t="shared" si="30"/>
        <v> </v>
      </c>
    </row>
    <row r="144" spans="13:18" ht="13.5" customHeight="1">
      <c r="M144" s="39" t="e">
        <f>INDEX(distribution,INDEX(subsetindex,ROW(136:136)))</f>
        <v>#NUM!</v>
      </c>
      <c r="N144" s="39" t="e">
        <f>INDEX(different,INDEX(subsetindex,ROW(136:136)))</f>
        <v>#NUM!</v>
      </c>
      <c r="O144" s="39" t="str">
        <f t="shared" si="27"/>
        <v> </v>
      </c>
      <c r="P144" s="39" t="str">
        <f t="shared" si="28"/>
        <v> </v>
      </c>
      <c r="Q144" s="39" t="str">
        <f t="shared" si="29"/>
        <v> </v>
      </c>
      <c r="R144" s="39" t="str">
        <f t="shared" si="30"/>
        <v> </v>
      </c>
    </row>
    <row r="145" spans="13:18" ht="12.75">
      <c r="M145" s="39" t="e">
        <f>INDEX(distribution,INDEX(subsetindex,ROW(133:133)))</f>
        <v>#NUM!</v>
      </c>
      <c r="N145" s="39" t="e">
        <f>INDEX(different,INDEX(subsetindex,ROW(133:133)))</f>
        <v>#NUM!</v>
      </c>
      <c r="O145" s="39" t="str">
        <f t="shared" si="27"/>
        <v> </v>
      </c>
      <c r="P145" s="39" t="str">
        <f t="shared" si="28"/>
        <v> </v>
      </c>
      <c r="Q145" s="39" t="str">
        <f t="shared" si="29"/>
        <v> </v>
      </c>
      <c r="R145" s="39" t="str">
        <f t="shared" si="30"/>
        <v> </v>
      </c>
    </row>
    <row r="146" spans="13:18" ht="13.5" customHeight="1">
      <c r="M146" s="39" t="e">
        <f>INDEX(distribution,INDEX(subsetindex,ROW(138:138)))</f>
        <v>#NUM!</v>
      </c>
      <c r="N146" s="39" t="e">
        <f>INDEX(different,INDEX(subsetindex,ROW(138:138)))</f>
        <v>#NUM!</v>
      </c>
      <c r="O146" s="39" t="str">
        <f t="shared" si="27"/>
        <v> </v>
      </c>
      <c r="P146" s="39" t="str">
        <f t="shared" si="28"/>
        <v> </v>
      </c>
      <c r="Q146" s="39" t="str">
        <f t="shared" si="29"/>
        <v> </v>
      </c>
      <c r="R146" s="39" t="str">
        <f t="shared" si="30"/>
        <v> </v>
      </c>
    </row>
    <row r="147" spans="13:18" ht="13.5" customHeight="1">
      <c r="M147" s="39" t="e">
        <f>INDEX(distribution,INDEX(subsetindex,ROW(137:137)))</f>
        <v>#NUM!</v>
      </c>
      <c r="N147" s="39" t="e">
        <f>INDEX(different,INDEX(subsetindex,ROW(137:137)))</f>
        <v>#NUM!</v>
      </c>
      <c r="O147" s="39" t="str">
        <f aca="true" t="shared" si="31" ref="O147:O163">IF(ISNUMBER(N147),N147," ")</f>
        <v> </v>
      </c>
      <c r="P147" s="39" t="str">
        <f t="shared" si="28"/>
        <v> </v>
      </c>
      <c r="Q147" s="39" t="str">
        <f t="shared" si="29"/>
        <v> </v>
      </c>
      <c r="R147" s="39" t="str">
        <f t="shared" si="30"/>
        <v> </v>
      </c>
    </row>
    <row r="148" spans="13:18" ht="12.75">
      <c r="M148" s="39" t="e">
        <f>INDEX(distribution,INDEX(subsetindex,ROW(134:134)))</f>
        <v>#NUM!</v>
      </c>
      <c r="N148" s="39" t="e">
        <f>INDEX(different,INDEX(subsetindex,ROW(134:134)))</f>
        <v>#NUM!</v>
      </c>
      <c r="O148" s="39" t="str">
        <f t="shared" si="31"/>
        <v> </v>
      </c>
      <c r="P148" s="39" t="str">
        <f t="shared" si="28"/>
        <v> </v>
      </c>
      <c r="Q148" s="39" t="str">
        <f t="shared" si="29"/>
        <v> </v>
      </c>
      <c r="R148" s="39" t="str">
        <f t="shared" si="30"/>
        <v> </v>
      </c>
    </row>
    <row r="149" spans="13:18" ht="12.75">
      <c r="M149" s="39" t="e">
        <f>INDEX(distribution,INDEX(subsetindex,ROW(130:130)))</f>
        <v>#NUM!</v>
      </c>
      <c r="N149" s="39" t="e">
        <f>INDEX(different,INDEX(subsetindex,ROW(130:130)))</f>
        <v>#NUM!</v>
      </c>
      <c r="O149" s="39" t="str">
        <f t="shared" si="31"/>
        <v> </v>
      </c>
      <c r="P149" s="39" t="str">
        <f>IF(ISNUMBER(N149),M149," ")</f>
        <v> </v>
      </c>
      <c r="Q149" s="39" t="str">
        <f>IF(ISNUMBER(O149),0.5," ")</f>
        <v> </v>
      </c>
      <c r="R149" s="39" t="str">
        <f>IF(ISNUMBER(O149),-0.5," ")</f>
        <v> </v>
      </c>
    </row>
    <row r="150" spans="13:18" ht="13.5" customHeight="1">
      <c r="M150" s="39" t="e">
        <f>INDEX(distribution,INDEX(subsetindex,ROW(136:136)))</f>
        <v>#NUM!</v>
      </c>
      <c r="N150" s="39" t="e">
        <f>INDEX(different,INDEX(subsetindex,ROW(136:136)))</f>
        <v>#NUM!</v>
      </c>
      <c r="O150" s="39" t="str">
        <f t="shared" si="31"/>
        <v> </v>
      </c>
      <c r="P150" s="39" t="str">
        <f>IF(ISNUMBER(N150),M150," ")</f>
        <v> </v>
      </c>
      <c r="Q150" s="39" t="str">
        <f>IF(ISNUMBER(O150),0.5," ")</f>
        <v> </v>
      </c>
      <c r="R150" s="39" t="str">
        <f>IF(ISNUMBER(O150),-0.5," ")</f>
        <v> </v>
      </c>
    </row>
    <row r="151" spans="13:18" ht="12.75">
      <c r="M151" s="39" t="e">
        <f>INDEX(distribution,INDEX(subsetindex,ROW(133:133)))</f>
        <v>#NUM!</v>
      </c>
      <c r="N151" s="39" t="e">
        <f>INDEX(different,INDEX(subsetindex,ROW(133:133)))</f>
        <v>#NUM!</v>
      </c>
      <c r="O151" s="39" t="str">
        <f t="shared" si="31"/>
        <v> </v>
      </c>
      <c r="P151" s="39" t="str">
        <f>IF(ISNUMBER(N151),M151," ")</f>
        <v> </v>
      </c>
      <c r="Q151" s="39" t="str">
        <f>IF(ISNUMBER(O151),0.5," ")</f>
        <v> </v>
      </c>
      <c r="R151" s="39" t="str">
        <f>IF(ISNUMBER(O151),-0.5," ")</f>
        <v> </v>
      </c>
    </row>
    <row r="152" spans="13:18" ht="12.75">
      <c r="M152" s="39" t="e">
        <f>INDEX(distribution,INDEX(subsetindex,ROW(131:131)))</f>
        <v>#NUM!</v>
      </c>
      <c r="N152" s="39" t="e">
        <f>INDEX(different,INDEX(subsetindex,ROW(131:131)))</f>
        <v>#NUM!</v>
      </c>
      <c r="O152" s="39" t="str">
        <f t="shared" si="31"/>
        <v> </v>
      </c>
      <c r="P152" s="39" t="str">
        <f>IF(ISNUMBER(N152),M152," ")</f>
        <v> </v>
      </c>
      <c r="Q152" s="39" t="str">
        <f>IF(ISNUMBER(O152),0.5," ")</f>
        <v> </v>
      </c>
      <c r="R152" s="39" t="str">
        <f>IF(ISNUMBER(O152),-0.5," ")</f>
        <v> </v>
      </c>
    </row>
    <row r="153" spans="13:18" ht="13.5" customHeight="1">
      <c r="M153" s="39" t="e">
        <f>INDEX(distribution,INDEX(subsetindex,ROW(137:137)))</f>
        <v>#NUM!</v>
      </c>
      <c r="N153" s="39" t="e">
        <f>INDEX(different,INDEX(subsetindex,ROW(137:137)))</f>
        <v>#NUM!</v>
      </c>
      <c r="O153" s="39" t="str">
        <f t="shared" si="31"/>
        <v> </v>
      </c>
      <c r="P153" s="39" t="str">
        <f>IF(ISNUMBER(N153),M153," ")</f>
        <v> </v>
      </c>
      <c r="Q153" s="39" t="str">
        <f>IF(ISNUMBER(O153),0.5," ")</f>
        <v> </v>
      </c>
      <c r="R153" s="39" t="str">
        <f>IF(ISNUMBER(O153),-0.5," ")</f>
        <v> </v>
      </c>
    </row>
    <row r="154" spans="13:18" ht="12.75">
      <c r="M154" s="39" t="e">
        <f>INDEX(distribution,INDEX(subsetindex,ROW(129:129)))</f>
        <v>#NUM!</v>
      </c>
      <c r="N154" s="39" t="e">
        <f>INDEX(different,INDEX(subsetindex,ROW(129:129)))</f>
        <v>#NUM!</v>
      </c>
      <c r="O154" s="39" t="str">
        <f aca="true" t="shared" si="32" ref="O154:O162">IF(ISNUMBER(N154),N154," ")</f>
        <v> </v>
      </c>
      <c r="P154" s="39" t="str">
        <f aca="true" t="shared" si="33" ref="P154:P162">IF(ISNUMBER(N154),M154," ")</f>
        <v> </v>
      </c>
      <c r="Q154" s="39" t="str">
        <f aca="true" t="shared" si="34" ref="Q154:Q162">IF(ISNUMBER(O154),0.5," ")</f>
        <v> </v>
      </c>
      <c r="R154" s="39" t="str">
        <f aca="true" t="shared" si="35" ref="R154:R162">IF(ISNUMBER(O154),-0.5," ")</f>
        <v> </v>
      </c>
    </row>
    <row r="155" spans="13:18" ht="12.75">
      <c r="M155" s="39" t="e">
        <f>INDEX(distribution,INDEX(subsetindex,ROW(130:130)))</f>
        <v>#NUM!</v>
      </c>
      <c r="N155" s="39" t="e">
        <f>INDEX(different,INDEX(subsetindex,ROW(130:130)))</f>
        <v>#NUM!</v>
      </c>
      <c r="O155" s="39" t="str">
        <f t="shared" si="32"/>
        <v> </v>
      </c>
      <c r="P155" s="39" t="str">
        <f t="shared" si="33"/>
        <v> </v>
      </c>
      <c r="Q155" s="39" t="str">
        <f t="shared" si="34"/>
        <v> </v>
      </c>
      <c r="R155" s="39" t="str">
        <f t="shared" si="35"/>
        <v> </v>
      </c>
    </row>
    <row r="156" spans="13:18" ht="13.5" customHeight="1">
      <c r="M156" s="39" t="e">
        <f>INDEX(distribution,INDEX(subsetindex,ROW(136:136)))</f>
        <v>#NUM!</v>
      </c>
      <c r="N156" s="39" t="e">
        <f>INDEX(different,INDEX(subsetindex,ROW(136:136)))</f>
        <v>#NUM!</v>
      </c>
      <c r="O156" s="39" t="str">
        <f t="shared" si="32"/>
        <v> </v>
      </c>
      <c r="P156" s="39" t="str">
        <f t="shared" si="33"/>
        <v> </v>
      </c>
      <c r="Q156" s="39" t="str">
        <f t="shared" si="34"/>
        <v> </v>
      </c>
      <c r="R156" s="39" t="str">
        <f t="shared" si="35"/>
        <v> </v>
      </c>
    </row>
    <row r="157" spans="13:18" ht="12.75">
      <c r="M157" s="39" t="e">
        <f>INDEX(distribution,INDEX(subsetindex,ROW(130:130)))</f>
        <v>#NUM!</v>
      </c>
      <c r="N157" s="39" t="e">
        <f>INDEX(different,INDEX(subsetindex,ROW(130:130)))</f>
        <v>#NUM!</v>
      </c>
      <c r="O157" s="39" t="str">
        <f t="shared" si="32"/>
        <v> </v>
      </c>
      <c r="P157" s="39" t="str">
        <f t="shared" si="33"/>
        <v> </v>
      </c>
      <c r="Q157" s="39" t="str">
        <f t="shared" si="34"/>
        <v> </v>
      </c>
      <c r="R157" s="39" t="str">
        <f t="shared" si="35"/>
        <v> </v>
      </c>
    </row>
    <row r="158" spans="13:18" ht="12.75">
      <c r="M158" s="39" t="e">
        <f>INDEX(distribution,INDEX(subsetindex,ROW(131:131)))</f>
        <v>#NUM!</v>
      </c>
      <c r="N158" s="39" t="e">
        <f>INDEX(different,INDEX(subsetindex,ROW(131:131)))</f>
        <v>#NUM!</v>
      </c>
      <c r="O158" s="39" t="str">
        <f t="shared" si="32"/>
        <v> </v>
      </c>
      <c r="P158" s="39" t="str">
        <f t="shared" si="33"/>
        <v> </v>
      </c>
      <c r="Q158" s="39" t="str">
        <f t="shared" si="34"/>
        <v> </v>
      </c>
      <c r="R158" s="39" t="str">
        <f t="shared" si="35"/>
        <v> </v>
      </c>
    </row>
    <row r="159" spans="13:18" ht="12.75">
      <c r="M159" s="39" t="e">
        <f>INDEX(distribution,INDEX(subsetindex,ROW(127:127)))</f>
        <v>#NUM!</v>
      </c>
      <c r="N159" s="39" t="e">
        <f>INDEX(different,INDEX(subsetindex,ROW(127:127)))</f>
        <v>#NUM!</v>
      </c>
      <c r="O159" s="39" t="str">
        <f>IF(ISNUMBER(N159),N159," ")</f>
        <v> </v>
      </c>
      <c r="P159" s="39" t="str">
        <f>IF(ISNUMBER(N159),M159," ")</f>
        <v> </v>
      </c>
      <c r="Q159" s="39" t="str">
        <f>IF(ISNUMBER(O159),0.5," ")</f>
        <v> </v>
      </c>
      <c r="R159" s="39" t="str">
        <f>IF(ISNUMBER(O159),-0.5," ")</f>
        <v> </v>
      </c>
    </row>
    <row r="160" spans="13:18" ht="12.75">
      <c r="M160" s="39" t="e">
        <f>INDEX(distribution,INDEX(subsetindex,ROW(129:129)))</f>
        <v>#NUM!</v>
      </c>
      <c r="N160" s="39" t="e">
        <f>INDEX(different,INDEX(subsetindex,ROW(129:129)))</f>
        <v>#NUM!</v>
      </c>
      <c r="O160" s="39" t="str">
        <f>IF(ISNUMBER(N160),N160," ")</f>
        <v> </v>
      </c>
      <c r="P160" s="39" t="str">
        <f>IF(ISNUMBER(N160),M160," ")</f>
        <v> </v>
      </c>
      <c r="Q160" s="39" t="str">
        <f>IF(ISNUMBER(O160),0.5," ")</f>
        <v> </v>
      </c>
      <c r="R160" s="39" t="str">
        <f>IF(ISNUMBER(O160),-0.5," ")</f>
        <v> </v>
      </c>
    </row>
    <row r="161" spans="13:18" ht="12.75">
      <c r="M161" s="39" t="e">
        <f>INDEX(distribution,INDEX(subsetindex,ROW(130:130)))</f>
        <v>#NUM!</v>
      </c>
      <c r="N161" s="39" t="e">
        <f>INDEX(different,INDEX(subsetindex,ROW(130:130)))</f>
        <v>#NUM!</v>
      </c>
      <c r="O161" s="39" t="str">
        <f>IF(ISNUMBER(N161),N161," ")</f>
        <v> </v>
      </c>
      <c r="P161" s="39" t="str">
        <f>IF(ISNUMBER(N161),M161," ")</f>
        <v> </v>
      </c>
      <c r="Q161" s="39" t="str">
        <f>IF(ISNUMBER(O161),0.5," ")</f>
        <v> </v>
      </c>
      <c r="R161" s="39" t="str">
        <f>IF(ISNUMBER(O161),-0.5," ")</f>
        <v> </v>
      </c>
    </row>
    <row r="162" spans="13:18" ht="12.75">
      <c r="M162" s="39" t="e">
        <f>INDEX(distribution,INDEX(subsetindex,ROW(130:130)))</f>
        <v>#NUM!</v>
      </c>
      <c r="N162" s="39" t="e">
        <f>INDEX(different,INDEX(subsetindex,ROW(130:130)))</f>
        <v>#NUM!</v>
      </c>
      <c r="O162" s="39" t="str">
        <f t="shared" si="32"/>
        <v> </v>
      </c>
      <c r="P162" s="39" t="str">
        <f t="shared" si="33"/>
        <v> </v>
      </c>
      <c r="Q162" s="39" t="str">
        <f t="shared" si="34"/>
        <v> </v>
      </c>
      <c r="R162" s="39" t="str">
        <f t="shared" si="35"/>
        <v> </v>
      </c>
    </row>
    <row r="163" spans="13:18" ht="12.75">
      <c r="M163" s="39" t="e">
        <f>INDEX(distribution,INDEX(subsetindex,ROW(132:132)))</f>
        <v>#NUM!</v>
      </c>
      <c r="N163" s="39" t="e">
        <f>INDEX(different,INDEX(subsetindex,ROW(132:132)))</f>
        <v>#NUM!</v>
      </c>
      <c r="O163" s="39" t="str">
        <f t="shared" si="31"/>
        <v> </v>
      </c>
      <c r="P163" s="39" t="str">
        <f>IF(ISNUMBER(N163),M163," ")</f>
        <v> </v>
      </c>
      <c r="Q163" s="39" t="str">
        <f>IF(ISNUMBER(O163),0.5," ")</f>
        <v> </v>
      </c>
      <c r="R163" s="39" t="str">
        <f>IF(ISNUMBER(O163),-0.5," ")</f>
        <v> </v>
      </c>
    </row>
  </sheetData>
  <sheetProtection password="C2B6" sheet="1"/>
  <mergeCells count="16">
    <mergeCell ref="A38:A39"/>
    <mergeCell ref="A29:A31"/>
    <mergeCell ref="A32:A34"/>
    <mergeCell ref="A24:A26"/>
    <mergeCell ref="A22:A23"/>
    <mergeCell ref="A27:A28"/>
    <mergeCell ref="A35:A37"/>
    <mergeCell ref="A40:A41"/>
    <mergeCell ref="A2:A4"/>
    <mergeCell ref="A5:A6"/>
    <mergeCell ref="A9:A11"/>
    <mergeCell ref="A17:A18"/>
    <mergeCell ref="A12:A13"/>
    <mergeCell ref="A19:A21"/>
    <mergeCell ref="A7:A8"/>
    <mergeCell ref="A14:A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H32" sqref="H32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2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9" t="s">
        <v>2</v>
      </c>
      <c r="D1" s="4" t="s">
        <v>11</v>
      </c>
      <c r="E1" s="4" t="s">
        <v>12</v>
      </c>
      <c r="F1" s="18" t="s">
        <v>13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72" t="s">
        <v>28</v>
      </c>
      <c r="B2" s="16" t="s">
        <v>29</v>
      </c>
      <c r="C2" s="55" t="s">
        <v>2</v>
      </c>
      <c r="D2" s="16">
        <v>30</v>
      </c>
      <c r="E2" s="50">
        <f>LOG(D2)</f>
        <v>1.4771212547196624</v>
      </c>
      <c r="F2" s="11" t="s">
        <v>16</v>
      </c>
      <c r="G2" s="5" t="e">
        <f>LOG(F2)</f>
        <v>#VALUE!</v>
      </c>
      <c r="H2" s="5" t="e">
        <f aca="true" t="shared" si="0" ref="H2:H1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104">IF(ISNUMBER(N2),N2," ")</f>
        <v> </v>
      </c>
      <c r="P2" s="39" t="str">
        <f aca="true" t="shared" si="2" ref="P2:P104">IF(ISNUMBER(N2),M2," ")</f>
        <v> </v>
      </c>
      <c r="Q2" s="39" t="str">
        <f>IF(ISNUMBER(O2),0.5," ")</f>
        <v> </v>
      </c>
      <c r="R2" s="39" t="str">
        <f aca="true" t="shared" si="3" ref="R2:R104">IF(ISNUMBER(O2),-0.5," ")</f>
        <v> </v>
      </c>
    </row>
    <row r="3" spans="1:18" ht="17.25" customHeight="1">
      <c r="A3" s="72"/>
      <c r="B3" s="16" t="s">
        <v>30</v>
      </c>
      <c r="C3" s="55" t="s">
        <v>2</v>
      </c>
      <c r="D3" s="16">
        <v>74</v>
      </c>
      <c r="E3" s="50">
        <f>LOG(D3)</f>
        <v>1.8692317197309762</v>
      </c>
      <c r="F3" s="11" t="s">
        <v>16</v>
      </c>
      <c r="G3" s="5" t="e">
        <f>LOG(F3)</f>
        <v>#VALUE!</v>
      </c>
      <c r="H3" s="5" t="e">
        <f t="shared" si="0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105">IF(ISNUMBER(O3),0.5," ")</f>
        <v> </v>
      </c>
      <c r="R3" s="39" t="str">
        <f t="shared" si="3"/>
        <v> </v>
      </c>
    </row>
    <row r="4" spans="1:18" ht="17.25" customHeight="1">
      <c r="A4" s="72" t="s">
        <v>31</v>
      </c>
      <c r="B4" s="16" t="s">
        <v>32</v>
      </c>
      <c r="C4" s="55" t="s">
        <v>2</v>
      </c>
      <c r="D4" s="16">
        <v>32</v>
      </c>
      <c r="E4" s="50">
        <f>LOG(D4)</f>
        <v>1.505149978319906</v>
      </c>
      <c r="F4" s="11" t="s">
        <v>16</v>
      </c>
      <c r="G4" s="5" t="e">
        <f>LOG(F4)</f>
        <v>#VALUE!</v>
      </c>
      <c r="H4" s="5" t="e">
        <f t="shared" si="0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9" ht="17.25" customHeight="1">
      <c r="A5" s="72"/>
      <c r="B5" s="16" t="s">
        <v>33</v>
      </c>
      <c r="C5" s="55" t="s">
        <v>2</v>
      </c>
      <c r="D5" s="16">
        <v>32</v>
      </c>
      <c r="E5" s="50">
        <f>LOG(D5)</f>
        <v>1.505149978319906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  <c r="S5" s="1"/>
    </row>
    <row r="6" spans="1:18" ht="17.25" customHeight="1">
      <c r="A6" s="72" t="s">
        <v>34</v>
      </c>
      <c r="B6" s="16" t="s">
        <v>35</v>
      </c>
      <c r="C6" s="55" t="s">
        <v>2</v>
      </c>
      <c r="D6" s="16">
        <v>37</v>
      </c>
      <c r="E6" s="50">
        <f aca="true" t="shared" si="5" ref="E6:E14">LOG(D6)</f>
        <v>1.568201724066995</v>
      </c>
      <c r="F6" s="11" t="s">
        <v>16</v>
      </c>
      <c r="G6" s="5" t="e">
        <f aca="true" t="shared" si="6" ref="G6:G14"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/>
      <c r="B7" s="16" t="s">
        <v>36</v>
      </c>
      <c r="C7" s="55" t="s">
        <v>2</v>
      </c>
      <c r="D7" s="16">
        <v>23</v>
      </c>
      <c r="E7" s="50">
        <f t="shared" si="5"/>
        <v>1.3617278360175928</v>
      </c>
      <c r="F7" s="11" t="s">
        <v>16</v>
      </c>
      <c r="G7" s="5" t="e">
        <f t="shared" si="6"/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84" t="s">
        <v>41</v>
      </c>
      <c r="B8" s="16" t="s">
        <v>42</v>
      </c>
      <c r="C8" s="55" t="s">
        <v>2</v>
      </c>
      <c r="D8" s="16">
        <v>35</v>
      </c>
      <c r="E8" s="50">
        <f t="shared" si="5"/>
        <v>1.5440680443502757</v>
      </c>
      <c r="F8" s="11" t="s">
        <v>16</v>
      </c>
      <c r="G8" s="5" t="e">
        <f t="shared" si="6"/>
        <v>#VALUE!</v>
      </c>
      <c r="H8" s="5" t="e">
        <f t="shared" si="0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85"/>
      <c r="B9" s="16" t="s">
        <v>43</v>
      </c>
      <c r="C9" s="55" t="s">
        <v>2</v>
      </c>
      <c r="D9" s="16">
        <v>61</v>
      </c>
      <c r="E9" s="50">
        <f t="shared" si="5"/>
        <v>1.7853298350107671</v>
      </c>
      <c r="F9" s="11" t="s">
        <v>16</v>
      </c>
      <c r="G9" s="5" t="e">
        <f t="shared" si="6"/>
        <v>#VALUE!</v>
      </c>
      <c r="H9" s="5" t="e">
        <f t="shared" si="0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84" t="s">
        <v>45</v>
      </c>
      <c r="B10" s="16" t="s">
        <v>46</v>
      </c>
      <c r="C10" s="55" t="s">
        <v>2</v>
      </c>
      <c r="D10" s="16">
        <v>52</v>
      </c>
      <c r="E10" s="50">
        <f t="shared" si="5"/>
        <v>1.7160033436347992</v>
      </c>
      <c r="F10" s="11" t="s">
        <v>16</v>
      </c>
      <c r="G10" s="5" t="e">
        <f t="shared" si="6"/>
        <v>#VALUE!</v>
      </c>
      <c r="H10" s="5" t="e">
        <f t="shared" si="0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85"/>
      <c r="B11" s="16" t="s">
        <v>47</v>
      </c>
      <c r="C11" s="55" t="s">
        <v>2</v>
      </c>
      <c r="D11" s="16">
        <v>18</v>
      </c>
      <c r="E11" s="50">
        <f t="shared" si="5"/>
        <v>1.255272505103306</v>
      </c>
      <c r="F11" s="11" t="s">
        <v>16</v>
      </c>
      <c r="G11" s="5" t="e">
        <f t="shared" si="6"/>
        <v>#VALUE!</v>
      </c>
      <c r="H11" s="5" t="e">
        <f t="shared" si="0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84" t="s">
        <v>49</v>
      </c>
      <c r="B12" s="16" t="s">
        <v>50</v>
      </c>
      <c r="C12" s="55" t="s">
        <v>2</v>
      </c>
      <c r="D12" s="16">
        <v>22</v>
      </c>
      <c r="E12" s="50">
        <f t="shared" si="5"/>
        <v>1.3424226808222062</v>
      </c>
      <c r="F12" s="11" t="s">
        <v>16</v>
      </c>
      <c r="G12" s="5" t="e">
        <f t="shared" si="6"/>
        <v>#VALUE!</v>
      </c>
      <c r="H12" s="5" t="e">
        <f aca="true" t="shared" si="7" ref="H12:H21">G12-E12</f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86"/>
      <c r="B13" s="16" t="s">
        <v>51</v>
      </c>
      <c r="C13" s="55" t="s">
        <v>2</v>
      </c>
      <c r="D13" s="16">
        <v>60</v>
      </c>
      <c r="E13" s="50">
        <f t="shared" si="5"/>
        <v>1.7781512503836436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85"/>
      <c r="B14" s="16" t="s">
        <v>52</v>
      </c>
      <c r="C14" s="55" t="s">
        <v>2</v>
      </c>
      <c r="D14" s="16">
        <v>50</v>
      </c>
      <c r="E14" s="50">
        <f t="shared" si="5"/>
        <v>1.6989700043360187</v>
      </c>
      <c r="F14" s="11" t="s">
        <v>16</v>
      </c>
      <c r="G14" s="5" t="e">
        <f t="shared" si="6"/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84" t="s">
        <v>53</v>
      </c>
      <c r="B15" s="16" t="s">
        <v>54</v>
      </c>
      <c r="C15" s="55" t="s">
        <v>2</v>
      </c>
      <c r="D15" s="16">
        <v>38</v>
      </c>
      <c r="E15" s="50">
        <f aca="true" t="shared" si="8" ref="E15:E21">LOG(D15)</f>
        <v>1.5797835966168101</v>
      </c>
      <c r="F15" s="11" t="s">
        <v>16</v>
      </c>
      <c r="G15" s="5" t="e">
        <f aca="true" t="shared" si="9" ref="G15:G21">LOG(F15)</f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85"/>
      <c r="B16" s="16" t="s">
        <v>55</v>
      </c>
      <c r="C16" s="55" t="s">
        <v>2</v>
      </c>
      <c r="D16" s="16">
        <v>34</v>
      </c>
      <c r="E16" s="50">
        <f t="shared" si="8"/>
        <v>1.5314789170422551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84" t="s">
        <v>57</v>
      </c>
      <c r="B17" s="16" t="s">
        <v>59</v>
      </c>
      <c r="C17" s="55" t="s">
        <v>2</v>
      </c>
      <c r="D17" s="16">
        <v>39</v>
      </c>
      <c r="E17" s="50">
        <f t="shared" si="8"/>
        <v>1.591064607026499</v>
      </c>
      <c r="F17" s="11" t="s">
        <v>89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s="54" customFormat="1" ht="17.25" customHeight="1">
      <c r="A18" s="85"/>
      <c r="B18" s="16" t="s">
        <v>60</v>
      </c>
      <c r="C18" s="55" t="s">
        <v>2</v>
      </c>
      <c r="D18" s="16">
        <v>39</v>
      </c>
      <c r="E18" s="50">
        <f t="shared" si="8"/>
        <v>1.591064607026499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52">
        <f>SMALL(IF(ISNUMBER(different),ROW(different)-ROW(INDEX(different,1))+1),ROW($B$1:INDEX($B:$B,COUNTIF(different,1))))</f>
        <v>0</v>
      </c>
      <c r="M18" s="53" t="e">
        <f>INDEX(distribution,INDEX(subsetindex,ROW(7:7)))</f>
        <v>#NUM!</v>
      </c>
      <c r="N18" s="53" t="e">
        <f>INDEX(different,INDEX(subsetindex,ROW(7:7)))</f>
        <v>#NUM!</v>
      </c>
      <c r="O18" s="53" t="str">
        <f aca="true" t="shared" si="10" ref="O18:O27">IF(ISNUMBER(N18),N18," ")</f>
        <v> </v>
      </c>
      <c r="P18" s="53" t="str">
        <f aca="true" t="shared" si="11" ref="P18:P27">IF(ISNUMBER(N18),M18," ")</f>
        <v> </v>
      </c>
      <c r="Q18" s="53" t="str">
        <f aca="true" t="shared" si="12" ref="Q18:Q27">IF(ISNUMBER(O18),0.5," ")</f>
        <v> </v>
      </c>
      <c r="R18" s="53" t="str">
        <f aca="true" t="shared" si="13" ref="R18:R27">IF(ISNUMBER(O18),-0.5," ")</f>
        <v> </v>
      </c>
    </row>
    <row r="19" spans="1:18" s="54" customFormat="1" ht="17.25" customHeight="1">
      <c r="A19" s="84" t="s">
        <v>61</v>
      </c>
      <c r="B19" s="16" t="s">
        <v>63</v>
      </c>
      <c r="C19" s="55" t="s">
        <v>2</v>
      </c>
      <c r="D19" s="16">
        <v>38</v>
      </c>
      <c r="E19" s="50">
        <f t="shared" si="8"/>
        <v>1.5797835966168101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52">
        <f>SMALL(IF(ISNUMBER(different),ROW(different)-ROW(INDEX(different,1))+1),ROW($B$1:INDEX($B:$B,COUNTIF(different,1))))</f>
        <v>0</v>
      </c>
      <c r="M19" s="53" t="e">
        <f>INDEX(distribution,INDEX(subsetindex,ROW(18:18)))</f>
        <v>#NUM!</v>
      </c>
      <c r="N19" s="53" t="e">
        <f>INDEX(different,INDEX(subsetindex,ROW(18:18)))</f>
        <v>#NUM!</v>
      </c>
      <c r="O19" s="53" t="str">
        <f t="shared" si="10"/>
        <v> </v>
      </c>
      <c r="P19" s="53" t="str">
        <f t="shared" si="11"/>
        <v> </v>
      </c>
      <c r="Q19" s="53" t="str">
        <f t="shared" si="12"/>
        <v> </v>
      </c>
      <c r="R19" s="53" t="str">
        <f t="shared" si="13"/>
        <v> </v>
      </c>
    </row>
    <row r="20" spans="1:18" s="54" customFormat="1" ht="17.25" customHeight="1">
      <c r="A20" s="85"/>
      <c r="B20" s="16" t="s">
        <v>62</v>
      </c>
      <c r="C20" s="55" t="s">
        <v>2</v>
      </c>
      <c r="D20" s="16">
        <v>46</v>
      </c>
      <c r="E20" s="50">
        <f t="shared" si="8"/>
        <v>1.662757831681574</v>
      </c>
      <c r="F20" s="11" t="s">
        <v>16</v>
      </c>
      <c r="G20" s="5" t="e">
        <f t="shared" si="9"/>
        <v>#VALUE!</v>
      </c>
      <c r="H20" s="5" t="e">
        <f t="shared" si="7"/>
        <v>#VALUE!</v>
      </c>
      <c r="I20" s="6">
        <v>0.5</v>
      </c>
      <c r="J20" s="7">
        <v>-0.5</v>
      </c>
      <c r="K20" s="14"/>
      <c r="L20" s="52">
        <f>SMALL(IF(ISNUMBER(different),ROW(different)-ROW(INDEX(different,1))+1),ROW($B$1:INDEX($B:$B,COUNTIF(different,1))))</f>
        <v>0</v>
      </c>
      <c r="M20" s="53" t="e">
        <f>INDEX(distribution,INDEX(subsetindex,ROW(19:19)))</f>
        <v>#NUM!</v>
      </c>
      <c r="N20" s="53" t="e">
        <f>INDEX(different,INDEX(subsetindex,ROW(19:19)))</f>
        <v>#NUM!</v>
      </c>
      <c r="O20" s="53" t="str">
        <f t="shared" si="10"/>
        <v> </v>
      </c>
      <c r="P20" s="53" t="str">
        <f t="shared" si="11"/>
        <v> </v>
      </c>
      <c r="Q20" s="53" t="str">
        <f t="shared" si="12"/>
        <v> </v>
      </c>
      <c r="R20" s="53" t="str">
        <f t="shared" si="13"/>
        <v> </v>
      </c>
    </row>
    <row r="21" spans="1:18" s="54" customFormat="1" ht="17.25" customHeight="1">
      <c r="A21" s="78" t="s">
        <v>65</v>
      </c>
      <c r="B21" s="16" t="s">
        <v>66</v>
      </c>
      <c r="C21" s="55" t="s">
        <v>2</v>
      </c>
      <c r="D21" s="16">
        <v>35</v>
      </c>
      <c r="E21" s="50">
        <f t="shared" si="8"/>
        <v>1.5440680443502757</v>
      </c>
      <c r="F21" s="11" t="s">
        <v>16</v>
      </c>
      <c r="G21" s="5" t="e">
        <f t="shared" si="9"/>
        <v>#VALUE!</v>
      </c>
      <c r="H21" s="5" t="e">
        <f t="shared" si="7"/>
        <v>#VALUE!</v>
      </c>
      <c r="I21" s="6">
        <v>0.5</v>
      </c>
      <c r="J21" s="7">
        <v>-0.5</v>
      </c>
      <c r="K21" s="14"/>
      <c r="L21" s="52">
        <f>SMALL(IF(ISNUMBER(different),ROW(different)-ROW(INDEX(different,1))+1),ROW($B$1:INDEX($B:$B,COUNTIF(different,1))))</f>
        <v>0</v>
      </c>
      <c r="M21" s="53" t="e">
        <f>INDEX(distribution,INDEX(subsetindex,ROW(20:20)))</f>
        <v>#NUM!</v>
      </c>
      <c r="N21" s="53" t="e">
        <f>INDEX(different,INDEX(subsetindex,ROW(20:20)))</f>
        <v>#NUM!</v>
      </c>
      <c r="O21" s="53" t="str">
        <f t="shared" si="10"/>
        <v> </v>
      </c>
      <c r="P21" s="53" t="str">
        <f t="shared" si="11"/>
        <v> </v>
      </c>
      <c r="Q21" s="53" t="str">
        <f t="shared" si="12"/>
        <v> </v>
      </c>
      <c r="R21" s="53" t="str">
        <f t="shared" si="13"/>
        <v> </v>
      </c>
    </row>
    <row r="22" spans="1:18" s="54" customFormat="1" ht="17.25" customHeight="1">
      <c r="A22" s="79"/>
      <c r="B22" s="16" t="s">
        <v>67</v>
      </c>
      <c r="C22" s="55" t="s">
        <v>2</v>
      </c>
      <c r="D22" s="16">
        <v>57</v>
      </c>
      <c r="E22" s="50">
        <f aca="true" t="shared" si="14" ref="E22:E36">LOG(D22)</f>
        <v>1.7558748556724915</v>
      </c>
      <c r="F22" s="11" t="s">
        <v>16</v>
      </c>
      <c r="G22" s="5" t="e">
        <f aca="true" t="shared" si="15" ref="G22:G36">LOG(F22)</f>
        <v>#VALUE!</v>
      </c>
      <c r="H22" s="5" t="e">
        <f>G22-E22</f>
        <v>#VALUE!</v>
      </c>
      <c r="I22" s="6">
        <v>0.5</v>
      </c>
      <c r="J22" s="7">
        <v>-0.5</v>
      </c>
      <c r="K22" s="14"/>
      <c r="L22" s="52">
        <f>SMALL(IF(ISNUMBER(different),ROW(different)-ROW(INDEX(different,1))+1),ROW($B$1:INDEX($B:$B,COUNTIF(different,1))))</f>
        <v>0</v>
      </c>
      <c r="M22" s="53" t="e">
        <f>INDEX(distribution,INDEX(subsetindex,ROW(21:21)))</f>
        <v>#NUM!</v>
      </c>
      <c r="N22" s="53" t="e">
        <f>INDEX(different,INDEX(subsetindex,ROW(21:21)))</f>
        <v>#NUM!</v>
      </c>
      <c r="O22" s="53" t="str">
        <f t="shared" si="10"/>
        <v> </v>
      </c>
      <c r="P22" s="53" t="str">
        <f t="shared" si="11"/>
        <v> </v>
      </c>
      <c r="Q22" s="53" t="str">
        <f t="shared" si="12"/>
        <v> </v>
      </c>
      <c r="R22" s="53" t="str">
        <f t="shared" si="13"/>
        <v> </v>
      </c>
    </row>
    <row r="23" spans="1:18" s="54" customFormat="1" ht="17.25" customHeight="1">
      <c r="A23" s="80"/>
      <c r="B23" s="16" t="s">
        <v>68</v>
      </c>
      <c r="C23" s="55" t="s">
        <v>2</v>
      </c>
      <c r="D23" s="16">
        <v>22</v>
      </c>
      <c r="E23" s="50">
        <f t="shared" si="14"/>
        <v>1.3424226808222062</v>
      </c>
      <c r="F23" s="11" t="s">
        <v>16</v>
      </c>
      <c r="G23" s="5" t="e">
        <f t="shared" si="15"/>
        <v>#VALUE!</v>
      </c>
      <c r="H23" s="5" t="e">
        <f>G23-E23</f>
        <v>#VALUE!</v>
      </c>
      <c r="I23" s="6">
        <v>0.5</v>
      </c>
      <c r="J23" s="7">
        <v>-0.5</v>
      </c>
      <c r="K23" s="14"/>
      <c r="L23" s="52">
        <f>SMALL(IF(ISNUMBER(different),ROW(different)-ROW(INDEX(different,1))+1),ROW($B$1:INDEX($B:$B,COUNTIF(different,1))))</f>
        <v>0</v>
      </c>
      <c r="M23" s="53" t="e">
        <f>INDEX(distribution,INDEX(subsetindex,ROW(22:22)))</f>
        <v>#NUM!</v>
      </c>
      <c r="N23" s="53" t="e">
        <f>INDEX(different,INDEX(subsetindex,ROW(22:22)))</f>
        <v>#NUM!</v>
      </c>
      <c r="O23" s="53" t="str">
        <f t="shared" si="10"/>
        <v> </v>
      </c>
      <c r="P23" s="53" t="str">
        <f t="shared" si="11"/>
        <v> </v>
      </c>
      <c r="Q23" s="53" t="str">
        <f t="shared" si="12"/>
        <v> </v>
      </c>
      <c r="R23" s="53" t="str">
        <f t="shared" si="13"/>
        <v> </v>
      </c>
    </row>
    <row r="24" spans="1:18" s="54" customFormat="1" ht="17.25" customHeight="1">
      <c r="A24" s="78" t="s">
        <v>69</v>
      </c>
      <c r="B24" s="16" t="s">
        <v>70</v>
      </c>
      <c r="C24" s="55" t="s">
        <v>2</v>
      </c>
      <c r="D24" s="16">
        <v>95</v>
      </c>
      <c r="E24" s="50">
        <f t="shared" si="14"/>
        <v>1.9777236052888478</v>
      </c>
      <c r="F24" s="11" t="s">
        <v>16</v>
      </c>
      <c r="G24" s="5" t="e">
        <f t="shared" si="15"/>
        <v>#VALUE!</v>
      </c>
      <c r="H24" s="5" t="e">
        <f>G24-E24</f>
        <v>#VALUE!</v>
      </c>
      <c r="I24" s="6">
        <v>0.5</v>
      </c>
      <c r="J24" s="7">
        <v>-0.5</v>
      </c>
      <c r="K24" s="14"/>
      <c r="L24" s="52">
        <f>SMALL(IF(ISNUMBER(different),ROW(different)-ROW(INDEX(different,1))+1),ROW($B$1:INDEX($B:$B,COUNTIF(different,1))))</f>
        <v>0</v>
      </c>
      <c r="M24" s="53" t="e">
        <f>INDEX(distribution,INDEX(subsetindex,ROW(23:23)))</f>
        <v>#NUM!</v>
      </c>
      <c r="N24" s="53" t="e">
        <f>INDEX(different,INDEX(subsetindex,ROW(23:23)))</f>
        <v>#NUM!</v>
      </c>
      <c r="O24" s="53" t="str">
        <f t="shared" si="10"/>
        <v> </v>
      </c>
      <c r="P24" s="53" t="str">
        <f t="shared" si="11"/>
        <v> </v>
      </c>
      <c r="Q24" s="53" t="str">
        <f t="shared" si="12"/>
        <v> </v>
      </c>
      <c r="R24" s="53" t="str">
        <f t="shared" si="13"/>
        <v> </v>
      </c>
    </row>
    <row r="25" spans="1:18" s="54" customFormat="1" ht="17.25" customHeight="1">
      <c r="A25" s="80"/>
      <c r="B25" s="16" t="s">
        <v>71</v>
      </c>
      <c r="C25" s="55" t="s">
        <v>2</v>
      </c>
      <c r="D25" s="16">
        <v>25</v>
      </c>
      <c r="E25" s="50">
        <f t="shared" si="14"/>
        <v>1.3979400086720377</v>
      </c>
      <c r="F25" s="11" t="s">
        <v>16</v>
      </c>
      <c r="G25" s="5" t="e">
        <f t="shared" si="15"/>
        <v>#VALUE!</v>
      </c>
      <c r="H25" s="5" t="e">
        <f>G25-E25</f>
        <v>#VALUE!</v>
      </c>
      <c r="I25" s="6">
        <v>0.5</v>
      </c>
      <c r="J25" s="7">
        <v>-0.5</v>
      </c>
      <c r="K25" s="14"/>
      <c r="L25" s="52">
        <f>SMALL(IF(ISNUMBER(different),ROW(different)-ROW(INDEX(different,1))+1),ROW($B$1:INDEX($B:$B,COUNTIF(different,1))))</f>
        <v>0</v>
      </c>
      <c r="M25" s="53" t="e">
        <f>INDEX(distribution,INDEX(subsetindex,ROW(24:24)))</f>
        <v>#NUM!</v>
      </c>
      <c r="N25" s="53" t="e">
        <f>INDEX(different,INDEX(subsetindex,ROW(24:24)))</f>
        <v>#NUM!</v>
      </c>
      <c r="O25" s="53" t="str">
        <f t="shared" si="10"/>
        <v> </v>
      </c>
      <c r="P25" s="53" t="str">
        <f t="shared" si="11"/>
        <v> </v>
      </c>
      <c r="Q25" s="53" t="str">
        <f t="shared" si="12"/>
        <v> </v>
      </c>
      <c r="R25" s="53" t="str">
        <f t="shared" si="13"/>
        <v> </v>
      </c>
    </row>
    <row r="26" spans="1:18" s="54" customFormat="1" ht="17.25" customHeight="1">
      <c r="A26" s="69" t="s">
        <v>73</v>
      </c>
      <c r="B26" s="16" t="s">
        <v>74</v>
      </c>
      <c r="C26" s="55" t="s">
        <v>2</v>
      </c>
      <c r="D26" s="16">
        <v>33</v>
      </c>
      <c r="E26" s="50">
        <f t="shared" si="14"/>
        <v>1.5185139398778875</v>
      </c>
      <c r="F26" s="11" t="s">
        <v>16</v>
      </c>
      <c r="G26" s="5" t="e">
        <f t="shared" si="15"/>
        <v>#VALUE!</v>
      </c>
      <c r="H26" s="5" t="e">
        <f aca="true" t="shared" si="16" ref="H26:H34">G26-E26</f>
        <v>#VALUE!</v>
      </c>
      <c r="I26" s="6">
        <v>0.5</v>
      </c>
      <c r="J26" s="7">
        <v>-0.5</v>
      </c>
      <c r="K26" s="14"/>
      <c r="L26" s="52">
        <f>SMALL(IF(ISNUMBER(different),ROW(different)-ROW(INDEX(different,1))+1),ROW($B$1:INDEX($B:$B,COUNTIF(different,1))))</f>
        <v>0</v>
      </c>
      <c r="M26" s="53" t="e">
        <f>INDEX(distribution,INDEX(subsetindex,ROW(25:25)))</f>
        <v>#NUM!</v>
      </c>
      <c r="N26" s="53" t="e">
        <f>INDEX(different,INDEX(subsetindex,ROW(25:25)))</f>
        <v>#NUM!</v>
      </c>
      <c r="O26" s="53" t="str">
        <f t="shared" si="10"/>
        <v> </v>
      </c>
      <c r="P26" s="53" t="str">
        <f t="shared" si="11"/>
        <v> </v>
      </c>
      <c r="Q26" s="53" t="str">
        <f t="shared" si="12"/>
        <v> </v>
      </c>
      <c r="R26" s="53" t="str">
        <f t="shared" si="13"/>
        <v> </v>
      </c>
    </row>
    <row r="27" spans="1:18" s="54" customFormat="1" ht="17.25" customHeight="1">
      <c r="A27" s="87"/>
      <c r="B27" s="16" t="s">
        <v>76</v>
      </c>
      <c r="C27" s="55" t="s">
        <v>2</v>
      </c>
      <c r="D27" s="16">
        <v>38</v>
      </c>
      <c r="E27" s="50">
        <f t="shared" si="14"/>
        <v>1.5797835966168101</v>
      </c>
      <c r="F27" s="11" t="s">
        <v>16</v>
      </c>
      <c r="G27" s="5" t="e">
        <f t="shared" si="15"/>
        <v>#VALUE!</v>
      </c>
      <c r="H27" s="5" t="e">
        <f t="shared" si="16"/>
        <v>#VALUE!</v>
      </c>
      <c r="I27" s="6">
        <v>0.5</v>
      </c>
      <c r="J27" s="7">
        <v>-0.5</v>
      </c>
      <c r="K27" s="14"/>
      <c r="L27" s="52">
        <f>SMALL(IF(ISNUMBER(different),ROW(different)-ROW(INDEX(different,1))+1),ROW($B$1:INDEX($B:$B,COUNTIF(different,1))))</f>
        <v>0</v>
      </c>
      <c r="M27" s="53" t="e">
        <f>INDEX(distribution,INDEX(subsetindex,ROW(26:26)))</f>
        <v>#NUM!</v>
      </c>
      <c r="N27" s="53" t="e">
        <f>INDEX(different,INDEX(subsetindex,ROW(26:26)))</f>
        <v>#NUM!</v>
      </c>
      <c r="O27" s="53" t="str">
        <f t="shared" si="10"/>
        <v> </v>
      </c>
      <c r="P27" s="53" t="str">
        <f t="shared" si="11"/>
        <v> </v>
      </c>
      <c r="Q27" s="53" t="str">
        <f t="shared" si="12"/>
        <v> </v>
      </c>
      <c r="R27" s="53" t="str">
        <f t="shared" si="13"/>
        <v> </v>
      </c>
    </row>
    <row r="28" spans="1:18" ht="17.25" customHeight="1">
      <c r="A28" s="77"/>
      <c r="B28" s="16" t="s">
        <v>75</v>
      </c>
      <c r="C28" s="55" t="s">
        <v>2</v>
      </c>
      <c r="D28" s="16">
        <v>32</v>
      </c>
      <c r="E28" s="50">
        <f t="shared" si="14"/>
        <v>1.505149978319906</v>
      </c>
      <c r="F28" s="11" t="s">
        <v>16</v>
      </c>
      <c r="G28" s="5" t="e">
        <f t="shared" si="15"/>
        <v>#VALUE!</v>
      </c>
      <c r="H28" s="5" t="e">
        <f t="shared" si="16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39" t="e">
        <f>INDEX(distribution,INDEX(subsetindex,ROW(17:17)))</f>
        <v>#NUM!</v>
      </c>
      <c r="N28" s="39" t="e">
        <f>INDEX(different,INDEX(subsetindex,ROW(17:17)))</f>
        <v>#NUM!</v>
      </c>
      <c r="O28" s="39" t="str">
        <f t="shared" si="1"/>
        <v> </v>
      </c>
      <c r="P28" s="39" t="str">
        <f t="shared" si="2"/>
        <v> </v>
      </c>
      <c r="Q28" s="39" t="str">
        <f t="shared" si="4"/>
        <v> </v>
      </c>
      <c r="R28" s="39" t="str">
        <f t="shared" si="3"/>
        <v> </v>
      </c>
    </row>
    <row r="29" spans="1:18" ht="17.25" customHeight="1">
      <c r="A29" s="69" t="s">
        <v>77</v>
      </c>
      <c r="B29" s="16" t="s">
        <v>78</v>
      </c>
      <c r="C29" s="55" t="s">
        <v>2</v>
      </c>
      <c r="D29" s="16">
        <v>23</v>
      </c>
      <c r="E29" s="50">
        <f>LOG(D29)</f>
        <v>1.3617278360175928</v>
      </c>
      <c r="F29" s="11" t="s">
        <v>16</v>
      </c>
      <c r="G29" s="5" t="e">
        <f>LOG(F29)</f>
        <v>#VALUE!</v>
      </c>
      <c r="H29" s="5" t="e">
        <f t="shared" si="16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1"/>
        <v> </v>
      </c>
      <c r="P29" s="39" t="str">
        <f t="shared" si="2"/>
        <v> </v>
      </c>
      <c r="Q29" s="39" t="str">
        <f t="shared" si="4"/>
        <v> </v>
      </c>
      <c r="R29" s="39" t="str">
        <f t="shared" si="3"/>
        <v> </v>
      </c>
    </row>
    <row r="30" spans="1:18" ht="17.25" customHeight="1">
      <c r="A30" s="77"/>
      <c r="B30" s="16" t="s">
        <v>79</v>
      </c>
      <c r="C30" s="55" t="s">
        <v>2</v>
      </c>
      <c r="D30" s="16">
        <v>39</v>
      </c>
      <c r="E30" s="50">
        <f>LOG(D30)</f>
        <v>1.591064607026499</v>
      </c>
      <c r="F30" s="11" t="s">
        <v>16</v>
      </c>
      <c r="G30" s="5" t="e">
        <f>LOG(F30)</f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1"/>
        <v> </v>
      </c>
      <c r="P30" s="39" t="str">
        <f t="shared" si="2"/>
        <v> </v>
      </c>
      <c r="Q30" s="39" t="str">
        <f t="shared" si="4"/>
        <v> </v>
      </c>
      <c r="R30" s="39" t="str">
        <f t="shared" si="3"/>
        <v> </v>
      </c>
    </row>
    <row r="31" spans="1:18" ht="17.25" customHeight="1">
      <c r="A31" s="69" t="s">
        <v>81</v>
      </c>
      <c r="B31" s="16" t="s">
        <v>83</v>
      </c>
      <c r="C31" s="55" t="s">
        <v>2</v>
      </c>
      <c r="D31" s="16">
        <v>41</v>
      </c>
      <c r="E31" s="50">
        <f>LOG(D31)</f>
        <v>1.6127838567197355</v>
      </c>
      <c r="F31" s="11" t="s">
        <v>16</v>
      </c>
      <c r="G31" s="5" t="e">
        <f>LOG(F31)</f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39" t="e">
        <f>INDEX(distribution,INDEX(subsetindex,ROW(30:30)))</f>
        <v>#NUM!</v>
      </c>
      <c r="N31" s="39" t="e">
        <f>INDEX(different,INDEX(subsetindex,ROW(30:30)))</f>
        <v>#NUM!</v>
      </c>
      <c r="O31" s="39" t="str">
        <f t="shared" si="1"/>
        <v> </v>
      </c>
      <c r="P31" s="39" t="str">
        <f t="shared" si="2"/>
        <v> </v>
      </c>
      <c r="Q31" s="39" t="str">
        <f t="shared" si="4"/>
        <v> </v>
      </c>
      <c r="R31" s="39" t="str">
        <f t="shared" si="3"/>
        <v> </v>
      </c>
    </row>
    <row r="32" spans="1:18" ht="17.25" customHeight="1">
      <c r="A32" s="77"/>
      <c r="B32" s="16" t="s">
        <v>84</v>
      </c>
      <c r="C32" s="55" t="s">
        <v>2</v>
      </c>
      <c r="D32" s="16">
        <v>66</v>
      </c>
      <c r="E32" s="50">
        <f>LOG(D32)</f>
        <v>1.8195439355418688</v>
      </c>
      <c r="F32" s="11" t="s">
        <v>16</v>
      </c>
      <c r="G32" s="5" t="e">
        <f>LOG(F32)</f>
        <v>#VALUE!</v>
      </c>
      <c r="H32" s="5" t="e">
        <f t="shared" si="16"/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39" t="e">
        <f>INDEX(distribution,INDEX(subsetindex,ROW(21:21)))</f>
        <v>#NUM!</v>
      </c>
      <c r="N32" s="39" t="e">
        <f>INDEX(different,INDEX(subsetindex,ROW(21:21)))</f>
        <v>#NUM!</v>
      </c>
      <c r="O32" s="39" t="str">
        <f t="shared" si="1"/>
        <v> </v>
      </c>
      <c r="P32" s="39" t="str">
        <f t="shared" si="2"/>
        <v> </v>
      </c>
      <c r="Q32" s="39" t="str">
        <f t="shared" si="4"/>
        <v> </v>
      </c>
      <c r="R32" s="39" t="str">
        <f t="shared" si="3"/>
        <v> </v>
      </c>
    </row>
    <row r="33" spans="1:18" ht="17.25" customHeight="1">
      <c r="A33" s="69" t="s">
        <v>85</v>
      </c>
      <c r="B33" s="16" t="s">
        <v>86</v>
      </c>
      <c r="C33" s="55" t="s">
        <v>2</v>
      </c>
      <c r="D33" s="16">
        <v>31</v>
      </c>
      <c r="E33" s="50">
        <f>LOG(D33)</f>
        <v>1.4913616938342726</v>
      </c>
      <c r="F33" s="11" t="s">
        <v>16</v>
      </c>
      <c r="G33" s="5" t="e">
        <f>LOG(F33)</f>
        <v>#VALUE!</v>
      </c>
      <c r="H33" s="5" t="e">
        <f t="shared" si="16"/>
        <v>#VALUE!</v>
      </c>
      <c r="I33" s="6">
        <v>0.5</v>
      </c>
      <c r="J33" s="7">
        <v>-0.5</v>
      </c>
      <c r="K33" s="14"/>
      <c r="L33" s="43">
        <f>SMALL(IF(ISNUMBER(different),ROW(different)-ROW(INDEX(different,1))+1),ROW($B$1:INDEX($B:$B,COUNTIF(different,1))))</f>
        <v>0</v>
      </c>
      <c r="M33" s="39" t="e">
        <f>INDEX(distribution,INDEX(subsetindex,ROW(5:5)))</f>
        <v>#NUM!</v>
      </c>
      <c r="N33" s="39" t="e">
        <f>INDEX(different,INDEX(subsetindex,ROW(5:5)))</f>
        <v>#NUM!</v>
      </c>
      <c r="O33" s="39" t="str">
        <f t="shared" si="1"/>
        <v> </v>
      </c>
      <c r="P33" s="39" t="str">
        <f t="shared" si="2"/>
        <v> </v>
      </c>
      <c r="Q33" s="39" t="str">
        <f t="shared" si="4"/>
        <v> </v>
      </c>
      <c r="R33" s="39" t="str">
        <f t="shared" si="3"/>
        <v> </v>
      </c>
    </row>
    <row r="34" spans="1:18" ht="17.25" customHeight="1">
      <c r="A34" s="77"/>
      <c r="B34" s="16" t="s">
        <v>87</v>
      </c>
      <c r="C34" s="55" t="s">
        <v>2</v>
      </c>
      <c r="D34" s="16">
        <v>27</v>
      </c>
      <c r="E34" s="50">
        <f>LOG(D34)</f>
        <v>1.4313637641589874</v>
      </c>
      <c r="F34" s="11" t="s">
        <v>16</v>
      </c>
      <c r="G34" s="5" t="e">
        <f>LOG(F34)</f>
        <v>#VALUE!</v>
      </c>
      <c r="H34" s="5" t="e">
        <f t="shared" si="16"/>
        <v>#VALUE!</v>
      </c>
      <c r="I34" s="6">
        <v>0.5</v>
      </c>
      <c r="J34" s="7">
        <v>-0.5</v>
      </c>
      <c r="K34" s="14"/>
      <c r="L34" s="43">
        <f>SMALL(IF(ISNUMBER(different),ROW(different)-ROW(INDEX(different,1))+1),ROW($B$1:INDEX($B:$B,COUNTIF(different,1))))</f>
        <v>0</v>
      </c>
      <c r="M34" s="39" t="e">
        <f>INDEX(distribution,INDEX(subsetindex,ROW(6:6)))</f>
        <v>#NUM!</v>
      </c>
      <c r="N34" s="39" t="e">
        <f>INDEX(different,INDEX(subsetindex,ROW(6:6)))</f>
        <v>#NUM!</v>
      </c>
      <c r="O34" s="39" t="str">
        <f t="shared" si="1"/>
        <v> </v>
      </c>
      <c r="P34" s="39" t="str">
        <f t="shared" si="2"/>
        <v> </v>
      </c>
      <c r="Q34" s="39" t="str">
        <f t="shared" si="4"/>
        <v> </v>
      </c>
      <c r="R34" s="39" t="str">
        <f t="shared" si="3"/>
        <v> </v>
      </c>
    </row>
    <row r="35" spans="1:18" ht="17.25" customHeight="1">
      <c r="A35" s="69" t="s">
        <v>91</v>
      </c>
      <c r="B35" s="16" t="s">
        <v>92</v>
      </c>
      <c r="C35" s="55" t="s">
        <v>2</v>
      </c>
      <c r="D35" s="16">
        <v>28</v>
      </c>
      <c r="E35" s="50">
        <f t="shared" si="14"/>
        <v>1.4471580313422192</v>
      </c>
      <c r="F35" s="11" t="s">
        <v>16</v>
      </c>
      <c r="G35" s="5" t="e">
        <f t="shared" si="15"/>
        <v>#VALUE!</v>
      </c>
      <c r="H35" s="5" t="e">
        <f>G35-E35</f>
        <v>#VALUE!</v>
      </c>
      <c r="I35" s="6">
        <v>0.5</v>
      </c>
      <c r="J35" s="7">
        <v>-0.5</v>
      </c>
      <c r="K35" s="14"/>
      <c r="L35" s="43">
        <f>SMALL(IF(ISNUMBER(different),ROW(different)-ROW(INDEX(different,1))+1),ROW($B$1:INDEX($B:$B,COUNTIF(different,1))))</f>
        <v>0</v>
      </c>
      <c r="M35" s="39" t="e">
        <f>INDEX(distribution,INDEX(subsetindex,ROW(7:7)))</f>
        <v>#NUM!</v>
      </c>
      <c r="N35" s="39" t="e">
        <f>INDEX(different,INDEX(subsetindex,ROW(7:7)))</f>
        <v>#NUM!</v>
      </c>
      <c r="O35" s="39" t="str">
        <f aca="true" t="shared" si="17" ref="O35:O41">IF(ISNUMBER(N35),N35," ")</f>
        <v> </v>
      </c>
      <c r="P35" s="39" t="str">
        <f aca="true" t="shared" si="18" ref="P35:P41">IF(ISNUMBER(N35),M35," ")</f>
        <v> </v>
      </c>
      <c r="Q35" s="39" t="str">
        <f aca="true" t="shared" si="19" ref="Q35:Q41">IF(ISNUMBER(O35),0.5," ")</f>
        <v> </v>
      </c>
      <c r="R35" s="39" t="str">
        <f aca="true" t="shared" si="20" ref="R35:R41">IF(ISNUMBER(O35),-0.5," ")</f>
        <v> </v>
      </c>
    </row>
    <row r="36" spans="1:18" ht="17.25" customHeight="1">
      <c r="A36" s="77"/>
      <c r="B36" s="16" t="s">
        <v>93</v>
      </c>
      <c r="C36" s="55" t="s">
        <v>2</v>
      </c>
      <c r="D36" s="16">
        <v>49</v>
      </c>
      <c r="E36" s="50">
        <f t="shared" si="14"/>
        <v>1.6901960800285136</v>
      </c>
      <c r="F36" s="11" t="s">
        <v>16</v>
      </c>
      <c r="G36" s="5" t="e">
        <f t="shared" si="15"/>
        <v>#VALUE!</v>
      </c>
      <c r="H36" s="5" t="e">
        <f>G36-E36</f>
        <v>#VALUE!</v>
      </c>
      <c r="I36" s="6">
        <v>0.5</v>
      </c>
      <c r="J36" s="7">
        <v>-0.5</v>
      </c>
      <c r="K36" s="14"/>
      <c r="L36" s="43">
        <f>SMALL(IF(ISNUMBER(different),ROW(different)-ROW(INDEX(different,1))+1),ROW($B$1:INDEX($B:$B,COUNTIF(different,1))))</f>
        <v>0</v>
      </c>
      <c r="M36" s="39" t="e">
        <f>INDEX(distribution,INDEX(subsetindex,ROW(8:8)))</f>
        <v>#NUM!</v>
      </c>
      <c r="N36" s="39" t="e">
        <f>INDEX(different,INDEX(subsetindex,ROW(8:8)))</f>
        <v>#NUM!</v>
      </c>
      <c r="O36" s="39" t="str">
        <f t="shared" si="17"/>
        <v> </v>
      </c>
      <c r="P36" s="39" t="str">
        <f t="shared" si="18"/>
        <v> </v>
      </c>
      <c r="Q36" s="39" t="str">
        <f t="shared" si="19"/>
        <v> </v>
      </c>
      <c r="R36" s="39" t="str">
        <f t="shared" si="20"/>
        <v> </v>
      </c>
    </row>
    <row r="37" spans="2:18" ht="17.25" customHeight="1">
      <c r="B37" s="22"/>
      <c r="C37" s="31"/>
      <c r="D37" s="24"/>
      <c r="E37" s="25"/>
      <c r="F37" s="26"/>
      <c r="G37" s="25"/>
      <c r="H37" s="25"/>
      <c r="I37" s="27"/>
      <c r="J37" s="28"/>
      <c r="K37" s="29"/>
      <c r="L37" s="43">
        <f>SMALL(IF(ISNUMBER(different),ROW(different)-ROW(INDEX(different,1))+1),ROW($B$1:INDEX($B:$B,COUNTIF(different,1))))</f>
        <v>0</v>
      </c>
      <c r="M37" s="39" t="e">
        <f>INDEX(distribution,INDEX(subsetindex,ROW(5:5)))</f>
        <v>#NUM!</v>
      </c>
      <c r="N37" s="39" t="e">
        <f>INDEX(different,INDEX(subsetindex,ROW(5:5)))</f>
        <v>#NUM!</v>
      </c>
      <c r="O37" s="39" t="str">
        <f t="shared" si="17"/>
        <v> </v>
      </c>
      <c r="P37" s="39" t="str">
        <f t="shared" si="18"/>
        <v> </v>
      </c>
      <c r="Q37" s="39" t="str">
        <f t="shared" si="19"/>
        <v> </v>
      </c>
      <c r="R37" s="39" t="str">
        <f t="shared" si="20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INDEX(distribution,INDEX(subsetindex,ROW(10:10)))</f>
        <v>#NUM!</v>
      </c>
      <c r="N38" s="39" t="e">
        <f>INDEX(different,INDEX(subsetindex,ROW(10:10)))</f>
        <v>#NUM!</v>
      </c>
      <c r="O38" s="39" t="str">
        <f t="shared" si="17"/>
        <v> </v>
      </c>
      <c r="P38" s="39" t="str">
        <f t="shared" si="18"/>
        <v> </v>
      </c>
      <c r="Q38" s="39" t="str">
        <f t="shared" si="19"/>
        <v> </v>
      </c>
      <c r="R38" s="39" t="str">
        <f t="shared" si="20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INDEX(distribution,INDEX(subsetindex,ROW(7:7)))</f>
        <v>#NUM!</v>
      </c>
      <c r="N39" s="39" t="e">
        <f>INDEX(different,INDEX(subsetindex,ROW(7:7)))</f>
        <v>#NUM!</v>
      </c>
      <c r="O39" s="39" t="str">
        <f t="shared" si="17"/>
        <v> </v>
      </c>
      <c r="P39" s="39" t="str">
        <f t="shared" si="18"/>
        <v> </v>
      </c>
      <c r="Q39" s="39" t="str">
        <f t="shared" si="19"/>
        <v> </v>
      </c>
      <c r="R39" s="39" t="str">
        <f t="shared" si="20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INDEX(distribution,INDEX(subsetindex,ROW(12:12)))</f>
        <v>#NUM!</v>
      </c>
      <c r="N40" s="39" t="e">
        <f>INDEX(different,INDEX(subsetindex,ROW(12:12)))</f>
        <v>#NUM!</v>
      </c>
      <c r="O40" s="39" t="str">
        <f t="shared" si="17"/>
        <v> </v>
      </c>
      <c r="P40" s="39" t="str">
        <f t="shared" si="18"/>
        <v> </v>
      </c>
      <c r="Q40" s="39" t="str">
        <f t="shared" si="19"/>
        <v> </v>
      </c>
      <c r="R40" s="39" t="str">
        <f t="shared" si="20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INDEX(distribution,INDEX(subsetindex,ROW(9:9)))</f>
        <v>#NUM!</v>
      </c>
      <c r="N41" s="39" t="e">
        <f>INDEX(different,INDEX(subsetindex,ROW(9:9)))</f>
        <v>#NUM!</v>
      </c>
      <c r="O41" s="39" t="str">
        <f t="shared" si="17"/>
        <v> </v>
      </c>
      <c r="P41" s="39" t="str">
        <f t="shared" si="18"/>
        <v> </v>
      </c>
      <c r="Q41" s="39" t="str">
        <f t="shared" si="19"/>
        <v> </v>
      </c>
      <c r="R41" s="39" t="str">
        <f t="shared" si="20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INDEX(distribution,INDEX(subsetindex,ROW(10:10)))</f>
        <v>#NUM!</v>
      </c>
      <c r="N42" s="39" t="e">
        <f>INDEX(different,INDEX(subsetindex,ROW(10:10)))</f>
        <v>#NUM!</v>
      </c>
      <c r="O42" s="39" t="str">
        <f t="shared" si="1"/>
        <v> </v>
      </c>
      <c r="P42" s="39" t="str">
        <f t="shared" si="2"/>
        <v> </v>
      </c>
      <c r="Q42" s="39" t="str">
        <f t="shared" si="4"/>
        <v> </v>
      </c>
      <c r="R42" s="39" t="str">
        <f t="shared" si="3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INDEX(distribution,INDEX(subsetindex,ROW(15:15)))</f>
        <v>#NUM!</v>
      </c>
      <c r="N43" s="39" t="e">
        <f>INDEX(different,INDEX(subsetindex,ROW(15:15)))</f>
        <v>#NUM!</v>
      </c>
      <c r="O43" s="39" t="str">
        <f t="shared" si="1"/>
        <v> </v>
      </c>
      <c r="P43" s="39" t="str">
        <f t="shared" si="2"/>
        <v> </v>
      </c>
      <c r="Q43" s="39" t="str">
        <f t="shared" si="4"/>
        <v> </v>
      </c>
      <c r="R43" s="39" t="str">
        <f t="shared" si="3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INDEX(distribution,INDEX(subsetindex,ROW(17:17)))</f>
        <v>#NUM!</v>
      </c>
      <c r="N44" s="39" t="e">
        <f>INDEX(different,INDEX(subsetindex,ROW(17:17)))</f>
        <v>#NUM!</v>
      </c>
      <c r="O44" s="39" t="str">
        <f>IF(ISNUMBER(N44),N44," ")</f>
        <v> </v>
      </c>
      <c r="P44" s="39" t="str">
        <f>IF(ISNUMBER(N44),M44," ")</f>
        <v> </v>
      </c>
      <c r="Q44" s="39" t="str">
        <f>IF(ISNUMBER(O44),0.5," ")</f>
        <v> </v>
      </c>
      <c r="R44" s="39" t="str">
        <f>IF(ISNUMBER(O44),-0.5," ")</f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INDEX(distribution,INDEX(subsetindex,ROW(14:14)))</f>
        <v>#NUM!</v>
      </c>
      <c r="N45" s="39" t="e">
        <f>INDEX(different,INDEX(subsetindex,ROW(14:14)))</f>
        <v>#NUM!</v>
      </c>
      <c r="O45" s="39" t="str">
        <f t="shared" si="1"/>
        <v> </v>
      </c>
      <c r="P45" s="39" t="str">
        <f t="shared" si="2"/>
        <v> </v>
      </c>
      <c r="Q45" s="39" t="str">
        <f t="shared" si="4"/>
        <v> </v>
      </c>
      <c r="R45" s="39" t="str">
        <f t="shared" si="3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INDEX(distribution,INDEX(subsetindex,ROW(24:24)))</f>
        <v>#NUM!</v>
      </c>
      <c r="N46" s="39" t="e">
        <f>INDEX(different,INDEX(subsetindex,ROW(24:24)))</f>
        <v>#NUM!</v>
      </c>
      <c r="O46" s="39" t="str">
        <f aca="true" t="shared" si="21" ref="O46:O51">IF(ISNUMBER(N46),N46," ")</f>
        <v> </v>
      </c>
      <c r="P46" s="39" t="str">
        <f aca="true" t="shared" si="22" ref="P46:P51">IF(ISNUMBER(N46),M46," ")</f>
        <v> </v>
      </c>
      <c r="Q46" s="39" t="str">
        <f aca="true" t="shared" si="23" ref="Q46:Q51">IF(ISNUMBER(O46),0.5," ")</f>
        <v> </v>
      </c>
      <c r="R46" s="39" t="str">
        <f aca="true" t="shared" si="24" ref="R46:R51">IF(ISNUMBER(O46),-0.5," ")</f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INDEX(distribution,INDEX(subsetindex,ROW(17:17)))</f>
        <v>#NUM!</v>
      </c>
      <c r="N47" s="39" t="e">
        <f>INDEX(different,INDEX(subsetindex,ROW(17:17)))</f>
        <v>#NUM!</v>
      </c>
      <c r="O47" s="39" t="str">
        <f t="shared" si="21"/>
        <v> </v>
      </c>
      <c r="P47" s="39" t="str">
        <f t="shared" si="22"/>
        <v> </v>
      </c>
      <c r="Q47" s="39" t="str">
        <f t="shared" si="23"/>
        <v> </v>
      </c>
      <c r="R47" s="39" t="str">
        <f t="shared" si="24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INDEX(distribution,INDEX(subsetindex,ROW(19:19)))</f>
        <v>#NUM!</v>
      </c>
      <c r="N48" s="39" t="e">
        <f>INDEX(different,INDEX(subsetindex,ROW(19:19)))</f>
        <v>#NUM!</v>
      </c>
      <c r="O48" s="39" t="str">
        <f t="shared" si="21"/>
        <v> </v>
      </c>
      <c r="P48" s="39" t="str">
        <f t="shared" si="22"/>
        <v> </v>
      </c>
      <c r="Q48" s="39" t="str">
        <f t="shared" si="23"/>
        <v> </v>
      </c>
      <c r="R48" s="39" t="str">
        <f t="shared" si="24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INDEX(distribution,INDEX(subsetindex,ROW(24:24)))</f>
        <v>#NUM!</v>
      </c>
      <c r="N49" s="39" t="e">
        <f>INDEX(different,INDEX(subsetindex,ROW(24:24)))</f>
        <v>#NUM!</v>
      </c>
      <c r="O49" s="39" t="str">
        <f t="shared" si="21"/>
        <v> </v>
      </c>
      <c r="P49" s="39" t="str">
        <f t="shared" si="22"/>
        <v> </v>
      </c>
      <c r="Q49" s="39" t="str">
        <f t="shared" si="23"/>
        <v> </v>
      </c>
      <c r="R49" s="39" t="str">
        <f t="shared" si="24"/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INDEX(distribution,INDEX(subsetindex,ROW(21:21)))</f>
        <v>#NUM!</v>
      </c>
      <c r="N50" s="39" t="e">
        <f>INDEX(different,INDEX(subsetindex,ROW(21:21)))</f>
        <v>#NUM!</v>
      </c>
      <c r="O50" s="39" t="str">
        <f t="shared" si="21"/>
        <v> </v>
      </c>
      <c r="P50" s="39" t="str">
        <f t="shared" si="22"/>
        <v> </v>
      </c>
      <c r="Q50" s="39" t="str">
        <f t="shared" si="23"/>
        <v> </v>
      </c>
      <c r="R50" s="39" t="str">
        <f t="shared" si="24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INDEX(distribution,INDEX(subsetindex,ROW(26:26)))</f>
        <v>#NUM!</v>
      </c>
      <c r="N51" s="39" t="e">
        <f>INDEX(different,INDEX(subsetindex,ROW(26:26)))</f>
        <v>#NUM!</v>
      </c>
      <c r="O51" s="39" t="str">
        <f t="shared" si="21"/>
        <v> </v>
      </c>
      <c r="P51" s="39" t="str">
        <f t="shared" si="22"/>
        <v> </v>
      </c>
      <c r="Q51" s="39" t="str">
        <f t="shared" si="23"/>
        <v> </v>
      </c>
      <c r="R51" s="39" t="str">
        <f t="shared" si="24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INDEX(distribution,INDEX(subsetindex,ROW(27:27)))</f>
        <v>#NUM!</v>
      </c>
      <c r="N52" s="39" t="e">
        <f>INDEX(different,INDEX(subsetindex,ROW(27:27)))</f>
        <v>#NUM!</v>
      </c>
      <c r="O52" s="39" t="str">
        <f t="shared" si="1"/>
        <v> </v>
      </c>
      <c r="P52" s="39" t="str">
        <f t="shared" si="2"/>
        <v> </v>
      </c>
      <c r="Q52" s="39" t="str">
        <f t="shared" si="4"/>
        <v> </v>
      </c>
      <c r="R52" s="39" t="str">
        <f t="shared" si="3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INDEX(distribution,INDEX(subsetindex,ROW(24:24)))</f>
        <v>#NUM!</v>
      </c>
      <c r="N53" s="39" t="e">
        <f>INDEX(different,INDEX(subsetindex,ROW(24:24)))</f>
        <v>#NUM!</v>
      </c>
      <c r="O53" s="39" t="str">
        <f>IF(ISNUMBER(N53),N53," ")</f>
        <v> </v>
      </c>
      <c r="P53" s="39" t="str">
        <f>IF(ISNUMBER(N53),M53," ")</f>
        <v> </v>
      </c>
      <c r="Q53" s="39" t="str">
        <f>IF(ISNUMBER(O53),0.5," ")</f>
        <v> </v>
      </c>
      <c r="R53" s="39" t="str">
        <f>IF(ISNUMBER(O53),-0.5," ")</f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INDEX(distribution,INDEX(subsetindex,ROW(26:26)))</f>
        <v>#NUM!</v>
      </c>
      <c r="N54" s="39" t="e">
        <f>INDEX(different,INDEX(subsetindex,ROW(26:26)))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INDEX(distribution,INDEX(subsetindex,ROW(31:31)))</f>
        <v>#NUM!</v>
      </c>
      <c r="N55" s="39" t="e">
        <f>INDEX(different,INDEX(subsetindex,ROW(31:31)))</f>
        <v>#NUM!</v>
      </c>
      <c r="O55" s="39" t="str">
        <f t="shared" si="1"/>
        <v> </v>
      </c>
      <c r="P55" s="39" t="str">
        <f t="shared" si="2"/>
        <v> </v>
      </c>
      <c r="Q55" s="39" t="str">
        <f t="shared" si="4"/>
        <v> </v>
      </c>
      <c r="R55" s="39" t="str">
        <f t="shared" si="3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INDEX(distribution,INDEX(subsetindex,ROW(#REF!)))</f>
        <v>#REF!</v>
      </c>
      <c r="N56" s="39" t="e">
        <f>INDEX(different,INDEX(subsetindex,ROW(#REF!)))</f>
        <v>#REF!</v>
      </c>
      <c r="O56" s="39" t="str">
        <f>IF(ISNUMBER(N56),N56," ")</f>
        <v> </v>
      </c>
      <c r="P56" s="39" t="str">
        <f>IF(ISNUMBER(N56),M56," ")</f>
        <v> </v>
      </c>
      <c r="Q56" s="39" t="str">
        <f>IF(ISNUMBER(O56),0.5," ")</f>
        <v> </v>
      </c>
      <c r="R56" s="39" t="str">
        <f>IF(ISNUMBER(O56),-0.5," ")</f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INDEX(distribution,INDEX(subsetindex,ROW(30:30)))</f>
        <v>#NUM!</v>
      </c>
      <c r="N57" s="39" t="e">
        <f>INDEX(different,INDEX(subsetindex,ROW(30:30)))</f>
        <v>#NUM!</v>
      </c>
      <c r="O57" s="39" t="str">
        <f>IF(ISNUMBER(N57),N57," ")</f>
        <v> </v>
      </c>
      <c r="P57" s="39" t="str">
        <f>IF(ISNUMBER(N57),M57," ")</f>
        <v> </v>
      </c>
      <c r="Q57" s="39" t="str">
        <f>IF(ISNUMBER(O57),0.5," ")</f>
        <v> </v>
      </c>
      <c r="R57" s="39" t="str">
        <f>IF(ISNUMBER(O57),-0.5," ")</f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>IF(ISNUMBER(N58),N58," ")</f>
        <v> </v>
      </c>
      <c r="P58" s="39" t="str">
        <f>IF(ISNUMBER(N58),M58," ")</f>
        <v> </v>
      </c>
      <c r="Q58" s="39" t="str">
        <f>IF(ISNUMBER(O58),0.5," ")</f>
        <v> </v>
      </c>
      <c r="R58" s="39" t="str">
        <f>IF(ISNUMBER(O58),-0.5," ")</f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INDEX(distribution,INDEX(subsetindex,ROW(31:31)))</f>
        <v>#NUM!</v>
      </c>
      <c r="N59" s="39" t="e">
        <f>INDEX(different,INDEX(subsetindex,ROW(31:31)))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INDEX(distribution,INDEX(subsetindex,ROW(55:55)))</f>
        <v>#NUM!</v>
      </c>
      <c r="N60" s="39" t="e">
        <f>INDEX(different,INDEX(subsetindex,ROW(55:55)))</f>
        <v>#NUM!</v>
      </c>
      <c r="O60" s="39" t="str">
        <f t="shared" si="1"/>
        <v> </v>
      </c>
      <c r="P60" s="39" t="str">
        <f t="shared" si="2"/>
        <v> </v>
      </c>
      <c r="Q60" s="39" t="str">
        <f t="shared" si="4"/>
        <v> </v>
      </c>
      <c r="R60" s="39" t="str">
        <f t="shared" si="3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INDEX(distribution,INDEX(subsetindex,ROW(#REF!)))</f>
        <v>#REF!</v>
      </c>
      <c r="N61" s="39" t="e">
        <f>INDEX(different,INDEX(subsetindex,ROW(#REF!)))</f>
        <v>#REF!</v>
      </c>
      <c r="O61" s="39" t="str">
        <f t="shared" si="1"/>
        <v> </v>
      </c>
      <c r="P61" s="39" t="str">
        <f t="shared" si="2"/>
        <v> </v>
      </c>
      <c r="Q61" s="39" t="str">
        <f t="shared" si="4"/>
        <v> </v>
      </c>
      <c r="R61" s="39" t="str">
        <f t="shared" si="3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 t="shared" si="1"/>
        <v> </v>
      </c>
      <c r="P62" s="39" t="str">
        <f t="shared" si="2"/>
        <v> </v>
      </c>
      <c r="Q62" s="39" t="str">
        <f t="shared" si="4"/>
        <v> </v>
      </c>
      <c r="R62" s="39" t="str">
        <f t="shared" si="3"/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INDEX(distribution,INDEX(subsetindex,ROW(#REF!)))</f>
        <v>#REF!</v>
      </c>
      <c r="N63" s="39" t="e">
        <f>INDEX(different,INDEX(subsetindex,ROW(#REF!)))</f>
        <v>#REF!</v>
      </c>
      <c r="O63" s="39" t="str">
        <f t="shared" si="1"/>
        <v> </v>
      </c>
      <c r="P63" s="39" t="str">
        <f t="shared" si="2"/>
        <v> </v>
      </c>
      <c r="Q63" s="39" t="str">
        <f t="shared" si="4"/>
        <v> </v>
      </c>
      <c r="R63" s="39" t="str">
        <f t="shared" si="3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1"/>
        <v> </v>
      </c>
      <c r="P64" s="39" t="str">
        <f t="shared" si="2"/>
        <v> </v>
      </c>
      <c r="Q64" s="39" t="str">
        <f t="shared" si="4"/>
        <v> </v>
      </c>
      <c r="R64" s="39" t="str">
        <f t="shared" si="3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1"/>
        <v> </v>
      </c>
      <c r="P65" s="39" t="str">
        <f t="shared" si="2"/>
        <v> </v>
      </c>
      <c r="Q65" s="39" t="str">
        <f t="shared" si="4"/>
        <v> </v>
      </c>
      <c r="R65" s="39" t="str">
        <f t="shared" si="3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INDEX(distribution,INDEX(subsetindex,ROW(62:62)))</f>
        <v>#NUM!</v>
      </c>
      <c r="N66" s="39" t="e">
        <f>INDEX(different,INDEX(subsetindex,ROW(62:62)))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>IF(ISNUMBER(N67),N67," ")</f>
        <v> </v>
      </c>
      <c r="P67" s="39" t="str">
        <f>IF(ISNUMBER(N67),M67," ")</f>
        <v> </v>
      </c>
      <c r="Q67" s="39" t="str">
        <f>IF(ISNUMBER(O67),0.5," ")</f>
        <v> </v>
      </c>
      <c r="R67" s="39" t="str">
        <f>IF(ISNUMBER(O67),-0.5," ")</f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INDEX(distribution,INDEX(subsetindex,ROW(63:63)))</f>
        <v>#NUM!</v>
      </c>
      <c r="N68" s="39" t="e">
        <f>INDEX(different,INDEX(subsetindex,ROW(63:63)))</f>
        <v>#NUM!</v>
      </c>
      <c r="O68" s="39" t="str">
        <f>IF(ISNUMBER(N68),N68," ")</f>
        <v> </v>
      </c>
      <c r="P68" s="39" t="str">
        <f>IF(ISNUMBER(N68),M68," ")</f>
        <v> </v>
      </c>
      <c r="Q68" s="39" t="str">
        <f>IF(ISNUMBER(O68),0.5," ")</f>
        <v> </v>
      </c>
      <c r="R68" s="39" t="str">
        <f>IF(ISNUMBER(O68),-0.5," ")</f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>IF(ISNUMBER(N69),N69," ")</f>
        <v> </v>
      </c>
      <c r="P69" s="39" t="str">
        <f>IF(ISNUMBER(N69),M69," ")</f>
        <v> </v>
      </c>
      <c r="Q69" s="39" t="str">
        <f>IF(ISNUMBER(O69),0.5," ")</f>
        <v> </v>
      </c>
      <c r="R69" s="39" t="str">
        <f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INDEX(distribution,INDEX(subsetindex,ROW(65:65)))</f>
        <v>#NUM!</v>
      </c>
      <c r="N70" s="39" t="e">
        <f>INDEX(different,INDEX(subsetindex,ROW(65:65)))</f>
        <v>#NUM!</v>
      </c>
      <c r="O70" s="39" t="str">
        <f t="shared" si="1"/>
        <v> </v>
      </c>
      <c r="P70" s="39" t="str">
        <f t="shared" si="2"/>
        <v> </v>
      </c>
      <c r="Q70" s="39" t="str">
        <f t="shared" si="4"/>
        <v> </v>
      </c>
      <c r="R70" s="39" t="str">
        <f t="shared" si="3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1"/>
        <v> </v>
      </c>
      <c r="P71" s="39" t="str">
        <f t="shared" si="2"/>
        <v> </v>
      </c>
      <c r="Q71" s="39" t="str">
        <f t="shared" si="4"/>
        <v> </v>
      </c>
      <c r="R71" s="39" t="str">
        <f t="shared" si="3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1"/>
        <v> </v>
      </c>
      <c r="P72" s="39" t="str">
        <f t="shared" si="2"/>
        <v> </v>
      </c>
      <c r="Q72" s="39" t="str">
        <f t="shared" si="4"/>
        <v> </v>
      </c>
      <c r="R72" s="39" t="str">
        <f t="shared" si="3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1"/>
        <v> </v>
      </c>
      <c r="P73" s="39" t="str">
        <f t="shared" si="2"/>
        <v> </v>
      </c>
      <c r="Q73" s="39" t="str">
        <f t="shared" si="4"/>
        <v> </v>
      </c>
      <c r="R73" s="39" t="str">
        <f t="shared" si="3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1"/>
        <v> </v>
      </c>
      <c r="P74" s="39" t="str">
        <f t="shared" si="2"/>
        <v> </v>
      </c>
      <c r="Q74" s="39" t="str">
        <f t="shared" si="4"/>
        <v> </v>
      </c>
      <c r="R74" s="39" t="str">
        <f t="shared" si="3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1"/>
        <v> </v>
      </c>
      <c r="P75" s="39" t="str">
        <f t="shared" si="2"/>
        <v> </v>
      </c>
      <c r="Q75" s="39" t="str">
        <f t="shared" si="4"/>
        <v> </v>
      </c>
      <c r="R75" s="39" t="str">
        <f t="shared" si="3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1"/>
        <v> </v>
      </c>
      <c r="P76" s="39" t="str">
        <f t="shared" si="2"/>
        <v> </v>
      </c>
      <c r="Q76" s="39" t="str">
        <f t="shared" si="4"/>
        <v> </v>
      </c>
      <c r="R76" s="39" t="str">
        <f t="shared" si="3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1"/>
        <v> </v>
      </c>
      <c r="P77" s="39" t="str">
        <f t="shared" si="2"/>
        <v> </v>
      </c>
      <c r="Q77" s="39" t="str">
        <f t="shared" si="4"/>
        <v> </v>
      </c>
      <c r="R77" s="39" t="str">
        <f t="shared" si="3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1"/>
        <v> </v>
      </c>
      <c r="P78" s="39" t="str">
        <f t="shared" si="2"/>
        <v> </v>
      </c>
      <c r="Q78" s="39" t="str">
        <f t="shared" si="4"/>
        <v> </v>
      </c>
      <c r="R78" s="39" t="str">
        <f t="shared" si="3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1"/>
        <v> </v>
      </c>
      <c r="P79" s="39" t="str">
        <f t="shared" si="2"/>
        <v> </v>
      </c>
      <c r="Q79" s="39" t="str">
        <f t="shared" si="4"/>
        <v> </v>
      </c>
      <c r="R79" s="39" t="str">
        <f t="shared" si="3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1"/>
        <v> </v>
      </c>
      <c r="P80" s="39" t="str">
        <f t="shared" si="2"/>
        <v> </v>
      </c>
      <c r="Q80" s="39" t="str">
        <f t="shared" si="4"/>
        <v> </v>
      </c>
      <c r="R80" s="39" t="str">
        <f t="shared" si="3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1"/>
        <v> </v>
      </c>
      <c r="P81" s="39" t="str">
        <f t="shared" si="2"/>
        <v> </v>
      </c>
      <c r="Q81" s="39" t="str">
        <f t="shared" si="4"/>
        <v> </v>
      </c>
      <c r="R81" s="39" t="str">
        <f t="shared" si="3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1"/>
        <v> </v>
      </c>
      <c r="P82" s="39" t="str">
        <f t="shared" si="2"/>
        <v> </v>
      </c>
      <c r="Q82" s="39" t="str">
        <f t="shared" si="4"/>
        <v> </v>
      </c>
      <c r="R82" s="39" t="str">
        <f t="shared" si="3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1"/>
        <v> </v>
      </c>
      <c r="P83" s="39" t="str">
        <f t="shared" si="2"/>
        <v> </v>
      </c>
      <c r="Q83" s="39" t="str">
        <f t="shared" si="4"/>
        <v> </v>
      </c>
      <c r="R83" s="39" t="str">
        <f t="shared" si="3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1"/>
        <v> </v>
      </c>
      <c r="P84" s="39" t="str">
        <f t="shared" si="2"/>
        <v> </v>
      </c>
      <c r="Q84" s="39" t="str">
        <f t="shared" si="4"/>
        <v> </v>
      </c>
      <c r="R84" s="39" t="str">
        <f t="shared" si="3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1"/>
        <v> </v>
      </c>
      <c r="P85" s="39" t="str">
        <f t="shared" si="2"/>
        <v> </v>
      </c>
      <c r="Q85" s="39" t="str">
        <f t="shared" si="4"/>
        <v> </v>
      </c>
      <c r="R85" s="39" t="str">
        <f t="shared" si="3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1"/>
        <v> </v>
      </c>
      <c r="P86" s="39" t="str">
        <f t="shared" si="2"/>
        <v> </v>
      </c>
      <c r="Q86" s="39" t="str">
        <f t="shared" si="4"/>
        <v> </v>
      </c>
      <c r="R86" s="39" t="str">
        <f t="shared" si="3"/>
        <v> </v>
      </c>
    </row>
    <row r="87" spans="12:18" ht="17.2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1"/>
        <v> </v>
      </c>
      <c r="P87" s="39" t="str">
        <f t="shared" si="2"/>
        <v> </v>
      </c>
      <c r="Q87" s="39" t="str">
        <f t="shared" si="4"/>
        <v> </v>
      </c>
      <c r="R87" s="39" t="str">
        <f t="shared" si="3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1"/>
        <v> </v>
      </c>
      <c r="P88" s="39" t="str">
        <f t="shared" si="2"/>
        <v> </v>
      </c>
      <c r="Q88" s="39" t="str">
        <f t="shared" si="4"/>
        <v> </v>
      </c>
      <c r="R88" s="39" t="str">
        <f t="shared" si="3"/>
        <v> </v>
      </c>
    </row>
    <row r="89" spans="12:18" ht="17.25" customHeight="1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1"/>
        <v> </v>
      </c>
      <c r="P89" s="39" t="str">
        <f t="shared" si="2"/>
        <v> </v>
      </c>
      <c r="Q89" s="39" t="str">
        <f t="shared" si="4"/>
        <v> </v>
      </c>
      <c r="R89" s="39" t="str">
        <f t="shared" si="3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1"/>
        <v> </v>
      </c>
      <c r="P90" s="39" t="str">
        <f t="shared" si="2"/>
        <v> </v>
      </c>
      <c r="Q90" s="39" t="str">
        <f t="shared" si="4"/>
        <v> </v>
      </c>
      <c r="R90" s="39" t="str">
        <f t="shared" si="3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1"/>
        <v> </v>
      </c>
      <c r="P91" s="39" t="str">
        <f t="shared" si="2"/>
        <v> </v>
      </c>
      <c r="Q91" s="39" t="str">
        <f t="shared" si="4"/>
        <v> </v>
      </c>
      <c r="R91" s="39" t="str">
        <f t="shared" si="3"/>
        <v> </v>
      </c>
    </row>
    <row r="92" spans="12:18" ht="17.2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1"/>
        <v> </v>
      </c>
      <c r="P92" s="39" t="str">
        <f t="shared" si="2"/>
        <v> </v>
      </c>
      <c r="Q92" s="39" t="str">
        <f t="shared" si="4"/>
        <v> </v>
      </c>
      <c r="R92" s="39" t="str">
        <f t="shared" si="3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1"/>
        <v> </v>
      </c>
      <c r="P93" s="39" t="str">
        <f t="shared" si="2"/>
        <v> </v>
      </c>
      <c r="Q93" s="39" t="str">
        <f t="shared" si="4"/>
        <v> </v>
      </c>
      <c r="R93" s="39" t="str">
        <f t="shared" si="3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1"/>
        <v> </v>
      </c>
      <c r="P94" s="39" t="str">
        <f t="shared" si="2"/>
        <v> </v>
      </c>
      <c r="Q94" s="39" t="str">
        <f t="shared" si="4"/>
        <v> </v>
      </c>
      <c r="R94" s="39" t="str">
        <f t="shared" si="3"/>
        <v> </v>
      </c>
    </row>
    <row r="95" spans="12:18" ht="17.25" customHeight="1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1"/>
        <v> </v>
      </c>
      <c r="P95" s="39" t="str">
        <f t="shared" si="2"/>
        <v> </v>
      </c>
      <c r="Q95" s="39" t="str">
        <f t="shared" si="4"/>
        <v> </v>
      </c>
      <c r="R95" s="39" t="str">
        <f t="shared" si="3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1"/>
        <v> </v>
      </c>
      <c r="P96" s="39" t="str">
        <f t="shared" si="2"/>
        <v> </v>
      </c>
      <c r="Q96" s="39" t="str">
        <f t="shared" si="4"/>
        <v> </v>
      </c>
      <c r="R96" s="39" t="str">
        <f t="shared" si="3"/>
        <v> </v>
      </c>
    </row>
    <row r="97" spans="12:18" ht="17.25" customHeight="1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1"/>
        <v> </v>
      </c>
      <c r="P97" s="39" t="str">
        <f t="shared" si="2"/>
        <v> </v>
      </c>
      <c r="Q97" s="39" t="str">
        <f t="shared" si="4"/>
        <v> </v>
      </c>
      <c r="R97" s="39" t="str">
        <f t="shared" si="3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1"/>
        <v> </v>
      </c>
      <c r="P98" s="39" t="str">
        <f t="shared" si="2"/>
        <v> </v>
      </c>
      <c r="Q98" s="39" t="str">
        <f t="shared" si="4"/>
        <v> </v>
      </c>
      <c r="R98" s="39" t="str">
        <f t="shared" si="3"/>
        <v> </v>
      </c>
    </row>
    <row r="99" spans="12:18" ht="18.75" customHeight="1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 t="shared" si="1"/>
        <v> </v>
      </c>
      <c r="P99" s="39" t="str">
        <f t="shared" si="2"/>
        <v> </v>
      </c>
      <c r="Q99" s="39" t="str">
        <f t="shared" si="4"/>
        <v> </v>
      </c>
      <c r="R99" s="39" t="str">
        <f t="shared" si="3"/>
        <v> </v>
      </c>
    </row>
    <row r="100" spans="12:18" ht="17.2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1"/>
        <v> </v>
      </c>
      <c r="P100" s="39" t="str">
        <f t="shared" si="2"/>
        <v> </v>
      </c>
      <c r="Q100" s="39" t="str">
        <f t="shared" si="4"/>
        <v> </v>
      </c>
      <c r="R100" s="39" t="str">
        <f t="shared" si="3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 t="shared" si="1"/>
        <v> </v>
      </c>
      <c r="P101" s="39" t="str">
        <f t="shared" si="2"/>
        <v> </v>
      </c>
      <c r="Q101" s="39" t="str">
        <f t="shared" si="4"/>
        <v> </v>
      </c>
      <c r="R101" s="39" t="str">
        <f t="shared" si="3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INDEX(distribution,INDEX(subsetindex,ROW(101:101)))</f>
        <v>#NUM!</v>
      </c>
      <c r="N102" s="39" t="e">
        <f>INDEX(different,INDEX(subsetindex,ROW(101:101)))</f>
        <v>#NUM!</v>
      </c>
      <c r="O102" s="39" t="str">
        <f t="shared" si="1"/>
        <v> </v>
      </c>
      <c r="P102" s="39" t="str">
        <f t="shared" si="2"/>
        <v> </v>
      </c>
      <c r="Q102" s="39" t="str">
        <f t="shared" si="4"/>
        <v> </v>
      </c>
      <c r="R102" s="39" t="str">
        <f t="shared" si="3"/>
        <v> </v>
      </c>
    </row>
    <row r="103" spans="12:18" ht="17.25" customHeight="1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t="shared" si="1"/>
        <v> </v>
      </c>
      <c r="P103" s="39" t="str">
        <f t="shared" si="2"/>
        <v> </v>
      </c>
      <c r="Q103" s="39" t="str">
        <f t="shared" si="4"/>
        <v> </v>
      </c>
      <c r="R103" s="39" t="str">
        <f t="shared" si="3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>INDEX(distribution,INDEX(subsetindex,ROW(103:103)))</f>
        <v>#NUM!</v>
      </c>
      <c r="N104" s="39" t="e">
        <f>INDEX(different,INDEX(subsetindex,ROW(103:103)))</f>
        <v>#NUM!</v>
      </c>
      <c r="O104" s="39" t="str">
        <f t="shared" si="1"/>
        <v> </v>
      </c>
      <c r="P104" s="39" t="str">
        <f t="shared" si="2"/>
        <v> </v>
      </c>
      <c r="Q104" s="39" t="str">
        <f t="shared" si="4"/>
        <v> </v>
      </c>
      <c r="R104" s="39" t="str">
        <f t="shared" si="3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aca="true" t="shared" si="25" ref="O105:O114">IF(ISNUMBER(N105),N105," ")</f>
        <v> </v>
      </c>
      <c r="P105" s="39" t="str">
        <f aca="true" t="shared" si="26" ref="P105:P114">IF(ISNUMBER(N105),M105," ")</f>
        <v> </v>
      </c>
      <c r="Q105" s="39" t="str">
        <f t="shared" si="4"/>
        <v> </v>
      </c>
      <c r="R105" s="39" t="str">
        <f aca="true" t="shared" si="27" ref="R105:R114">IF(ISNUMBER(O105),-0.5," ")</f>
        <v> </v>
      </c>
    </row>
    <row r="106" spans="12:18" ht="17.25" customHeight="1">
      <c r="L106" s="43">
        <f>SMALL(IF(ISNUMBER(different),ROW(different)-ROW(INDEX(different,1))+1),ROW($B$1:INDEX($B:$B,COUNTIF(different,1))))</f>
        <v>0</v>
      </c>
      <c r="M106" s="39" t="e">
        <f>INDEX(distribution,INDEX(subsetindex,ROW(105:105)))</f>
        <v>#NUM!</v>
      </c>
      <c r="N106" s="39" t="e">
        <f>INDEX(different,INDEX(subsetindex,ROW(105:105)))</f>
        <v>#NUM!</v>
      </c>
      <c r="O106" s="39" t="str">
        <f t="shared" si="25"/>
        <v> </v>
      </c>
      <c r="P106" s="39" t="str">
        <f t="shared" si="26"/>
        <v> </v>
      </c>
      <c r="Q106" s="39" t="str">
        <f aca="true" t="shared" si="28" ref="Q106:Q132">IF(ISNUMBER(O106),0.5," ")</f>
        <v> </v>
      </c>
      <c r="R106" s="39" t="str">
        <f t="shared" si="27"/>
        <v> </v>
      </c>
    </row>
    <row r="107" spans="12:18" ht="17.25" customHeight="1">
      <c r="L107" s="43">
        <f>SMALL(IF(ISNUMBER(different),ROW(different)-ROW(INDEX(different,1))+1),ROW($B$1:INDEX($B:$B,COUNTIF(different,1))))</f>
        <v>0</v>
      </c>
      <c r="M107" s="39" t="e">
        <f>INDEX(distribution,INDEX(subsetindex,ROW(106:106)))</f>
        <v>#NUM!</v>
      </c>
      <c r="N107" s="39" t="e">
        <f>INDEX(different,INDEX(subsetindex,ROW(106:106)))</f>
        <v>#NUM!</v>
      </c>
      <c r="O107" s="39" t="str">
        <f t="shared" si="25"/>
        <v> </v>
      </c>
      <c r="P107" s="39" t="str">
        <f t="shared" si="26"/>
        <v> </v>
      </c>
      <c r="Q107" s="39" t="str">
        <f t="shared" si="28"/>
        <v> </v>
      </c>
      <c r="R107" s="39" t="str">
        <f t="shared" si="27"/>
        <v> </v>
      </c>
    </row>
    <row r="108" spans="12:18" ht="17.25" customHeight="1">
      <c r="L108" s="43">
        <f>SMALL(IF(ISNUMBER(different),ROW(different)-ROW(INDEX(different,1))+1),ROW($B$1:INDEX($B:$B,COUNTIF(different,1))))</f>
        <v>0</v>
      </c>
      <c r="M108" s="39" t="e">
        <f>INDEX(distribution,INDEX(subsetindex,ROW(105:105)))</f>
        <v>#NUM!</v>
      </c>
      <c r="N108" s="39" t="e">
        <f>INDEX(different,INDEX(subsetindex,ROW(105:105)))</f>
        <v>#NUM!</v>
      </c>
      <c r="O108" s="39" t="str">
        <f t="shared" si="25"/>
        <v> </v>
      </c>
      <c r="P108" s="39" t="str">
        <f t="shared" si="26"/>
        <v> </v>
      </c>
      <c r="Q108" s="39" t="str">
        <f t="shared" si="28"/>
        <v> </v>
      </c>
      <c r="R108" s="39" t="str">
        <f t="shared" si="27"/>
        <v> </v>
      </c>
    </row>
    <row r="109" spans="12:18" ht="17.25" customHeight="1">
      <c r="L109" s="43">
        <f>SMALL(IF(ISNUMBER(different),ROW(different)-ROW(INDEX(different,1))+1),ROW($B$1:INDEX($B:$B,COUNTIF(different,1))))</f>
        <v>0</v>
      </c>
      <c r="M109" s="39" t="e">
        <f>INDEX(distribution,INDEX(subsetindex,ROW(108:108)))</f>
        <v>#NUM!</v>
      </c>
      <c r="N109" s="39" t="e">
        <f>INDEX(different,INDEX(subsetindex,ROW(108:108)))</f>
        <v>#NUM!</v>
      </c>
      <c r="O109" s="39" t="str">
        <f t="shared" si="25"/>
        <v> </v>
      </c>
      <c r="P109" s="39" t="str">
        <f t="shared" si="26"/>
        <v> </v>
      </c>
      <c r="Q109" s="39" t="str">
        <f t="shared" si="28"/>
        <v> </v>
      </c>
      <c r="R109" s="39" t="str">
        <f t="shared" si="27"/>
        <v> </v>
      </c>
    </row>
    <row r="110" spans="12:18" ht="17.25" customHeight="1">
      <c r="L110" s="43">
        <f>SMALL(IF(ISNUMBER(different),ROW(different)-ROW(INDEX(different,1))+1),ROW($B$1:INDEX($B:$B,COUNTIF(different,1))))</f>
        <v>0</v>
      </c>
      <c r="M110" s="39" t="e">
        <f>INDEX(distribution,INDEX(subsetindex,ROW(104:104)))</f>
        <v>#NUM!</v>
      </c>
      <c r="N110" s="39" t="e">
        <f>INDEX(different,INDEX(subsetindex,ROW(104:104)))</f>
        <v>#NUM!</v>
      </c>
      <c r="O110" s="39" t="str">
        <f>IF(ISNUMBER(N110),N110," ")</f>
        <v> </v>
      </c>
      <c r="P110" s="39" t="str">
        <f>IF(ISNUMBER(N110),M110," ")</f>
        <v> </v>
      </c>
      <c r="Q110" s="39" t="str">
        <f t="shared" si="28"/>
        <v> </v>
      </c>
      <c r="R110" s="39" t="str">
        <f>IF(ISNUMBER(O110),-0.5," ")</f>
        <v> </v>
      </c>
    </row>
    <row r="111" spans="12:18" ht="17.25" customHeight="1">
      <c r="L111" s="43">
        <f>SMALL(IF(ISNUMBER(different),ROW(different)-ROW(INDEX(different,1))+1),ROW($B$1:INDEX($B:$B,COUNTIF(different,1))))</f>
        <v>0</v>
      </c>
      <c r="M111" s="39" t="e">
        <f>INDEX(distribution,INDEX(subsetindex,ROW(106:106)))</f>
        <v>#NUM!</v>
      </c>
      <c r="N111" s="39" t="e">
        <f>INDEX(different,INDEX(subsetindex,ROW(106:106)))</f>
        <v>#NUM!</v>
      </c>
      <c r="O111" s="39" t="str">
        <f>IF(ISNUMBER(N111),N111," ")</f>
        <v> </v>
      </c>
      <c r="P111" s="39" t="str">
        <f>IF(ISNUMBER(N111),M111," ")</f>
        <v> </v>
      </c>
      <c r="Q111" s="39" t="str">
        <f t="shared" si="28"/>
        <v> </v>
      </c>
      <c r="R111" s="39" t="str">
        <f>IF(ISNUMBER(O111),-0.5," ")</f>
        <v> </v>
      </c>
    </row>
    <row r="112" spans="12:18" ht="17.25" customHeight="1">
      <c r="L112" s="43">
        <f>SMALL(IF(ISNUMBER(different),ROW(different)-ROW(INDEX(different,1))+1),ROW($B$1:INDEX($B:$B,COUNTIF(different,1))))</f>
        <v>0</v>
      </c>
      <c r="M112" s="39" t="e">
        <f>INDEX(distribution,INDEX(subsetindex,ROW(110:110)))</f>
        <v>#NUM!</v>
      </c>
      <c r="N112" s="39" t="e">
        <f>INDEX(different,INDEX(subsetindex,ROW(110:110)))</f>
        <v>#NUM!</v>
      </c>
      <c r="O112" s="39" t="str">
        <f>IF(ISNUMBER(N112),N112," ")</f>
        <v> </v>
      </c>
      <c r="P112" s="39" t="str">
        <f>IF(ISNUMBER(N112),M112," ")</f>
        <v> </v>
      </c>
      <c r="Q112" s="39" t="str">
        <f t="shared" si="28"/>
        <v> </v>
      </c>
      <c r="R112" s="39" t="str">
        <f>IF(ISNUMBER(O112),-0.5," ")</f>
        <v> </v>
      </c>
    </row>
    <row r="113" spans="12:18" ht="17.25" customHeight="1">
      <c r="L113" s="43">
        <f>SMALL(IF(ISNUMBER(different),ROW(different)-ROW(INDEX(different,1))+1),ROW($B$1:INDEX($B:$B,COUNTIF(different,1))))</f>
        <v>0</v>
      </c>
      <c r="M113" s="39" t="e">
        <f>INDEX(distribution,INDEX(subsetindex,ROW(107:107)))</f>
        <v>#NUM!</v>
      </c>
      <c r="N113" s="39" t="e">
        <f>INDEX(different,INDEX(subsetindex,ROW(107:107)))</f>
        <v>#NUM!</v>
      </c>
      <c r="O113" s="39" t="str">
        <f t="shared" si="25"/>
        <v> </v>
      </c>
      <c r="P113" s="39" t="str">
        <f t="shared" si="26"/>
        <v> </v>
      </c>
      <c r="Q113" s="39" t="str">
        <f t="shared" si="28"/>
        <v> </v>
      </c>
      <c r="R113" s="39" t="str">
        <f t="shared" si="27"/>
        <v> </v>
      </c>
    </row>
    <row r="114" spans="12:18" ht="17.25" customHeight="1">
      <c r="L114" s="43">
        <f>SMALL(IF(ISNUMBER(different),ROW(different)-ROW(INDEX(different,1))+1),ROW($B$1:INDEX($B:$B,COUNTIF(different,1))))</f>
        <v>0</v>
      </c>
      <c r="M114" s="39" t="e">
        <f>INDEX(distribution,INDEX(subsetindex,ROW(109:109)))</f>
        <v>#NUM!</v>
      </c>
      <c r="N114" s="39" t="e">
        <f>INDEX(different,INDEX(subsetindex,ROW(109:109)))</f>
        <v>#NUM!</v>
      </c>
      <c r="O114" s="39" t="str">
        <f t="shared" si="25"/>
        <v> </v>
      </c>
      <c r="P114" s="39" t="str">
        <f t="shared" si="26"/>
        <v> </v>
      </c>
      <c r="Q114" s="39" t="str">
        <f t="shared" si="28"/>
        <v> </v>
      </c>
      <c r="R114" s="39" t="str">
        <f t="shared" si="27"/>
        <v> </v>
      </c>
    </row>
    <row r="115" spans="13:18" ht="17.25" customHeight="1">
      <c r="M115" s="39" t="e">
        <f>INDEX(distribution,INDEX(subsetindex,ROW(111:111)))</f>
        <v>#NUM!</v>
      </c>
      <c r="N115" s="39" t="e">
        <f>INDEX(different,INDEX(subsetindex,ROW(111:111)))</f>
        <v>#NUM!</v>
      </c>
      <c r="O115" s="39" t="str">
        <f aca="true" t="shared" si="29" ref="O115:O120">IF(ISNUMBER(N115),N115," ")</f>
        <v> </v>
      </c>
      <c r="P115" s="39" t="str">
        <f aca="true" t="shared" si="30" ref="P115:P120">IF(ISNUMBER(N115),M115," ")</f>
        <v> </v>
      </c>
      <c r="Q115" s="39" t="str">
        <f t="shared" si="28"/>
        <v> </v>
      </c>
      <c r="R115" s="39" t="str">
        <f aca="true" t="shared" si="31" ref="R115:R120">IF(ISNUMBER(O115),-0.5," ")</f>
        <v> </v>
      </c>
    </row>
    <row r="116" spans="13:18" ht="12.75">
      <c r="M116" s="39" t="e">
        <f>INDEX(distribution,INDEX(subsetindex,ROW(108:108)))</f>
        <v>#NUM!</v>
      </c>
      <c r="N116" s="39" t="e">
        <f>INDEX(different,INDEX(subsetindex,ROW(108:108)))</f>
        <v>#NUM!</v>
      </c>
      <c r="O116" s="39" t="str">
        <f t="shared" si="29"/>
        <v> </v>
      </c>
      <c r="P116" s="39" t="str">
        <f t="shared" si="30"/>
        <v> </v>
      </c>
      <c r="Q116" s="39" t="str">
        <f t="shared" si="28"/>
        <v> </v>
      </c>
      <c r="R116" s="39" t="str">
        <f t="shared" si="31"/>
        <v> </v>
      </c>
    </row>
    <row r="117" spans="13:18" ht="17.25" customHeight="1">
      <c r="M117" s="39" t="e">
        <f>INDEX(distribution,INDEX(subsetindex,ROW(111:111)))</f>
        <v>#NUM!</v>
      </c>
      <c r="N117" s="39" t="e">
        <f>INDEX(different,INDEX(subsetindex,ROW(111:111)))</f>
        <v>#NUM!</v>
      </c>
      <c r="O117" s="39" t="str">
        <f t="shared" si="29"/>
        <v> </v>
      </c>
      <c r="P117" s="39" t="str">
        <f t="shared" si="30"/>
        <v> </v>
      </c>
      <c r="Q117" s="39" t="str">
        <f t="shared" si="28"/>
        <v> </v>
      </c>
      <c r="R117" s="39" t="str">
        <f t="shared" si="31"/>
        <v> </v>
      </c>
    </row>
    <row r="118" spans="13:18" ht="12.75">
      <c r="M118" s="39" t="e">
        <f>INDEX(distribution,INDEX(subsetindex,ROW(108:108)))</f>
        <v>#NUM!</v>
      </c>
      <c r="N118" s="39" t="e">
        <f>INDEX(different,INDEX(subsetindex,ROW(108:108)))</f>
        <v>#NUM!</v>
      </c>
      <c r="O118" s="39" t="str">
        <f t="shared" si="29"/>
        <v> </v>
      </c>
      <c r="P118" s="39" t="str">
        <f t="shared" si="30"/>
        <v> </v>
      </c>
      <c r="Q118" s="39" t="str">
        <f t="shared" si="28"/>
        <v> </v>
      </c>
      <c r="R118" s="39" t="str">
        <f t="shared" si="31"/>
        <v> </v>
      </c>
    </row>
    <row r="119" spans="13:18" ht="17.25" customHeight="1">
      <c r="M119" s="39" t="e">
        <f>INDEX(distribution,INDEX(subsetindex,ROW(111:111)))</f>
        <v>#NUM!</v>
      </c>
      <c r="N119" s="39" t="e">
        <f>INDEX(different,INDEX(subsetindex,ROW(111:111)))</f>
        <v>#NUM!</v>
      </c>
      <c r="O119" s="39" t="str">
        <f t="shared" si="29"/>
        <v> </v>
      </c>
      <c r="P119" s="39" t="str">
        <f t="shared" si="30"/>
        <v> </v>
      </c>
      <c r="Q119" s="39" t="str">
        <f t="shared" si="28"/>
        <v> </v>
      </c>
      <c r="R119" s="39" t="str">
        <f t="shared" si="31"/>
        <v> </v>
      </c>
    </row>
    <row r="120" spans="13:18" ht="12.75">
      <c r="M120" s="39" t="e">
        <f>INDEX(distribution,INDEX(subsetindex,ROW(108:108)))</f>
        <v>#NUM!</v>
      </c>
      <c r="N120" s="39" t="e">
        <f>INDEX(different,INDEX(subsetindex,ROW(108:108)))</f>
        <v>#NUM!</v>
      </c>
      <c r="O120" s="39" t="str">
        <f t="shared" si="29"/>
        <v> </v>
      </c>
      <c r="P120" s="39" t="str">
        <f t="shared" si="30"/>
        <v> </v>
      </c>
      <c r="Q120" s="39" t="str">
        <f t="shared" si="28"/>
        <v> </v>
      </c>
      <c r="R120" s="39" t="str">
        <f t="shared" si="31"/>
        <v> </v>
      </c>
    </row>
    <row r="121" spans="13:18" ht="13.5" customHeight="1">
      <c r="M121" s="39" t="e">
        <f>INDEX(distribution,INDEX(subsetindex,ROW(109:109)))</f>
        <v>#NUM!</v>
      </c>
      <c r="N121" s="39" t="e">
        <f>INDEX(different,INDEX(subsetindex,ROW(109:109)))</f>
        <v>#NUM!</v>
      </c>
      <c r="O121" s="39" t="str">
        <f aca="true" t="shared" si="32" ref="O121:O132">IF(ISNUMBER(N121),N121," ")</f>
        <v> </v>
      </c>
      <c r="P121" s="39" t="str">
        <f aca="true" t="shared" si="33" ref="P121:P132">IF(ISNUMBER(N121),M121," ")</f>
        <v> </v>
      </c>
      <c r="Q121" s="39" t="str">
        <f aca="true" t="shared" si="34" ref="Q121:Q128">IF(ISNUMBER(O121),0.5," ")</f>
        <v> </v>
      </c>
      <c r="R121" s="39" t="str">
        <f aca="true" t="shared" si="35" ref="R121:R132">IF(ISNUMBER(O121),-0.5," ")</f>
        <v> </v>
      </c>
    </row>
    <row r="122" spans="13:18" ht="13.5" customHeight="1">
      <c r="M122" s="39" t="e">
        <f>INDEX(distribution,INDEX(subsetindex,ROW(107:107)))</f>
        <v>#NUM!</v>
      </c>
      <c r="N122" s="39" t="e">
        <f>INDEX(different,INDEX(subsetindex,ROW(107:107)))</f>
        <v>#NUM!</v>
      </c>
      <c r="O122" s="39" t="str">
        <f t="shared" si="32"/>
        <v> </v>
      </c>
      <c r="P122" s="39" t="str">
        <f aca="true" t="shared" si="36" ref="P122:P127">IF(ISNUMBER(N122),M122," ")</f>
        <v> </v>
      </c>
      <c r="Q122" s="39" t="str">
        <f t="shared" si="34"/>
        <v> </v>
      </c>
      <c r="R122" s="39" t="str">
        <f aca="true" t="shared" si="37" ref="R122:R127">IF(ISNUMBER(O122),-0.5," ")</f>
        <v> </v>
      </c>
    </row>
    <row r="123" spans="13:18" ht="13.5" customHeight="1">
      <c r="M123" s="39" t="e">
        <f>INDEX(distribution,INDEX(subsetindex,ROW(108:108)))</f>
        <v>#NUM!</v>
      </c>
      <c r="N123" s="39" t="e">
        <f>INDEX(different,INDEX(subsetindex,ROW(108:108)))</f>
        <v>#NUM!</v>
      </c>
      <c r="O123" s="39" t="str">
        <f t="shared" si="32"/>
        <v> </v>
      </c>
      <c r="P123" s="39" t="str">
        <f t="shared" si="36"/>
        <v> </v>
      </c>
      <c r="Q123" s="39" t="str">
        <f t="shared" si="34"/>
        <v> </v>
      </c>
      <c r="R123" s="39" t="str">
        <f t="shared" si="37"/>
        <v> </v>
      </c>
    </row>
    <row r="124" spans="13:18" ht="13.5" customHeight="1">
      <c r="M124" s="39" t="e">
        <f>INDEX(distribution,INDEX(subsetindex,ROW(107:107)))</f>
        <v>#NUM!</v>
      </c>
      <c r="N124" s="39" t="e">
        <f>INDEX(different,INDEX(subsetindex,ROW(107:107)))</f>
        <v>#NUM!</v>
      </c>
      <c r="O124" s="39" t="str">
        <f>IF(ISNUMBER(N124),N124," ")</f>
        <v> </v>
      </c>
      <c r="P124" s="39" t="str">
        <f t="shared" si="36"/>
        <v> </v>
      </c>
      <c r="Q124" s="39" t="str">
        <f t="shared" si="34"/>
        <v> </v>
      </c>
      <c r="R124" s="39" t="str">
        <f t="shared" si="37"/>
        <v> </v>
      </c>
    </row>
    <row r="125" spans="13:18" ht="13.5" customHeight="1">
      <c r="M125" s="39" t="e">
        <f>INDEX(distribution,INDEX(subsetindex,ROW(108:108)))</f>
        <v>#NUM!</v>
      </c>
      <c r="N125" s="39" t="e">
        <f>INDEX(different,INDEX(subsetindex,ROW(108:108)))</f>
        <v>#NUM!</v>
      </c>
      <c r="O125" s="39" t="str">
        <f>IF(ISNUMBER(N125),N125," ")</f>
        <v> </v>
      </c>
      <c r="P125" s="39" t="str">
        <f t="shared" si="36"/>
        <v> </v>
      </c>
      <c r="Q125" s="39" t="str">
        <f t="shared" si="34"/>
        <v> </v>
      </c>
      <c r="R125" s="39" t="str">
        <f t="shared" si="37"/>
        <v> </v>
      </c>
    </row>
    <row r="126" spans="13:18" ht="13.5" customHeight="1">
      <c r="M126" s="39" t="e">
        <f>INDEX(distribution,INDEX(subsetindex,ROW(107:107)))</f>
        <v>#NUM!</v>
      </c>
      <c r="N126" s="39" t="e">
        <f>INDEX(different,INDEX(subsetindex,ROW(107:107)))</f>
        <v>#NUM!</v>
      </c>
      <c r="O126" s="39" t="str">
        <f>IF(ISNUMBER(N126),N126," ")</f>
        <v> </v>
      </c>
      <c r="P126" s="39" t="str">
        <f t="shared" si="36"/>
        <v> </v>
      </c>
      <c r="Q126" s="39" t="str">
        <f>IF(ISNUMBER(O126),0.5," ")</f>
        <v> </v>
      </c>
      <c r="R126" s="39" t="str">
        <f t="shared" si="37"/>
        <v> </v>
      </c>
    </row>
    <row r="127" spans="13:18" ht="13.5" customHeight="1">
      <c r="M127" s="39" t="e">
        <f>INDEX(distribution,INDEX(subsetindex,ROW(108:108)))</f>
        <v>#NUM!</v>
      </c>
      <c r="N127" s="39" t="e">
        <f>INDEX(different,INDEX(subsetindex,ROW(108:108)))</f>
        <v>#NUM!</v>
      </c>
      <c r="O127" s="39" t="str">
        <f>IF(ISNUMBER(N127),N127," ")</f>
        <v> </v>
      </c>
      <c r="P127" s="39" t="str">
        <f t="shared" si="36"/>
        <v> </v>
      </c>
      <c r="Q127" s="39" t="str">
        <f>IF(ISNUMBER(O127),0.5," ")</f>
        <v> </v>
      </c>
      <c r="R127" s="39" t="str">
        <f t="shared" si="37"/>
        <v> </v>
      </c>
    </row>
    <row r="128" spans="13:18" ht="13.5" customHeight="1">
      <c r="M128" s="39" t="e">
        <f>INDEX(distribution,INDEX(subsetindex,ROW(109:109)))</f>
        <v>#NUM!</v>
      </c>
      <c r="N128" s="39" t="e">
        <f>INDEX(different,INDEX(subsetindex,ROW(109:109)))</f>
        <v>#NUM!</v>
      </c>
      <c r="O128" s="39" t="str">
        <f t="shared" si="32"/>
        <v> </v>
      </c>
      <c r="P128" s="39" t="str">
        <f t="shared" si="33"/>
        <v> </v>
      </c>
      <c r="Q128" s="39" t="str">
        <f t="shared" si="34"/>
        <v> </v>
      </c>
      <c r="R128" s="39" t="str">
        <f t="shared" si="35"/>
        <v> </v>
      </c>
    </row>
    <row r="129" spans="13:18" ht="13.5" customHeight="1">
      <c r="M129" s="39" t="e">
        <f>INDEX(distribution,INDEX(subsetindex,ROW(110:110)))</f>
        <v>#NUM!</v>
      </c>
      <c r="N129" s="39" t="e">
        <f>INDEX(different,INDEX(subsetindex,ROW(110:110)))</f>
        <v>#NUM!</v>
      </c>
      <c r="O129" s="39" t="str">
        <f t="shared" si="32"/>
        <v> </v>
      </c>
      <c r="P129" s="39" t="str">
        <f t="shared" si="33"/>
        <v> </v>
      </c>
      <c r="Q129" s="39" t="str">
        <f t="shared" si="28"/>
        <v> </v>
      </c>
      <c r="R129" s="39" t="str">
        <f t="shared" si="35"/>
        <v> </v>
      </c>
    </row>
    <row r="130" spans="13:18" ht="12.75">
      <c r="M130" s="39" t="e">
        <f>INDEX(distribution,INDEX(subsetindex,ROW(112:112)))</f>
        <v>#NUM!</v>
      </c>
      <c r="N130" s="39" t="e">
        <f>INDEX(different,INDEX(subsetindex,ROW(112:112)))</f>
        <v>#NUM!</v>
      </c>
      <c r="O130" s="39" t="str">
        <f t="shared" si="32"/>
        <v> </v>
      </c>
      <c r="P130" s="39" t="str">
        <f t="shared" si="33"/>
        <v> </v>
      </c>
      <c r="Q130" s="39" t="str">
        <f t="shared" si="28"/>
        <v> </v>
      </c>
      <c r="R130" s="39" t="str">
        <f t="shared" si="35"/>
        <v> </v>
      </c>
    </row>
    <row r="131" spans="13:18" ht="12.75">
      <c r="M131" s="39" t="e">
        <f>INDEX(distribution,INDEX(subsetindex,ROW(129:129)))</f>
        <v>#NUM!</v>
      </c>
      <c r="N131" s="39" t="e">
        <f>INDEX(different,INDEX(subsetindex,ROW(129:129)))</f>
        <v>#NUM!</v>
      </c>
      <c r="O131" s="39" t="str">
        <f t="shared" si="32"/>
        <v> </v>
      </c>
      <c r="P131" s="39" t="str">
        <f t="shared" si="33"/>
        <v> </v>
      </c>
      <c r="Q131" s="39" t="str">
        <f t="shared" si="28"/>
        <v> </v>
      </c>
      <c r="R131" s="39" t="str">
        <f t="shared" si="35"/>
        <v> </v>
      </c>
    </row>
    <row r="132" spans="13:18" ht="12.75">
      <c r="M132" s="39" t="e">
        <f>INDEX(distribution,INDEX(subsetindex,ROW(113:113)))</f>
        <v>#NUM!</v>
      </c>
      <c r="N132" s="39" t="e">
        <f>INDEX(different,INDEX(subsetindex,ROW(113:113)))</f>
        <v>#NUM!</v>
      </c>
      <c r="O132" s="39" t="str">
        <f t="shared" si="32"/>
        <v> </v>
      </c>
      <c r="P132" s="39" t="str">
        <f t="shared" si="33"/>
        <v> </v>
      </c>
      <c r="Q132" s="39" t="str">
        <f t="shared" si="28"/>
        <v> </v>
      </c>
      <c r="R132" s="39" t="str">
        <f t="shared" si="35"/>
        <v> </v>
      </c>
    </row>
  </sheetData>
  <sheetProtection password="C2B6" sheet="1"/>
  <mergeCells count="16">
    <mergeCell ref="A33:A34"/>
    <mergeCell ref="A29:A30"/>
    <mergeCell ref="A2:A3"/>
    <mergeCell ref="A15:A16"/>
    <mergeCell ref="A10:A11"/>
    <mergeCell ref="A19:A20"/>
    <mergeCell ref="A35:A36"/>
    <mergeCell ref="A4:A5"/>
    <mergeCell ref="A6:A7"/>
    <mergeCell ref="A8:A9"/>
    <mergeCell ref="A17:A18"/>
    <mergeCell ref="A24:A25"/>
    <mergeCell ref="A21:A23"/>
    <mergeCell ref="A12:A14"/>
    <mergeCell ref="A26:A28"/>
    <mergeCell ref="A31:A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5.140625" style="12" bestFit="1" customWidth="1"/>
    <col min="7" max="7" width="8.57421875" style="1" bestFit="1" customWidth="1"/>
    <col min="9" max="9" width="9.28125" style="0" bestFit="1" customWidth="1"/>
    <col min="11" max="11" width="12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4" t="s">
        <v>3</v>
      </c>
      <c r="D1" s="4" t="s">
        <v>11</v>
      </c>
      <c r="E1" s="4" t="s">
        <v>12</v>
      </c>
      <c r="F1" s="18" t="s">
        <v>13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59" t="s">
        <v>24</v>
      </c>
      <c r="B2" s="57" t="s">
        <v>25</v>
      </c>
      <c r="C2" s="56" t="s">
        <v>3</v>
      </c>
      <c r="D2" s="58">
        <v>83</v>
      </c>
      <c r="E2" s="5">
        <f aca="true" t="shared" si="0" ref="E2:E13">LOG(D2)</f>
        <v>1.919078092376074</v>
      </c>
      <c r="F2" s="11" t="s">
        <v>16</v>
      </c>
      <c r="G2" s="5" t="e">
        <f aca="true" t="shared" si="1" ref="G2:G13">LOG(F2)</f>
        <v>#VALUE!</v>
      </c>
      <c r="H2" s="5" t="e">
        <f aca="true" t="shared" si="2" ref="H2:H1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3" ref="O2:O102">IF(ISNUMBER(N2),N2," ")</f>
        <v> </v>
      </c>
      <c r="P2" s="39" t="str">
        <f aca="true" t="shared" si="4" ref="P2:P102">IF(ISNUMBER(N2),M2," ")</f>
        <v> </v>
      </c>
      <c r="Q2" s="39" t="str">
        <f>IF(ISNUMBER(O2),0.5," ")</f>
        <v> </v>
      </c>
      <c r="R2" s="39" t="str">
        <f aca="true" t="shared" si="5" ref="R2:R102">IF(ISNUMBER(O2),-0.5," ")</f>
        <v> </v>
      </c>
    </row>
    <row r="3" spans="1:18" ht="17.25" customHeight="1">
      <c r="A3" s="88" t="s">
        <v>28</v>
      </c>
      <c r="B3" s="57" t="s">
        <v>29</v>
      </c>
      <c r="C3" s="56" t="s">
        <v>3</v>
      </c>
      <c r="D3" s="58">
        <v>130</v>
      </c>
      <c r="E3" s="5">
        <f t="shared" si="0"/>
        <v>2.113943352306837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3"/>
        <v> </v>
      </c>
      <c r="P3" s="39" t="str">
        <f t="shared" si="4"/>
        <v> </v>
      </c>
      <c r="Q3" s="39" t="str">
        <f aca="true" t="shared" si="6" ref="Q3:Q103">IF(ISNUMBER(O3),0.5," ")</f>
        <v> </v>
      </c>
      <c r="R3" s="39" t="str">
        <f t="shared" si="5"/>
        <v> </v>
      </c>
    </row>
    <row r="4" spans="1:18" ht="17.25" customHeight="1">
      <c r="A4" s="90"/>
      <c r="B4" s="57" t="s">
        <v>37</v>
      </c>
      <c r="C4" s="56" t="s">
        <v>3</v>
      </c>
      <c r="D4" s="58">
        <v>44</v>
      </c>
      <c r="E4" s="5">
        <f t="shared" si="0"/>
        <v>1.6434526764861874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3"/>
        <v> </v>
      </c>
      <c r="P4" s="39" t="str">
        <f t="shared" si="4"/>
        <v> </v>
      </c>
      <c r="Q4" s="39" t="str">
        <f t="shared" si="6"/>
        <v> </v>
      </c>
      <c r="R4" s="39" t="str">
        <f t="shared" si="5"/>
        <v> </v>
      </c>
    </row>
    <row r="5" spans="1:18" ht="17.25" customHeight="1">
      <c r="A5" s="88" t="s">
        <v>31</v>
      </c>
      <c r="B5" s="57" t="s">
        <v>33</v>
      </c>
      <c r="C5" s="56" t="s">
        <v>3</v>
      </c>
      <c r="D5" s="58">
        <v>36</v>
      </c>
      <c r="E5" s="5">
        <f t="shared" si="0"/>
        <v>1.5563025007672873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3"/>
        <v> </v>
      </c>
      <c r="P5" s="39" t="str">
        <f t="shared" si="4"/>
        <v> </v>
      </c>
      <c r="Q5" s="39" t="str">
        <f t="shared" si="6"/>
        <v> </v>
      </c>
      <c r="R5" s="39" t="str">
        <f t="shared" si="5"/>
        <v> </v>
      </c>
    </row>
    <row r="6" spans="1:18" ht="17.25" customHeight="1">
      <c r="A6" s="90"/>
      <c r="B6" s="57" t="s">
        <v>38</v>
      </c>
      <c r="C6" s="56" t="s">
        <v>3</v>
      </c>
      <c r="D6" s="58">
        <v>71</v>
      </c>
      <c r="E6" s="5">
        <f t="shared" si="0"/>
        <v>1.8512583487190752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3"/>
        <v> </v>
      </c>
      <c r="P6" s="39" t="str">
        <f t="shared" si="4"/>
        <v> </v>
      </c>
      <c r="Q6" s="39" t="str">
        <f t="shared" si="6"/>
        <v> </v>
      </c>
      <c r="R6" s="39" t="str">
        <f t="shared" si="5"/>
        <v> </v>
      </c>
    </row>
    <row r="7" spans="1:18" ht="17.25" customHeight="1">
      <c r="A7" s="88" t="s">
        <v>34</v>
      </c>
      <c r="B7" s="57" t="s">
        <v>36</v>
      </c>
      <c r="C7" s="56" t="s">
        <v>3</v>
      </c>
      <c r="D7" s="58">
        <v>33</v>
      </c>
      <c r="E7" s="5">
        <f t="shared" si="0"/>
        <v>1.5185139398778875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3"/>
        <v> </v>
      </c>
      <c r="P7" s="39" t="str">
        <f t="shared" si="4"/>
        <v> </v>
      </c>
      <c r="Q7" s="39" t="str">
        <f t="shared" si="6"/>
        <v> </v>
      </c>
      <c r="R7" s="39" t="str">
        <f t="shared" si="5"/>
        <v> </v>
      </c>
    </row>
    <row r="8" spans="1:18" ht="17.25" customHeight="1">
      <c r="A8" s="90"/>
      <c r="B8" s="57" t="s">
        <v>39</v>
      </c>
      <c r="C8" s="56" t="s">
        <v>3</v>
      </c>
      <c r="D8" s="58">
        <v>54</v>
      </c>
      <c r="E8" s="5">
        <f t="shared" si="0"/>
        <v>1.7323937598229686</v>
      </c>
      <c r="F8" s="11" t="s">
        <v>16</v>
      </c>
      <c r="G8" s="5" t="e">
        <f t="shared" si="1"/>
        <v>#VALUE!</v>
      </c>
      <c r="H8" s="5" t="e">
        <f t="shared" si="2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3"/>
        <v> </v>
      </c>
      <c r="P8" s="39" t="str">
        <f t="shared" si="4"/>
        <v> </v>
      </c>
      <c r="Q8" s="39" t="str">
        <f t="shared" si="6"/>
        <v> </v>
      </c>
      <c r="R8" s="39" t="str">
        <f t="shared" si="5"/>
        <v> </v>
      </c>
    </row>
    <row r="9" spans="1:18" ht="17.25" customHeight="1">
      <c r="A9" s="59" t="s">
        <v>41</v>
      </c>
      <c r="B9" s="57" t="s">
        <v>42</v>
      </c>
      <c r="C9" s="56" t="s">
        <v>3</v>
      </c>
      <c r="D9" s="58">
        <v>86</v>
      </c>
      <c r="E9" s="5">
        <f t="shared" si="0"/>
        <v>1.9344984512435677</v>
      </c>
      <c r="F9" s="11" t="s">
        <v>16</v>
      </c>
      <c r="G9" s="5" t="e">
        <f t="shared" si="1"/>
        <v>#VALUE!</v>
      </c>
      <c r="H9" s="5" t="e">
        <f t="shared" si="2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3"/>
        <v> </v>
      </c>
      <c r="P9" s="39" t="str">
        <f t="shared" si="4"/>
        <v> </v>
      </c>
      <c r="Q9" s="39" t="str">
        <f t="shared" si="6"/>
        <v> </v>
      </c>
      <c r="R9" s="39" t="str">
        <f t="shared" si="5"/>
        <v> </v>
      </c>
    </row>
    <row r="10" spans="1:18" ht="17.25" customHeight="1">
      <c r="A10" s="88" t="s">
        <v>45</v>
      </c>
      <c r="B10" s="57" t="s">
        <v>47</v>
      </c>
      <c r="C10" s="56" t="s">
        <v>3</v>
      </c>
      <c r="D10" s="58">
        <v>55</v>
      </c>
      <c r="E10" s="5">
        <f t="shared" si="0"/>
        <v>1.7403626894942439</v>
      </c>
      <c r="F10" s="11" t="s">
        <v>16</v>
      </c>
      <c r="G10" s="5" t="e">
        <f t="shared" si="1"/>
        <v>#VALUE!</v>
      </c>
      <c r="H10" s="5" t="e">
        <f t="shared" si="2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3"/>
        <v> </v>
      </c>
      <c r="P10" s="39" t="str">
        <f t="shared" si="4"/>
        <v> </v>
      </c>
      <c r="Q10" s="39" t="str">
        <f t="shared" si="6"/>
        <v> </v>
      </c>
      <c r="R10" s="39" t="str">
        <f t="shared" si="5"/>
        <v> </v>
      </c>
    </row>
    <row r="11" spans="1:18" ht="17.25" customHeight="1">
      <c r="A11" s="75"/>
      <c r="B11" s="57" t="s">
        <v>48</v>
      </c>
      <c r="C11" s="56" t="s">
        <v>3</v>
      </c>
      <c r="D11" s="58">
        <v>70</v>
      </c>
      <c r="E11" s="5">
        <f t="shared" si="0"/>
        <v>1.845098040014257</v>
      </c>
      <c r="F11" s="11" t="s">
        <v>16</v>
      </c>
      <c r="G11" s="5" t="e">
        <f t="shared" si="1"/>
        <v>#VALUE!</v>
      </c>
      <c r="H11" s="5" t="e">
        <f t="shared" si="2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3"/>
        <v> </v>
      </c>
      <c r="P11" s="39" t="str">
        <f t="shared" si="4"/>
        <v> </v>
      </c>
      <c r="Q11" s="39" t="str">
        <f t="shared" si="6"/>
        <v> </v>
      </c>
      <c r="R11" s="39" t="str">
        <f t="shared" si="5"/>
        <v> </v>
      </c>
    </row>
    <row r="12" spans="1:18" ht="17.25" customHeight="1">
      <c r="A12" s="88" t="s">
        <v>49</v>
      </c>
      <c r="B12" s="57" t="s">
        <v>51</v>
      </c>
      <c r="C12" s="56" t="s">
        <v>3</v>
      </c>
      <c r="D12" s="58">
        <v>42</v>
      </c>
      <c r="E12" s="5">
        <f t="shared" si="0"/>
        <v>1.6232492903979006</v>
      </c>
      <c r="F12" s="11" t="s">
        <v>16</v>
      </c>
      <c r="G12" s="5" t="e">
        <f t="shared" si="1"/>
        <v>#VALUE!</v>
      </c>
      <c r="H12" s="5" t="e">
        <f aca="true" t="shared" si="7" ref="H12:H19">G12-E12</f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3"/>
        <v> </v>
      </c>
      <c r="P12" s="39" t="str">
        <f t="shared" si="4"/>
        <v> </v>
      </c>
      <c r="Q12" s="39" t="str">
        <f t="shared" si="6"/>
        <v> </v>
      </c>
      <c r="R12" s="39" t="str">
        <f t="shared" si="5"/>
        <v> </v>
      </c>
    </row>
    <row r="13" spans="1:18" ht="17.25" customHeight="1">
      <c r="A13" s="75"/>
      <c r="B13" s="57" t="s">
        <v>52</v>
      </c>
      <c r="C13" s="56" t="s">
        <v>3</v>
      </c>
      <c r="D13" s="58">
        <v>38</v>
      </c>
      <c r="E13" s="5">
        <f t="shared" si="0"/>
        <v>1.5797835966168101</v>
      </c>
      <c r="F13" s="11" t="s">
        <v>16</v>
      </c>
      <c r="G13" s="5" t="e">
        <f t="shared" si="1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3"/>
        <v> </v>
      </c>
      <c r="P13" s="39" t="str">
        <f t="shared" si="4"/>
        <v> </v>
      </c>
      <c r="Q13" s="39" t="str">
        <f t="shared" si="6"/>
        <v> </v>
      </c>
      <c r="R13" s="39" t="str">
        <f t="shared" si="5"/>
        <v> </v>
      </c>
    </row>
    <row r="14" spans="1:18" ht="17.25" customHeight="1">
      <c r="A14" s="88" t="s">
        <v>53</v>
      </c>
      <c r="B14" s="57" t="s">
        <v>54</v>
      </c>
      <c r="C14" s="56" t="s">
        <v>3</v>
      </c>
      <c r="D14" s="58">
        <v>67</v>
      </c>
      <c r="E14" s="5">
        <f aca="true" t="shared" si="8" ref="E14:E23">LOG(D14)</f>
        <v>1.8260748027008264</v>
      </c>
      <c r="F14" s="11" t="s">
        <v>16</v>
      </c>
      <c r="G14" s="5" t="e">
        <f aca="true" t="shared" si="9" ref="G14:G23">LOG(F14)</f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3"/>
        <v> </v>
      </c>
      <c r="P14" s="39" t="str">
        <f t="shared" si="4"/>
        <v> </v>
      </c>
      <c r="Q14" s="39" t="str">
        <f t="shared" si="6"/>
        <v> </v>
      </c>
      <c r="R14" s="39" t="str">
        <f t="shared" si="5"/>
        <v> </v>
      </c>
    </row>
    <row r="15" spans="1:18" ht="17.25" customHeight="1">
      <c r="A15" s="75"/>
      <c r="B15" s="57" t="s">
        <v>56</v>
      </c>
      <c r="C15" s="56" t="s">
        <v>3</v>
      </c>
      <c r="D15" s="58">
        <v>44</v>
      </c>
      <c r="E15" s="5">
        <f t="shared" si="8"/>
        <v>1.6434526764861874</v>
      </c>
      <c r="F15" s="11" t="s">
        <v>16</v>
      </c>
      <c r="G15" s="5" t="e">
        <f t="shared" si="9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3"/>
        <v> </v>
      </c>
      <c r="P15" s="39" t="str">
        <f t="shared" si="4"/>
        <v> </v>
      </c>
      <c r="Q15" s="39" t="str">
        <f t="shared" si="6"/>
        <v> </v>
      </c>
      <c r="R15" s="39" t="str">
        <f t="shared" si="5"/>
        <v> </v>
      </c>
    </row>
    <row r="16" spans="1:18" ht="17.25" customHeight="1">
      <c r="A16" s="88" t="s">
        <v>57</v>
      </c>
      <c r="B16" s="57" t="s">
        <v>59</v>
      </c>
      <c r="C16" s="56" t="s">
        <v>3</v>
      </c>
      <c r="D16" s="58">
        <v>15</v>
      </c>
      <c r="E16" s="5">
        <f t="shared" si="8"/>
        <v>1.1760912590556813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3"/>
        <v> </v>
      </c>
      <c r="P16" s="39" t="str">
        <f t="shared" si="4"/>
        <v> </v>
      </c>
      <c r="Q16" s="39" t="str">
        <f t="shared" si="6"/>
        <v> </v>
      </c>
      <c r="R16" s="39" t="str">
        <f t="shared" si="5"/>
        <v> </v>
      </c>
    </row>
    <row r="17" spans="1:18" ht="17.25" customHeight="1">
      <c r="A17" s="75"/>
      <c r="B17" s="57" t="s">
        <v>60</v>
      </c>
      <c r="C17" s="56" t="s">
        <v>3</v>
      </c>
      <c r="D17" s="58">
        <v>32</v>
      </c>
      <c r="E17" s="5">
        <f t="shared" si="8"/>
        <v>1.505149978319906</v>
      </c>
      <c r="F17" s="11" t="s">
        <v>16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3"/>
        <v> </v>
      </c>
      <c r="P17" s="39" t="str">
        <f t="shared" si="4"/>
        <v> </v>
      </c>
      <c r="Q17" s="39" t="str">
        <f t="shared" si="6"/>
        <v> </v>
      </c>
      <c r="R17" s="39" t="str">
        <f t="shared" si="5"/>
        <v> </v>
      </c>
    </row>
    <row r="18" spans="1:18" ht="17.25" customHeight="1">
      <c r="A18" s="88" t="s">
        <v>61</v>
      </c>
      <c r="B18" s="57" t="s">
        <v>64</v>
      </c>
      <c r="C18" s="56" t="s">
        <v>3</v>
      </c>
      <c r="D18" s="58">
        <v>52</v>
      </c>
      <c r="E18" s="5">
        <f t="shared" si="8"/>
        <v>1.7160033436347992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3"/>
        <v> </v>
      </c>
      <c r="P18" s="39" t="str">
        <f t="shared" si="4"/>
        <v> </v>
      </c>
      <c r="Q18" s="39" t="str">
        <f t="shared" si="6"/>
        <v> </v>
      </c>
      <c r="R18" s="39" t="str">
        <f t="shared" si="5"/>
        <v> </v>
      </c>
    </row>
    <row r="19" spans="1:18" ht="17.25" customHeight="1">
      <c r="A19" s="75"/>
      <c r="B19" s="57" t="s">
        <v>62</v>
      </c>
      <c r="C19" s="56" t="s">
        <v>3</v>
      </c>
      <c r="D19" s="58">
        <v>79</v>
      </c>
      <c r="E19" s="5">
        <f t="shared" si="8"/>
        <v>1.8976270912904414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3"/>
        <v> </v>
      </c>
      <c r="P19" s="39" t="str">
        <f t="shared" si="4"/>
        <v> </v>
      </c>
      <c r="Q19" s="39" t="str">
        <f t="shared" si="6"/>
        <v> </v>
      </c>
      <c r="R19" s="39" t="str">
        <f t="shared" si="5"/>
        <v> </v>
      </c>
    </row>
    <row r="20" spans="1:18" s="49" customFormat="1" ht="17.25" customHeight="1">
      <c r="A20" s="88" t="s">
        <v>65</v>
      </c>
      <c r="B20" s="57" t="s">
        <v>66</v>
      </c>
      <c r="C20" s="56" t="s">
        <v>3</v>
      </c>
      <c r="D20" s="58">
        <v>68</v>
      </c>
      <c r="E20" s="5">
        <f t="shared" si="8"/>
        <v>1.8325089127062364</v>
      </c>
      <c r="F20" s="11" t="s">
        <v>16</v>
      </c>
      <c r="G20" s="5" t="e">
        <f t="shared" si="9"/>
        <v>#VALUE!</v>
      </c>
      <c r="H20" s="5" t="e">
        <f>G20-E20</f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48" t="e">
        <f>INDEX(distribution,INDEX(subsetindex,ROW(10:10)))</f>
        <v>#NUM!</v>
      </c>
      <c r="N20" s="48" t="e">
        <f>INDEX(different,INDEX(subsetindex,ROW(10:10)))</f>
        <v>#NUM!</v>
      </c>
      <c r="O20" s="48" t="str">
        <f aca="true" t="shared" si="10" ref="O20:O38">IF(ISNUMBER(N20),N20," ")</f>
        <v> </v>
      </c>
      <c r="P20" s="48" t="str">
        <f aca="true" t="shared" si="11" ref="P20:P38">IF(ISNUMBER(N20),M20," ")</f>
        <v> </v>
      </c>
      <c r="Q20" s="48" t="str">
        <f aca="true" t="shared" si="12" ref="Q20:Q38">IF(ISNUMBER(O20),0.5," ")</f>
        <v> </v>
      </c>
      <c r="R20" s="48" t="str">
        <f aca="true" t="shared" si="13" ref="R20:R38">IF(ISNUMBER(O20),-0.5," ")</f>
        <v> </v>
      </c>
    </row>
    <row r="21" spans="1:18" s="49" customFormat="1" ht="17.25" customHeight="1">
      <c r="A21" s="75"/>
      <c r="B21" s="57" t="s">
        <v>67</v>
      </c>
      <c r="C21" s="56" t="s">
        <v>3</v>
      </c>
      <c r="D21" s="58">
        <v>29</v>
      </c>
      <c r="E21" s="5">
        <f t="shared" si="8"/>
        <v>1.462397997898956</v>
      </c>
      <c r="F21" s="11" t="s">
        <v>16</v>
      </c>
      <c r="G21" s="5" t="e">
        <f t="shared" si="9"/>
        <v>#VALUE!</v>
      </c>
      <c r="H21" s="5" t="e">
        <f>G21-E21</f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10"/>
        <v> </v>
      </c>
      <c r="P21" s="48" t="str">
        <f t="shared" si="11"/>
        <v> </v>
      </c>
      <c r="Q21" s="48" t="str">
        <f t="shared" si="12"/>
        <v> </v>
      </c>
      <c r="R21" s="48" t="str">
        <f t="shared" si="13"/>
        <v> </v>
      </c>
    </row>
    <row r="22" spans="1:18" s="49" customFormat="1" ht="17.25" customHeight="1">
      <c r="A22" s="88" t="s">
        <v>69</v>
      </c>
      <c r="B22" s="57" t="s">
        <v>70</v>
      </c>
      <c r="C22" s="56" t="s">
        <v>3</v>
      </c>
      <c r="D22" s="58">
        <v>27</v>
      </c>
      <c r="E22" s="5">
        <f t="shared" si="8"/>
        <v>1.4313637641589874</v>
      </c>
      <c r="F22" s="11" t="s">
        <v>16</v>
      </c>
      <c r="G22" s="5" t="e">
        <f t="shared" si="9"/>
        <v>#VALUE!</v>
      </c>
      <c r="H22" s="5" t="e">
        <f>G22-E22</f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0"/>
        <v> </v>
      </c>
      <c r="P22" s="48" t="str">
        <f t="shared" si="11"/>
        <v> </v>
      </c>
      <c r="Q22" s="48" t="str">
        <f t="shared" si="12"/>
        <v> </v>
      </c>
      <c r="R22" s="48" t="str">
        <f t="shared" si="13"/>
        <v> </v>
      </c>
    </row>
    <row r="23" spans="1:18" s="49" customFormat="1" ht="17.25" customHeight="1">
      <c r="A23" s="75"/>
      <c r="B23" s="57" t="s">
        <v>71</v>
      </c>
      <c r="C23" s="56" t="s">
        <v>3</v>
      </c>
      <c r="D23" s="58">
        <v>56</v>
      </c>
      <c r="E23" s="5">
        <f t="shared" si="8"/>
        <v>1.7481880270062005</v>
      </c>
      <c r="F23" s="11" t="s">
        <v>16</v>
      </c>
      <c r="G23" s="5" t="e">
        <f t="shared" si="9"/>
        <v>#VALUE!</v>
      </c>
      <c r="H23" s="5" t="e">
        <f>G23-E23</f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0"/>
        <v> </v>
      </c>
      <c r="P23" s="48" t="str">
        <f t="shared" si="11"/>
        <v> </v>
      </c>
      <c r="Q23" s="48" t="str">
        <f t="shared" si="12"/>
        <v> </v>
      </c>
      <c r="R23" s="48" t="str">
        <f t="shared" si="13"/>
        <v> </v>
      </c>
    </row>
    <row r="24" spans="1:18" s="49" customFormat="1" ht="17.25" customHeight="1">
      <c r="A24" s="88" t="s">
        <v>73</v>
      </c>
      <c r="B24" s="57" t="s">
        <v>74</v>
      </c>
      <c r="C24" s="56" t="s">
        <v>3</v>
      </c>
      <c r="D24" s="58">
        <v>45</v>
      </c>
      <c r="E24" s="5">
        <f aca="true" t="shared" si="14" ref="E24:E32">LOG(D24)</f>
        <v>1.6532125137753437</v>
      </c>
      <c r="F24" s="11" t="s">
        <v>16</v>
      </c>
      <c r="G24" s="5" t="e">
        <f aca="true" t="shared" si="15" ref="G24:G32">LOG(F24)</f>
        <v>#VALUE!</v>
      </c>
      <c r="H24" s="5" t="e">
        <f aca="true" t="shared" si="16" ref="H24:H31">G24-E24</f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0"/>
        <v> </v>
      </c>
      <c r="P24" s="48" t="str">
        <f t="shared" si="11"/>
        <v> </v>
      </c>
      <c r="Q24" s="48" t="str">
        <f t="shared" si="12"/>
        <v> </v>
      </c>
      <c r="R24" s="48" t="str">
        <f t="shared" si="13"/>
        <v> </v>
      </c>
    </row>
    <row r="25" spans="1:18" s="49" customFormat="1" ht="17.25" customHeight="1">
      <c r="A25" s="75"/>
      <c r="B25" s="57" t="s">
        <v>75</v>
      </c>
      <c r="C25" s="56" t="s">
        <v>3</v>
      </c>
      <c r="D25" s="58">
        <v>54</v>
      </c>
      <c r="E25" s="5">
        <f t="shared" si="14"/>
        <v>1.7323937598229686</v>
      </c>
      <c r="F25" s="11" t="s">
        <v>16</v>
      </c>
      <c r="G25" s="5" t="e">
        <f t="shared" si="15"/>
        <v>#VALUE!</v>
      </c>
      <c r="H25" s="5" t="e">
        <f t="shared" si="16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0"/>
        <v> </v>
      </c>
      <c r="P25" s="48" t="str">
        <f t="shared" si="11"/>
        <v> </v>
      </c>
      <c r="Q25" s="48" t="str">
        <f t="shared" si="12"/>
        <v> </v>
      </c>
      <c r="R25" s="48" t="str">
        <f t="shared" si="13"/>
        <v> </v>
      </c>
    </row>
    <row r="26" spans="1:18" s="49" customFormat="1" ht="17.25" customHeight="1">
      <c r="A26" s="88" t="s">
        <v>77</v>
      </c>
      <c r="B26" s="57" t="s">
        <v>78</v>
      </c>
      <c r="C26" s="56" t="s">
        <v>3</v>
      </c>
      <c r="D26" s="58">
        <v>94</v>
      </c>
      <c r="E26" s="5">
        <f t="shared" si="14"/>
        <v>1.9731278535996986</v>
      </c>
      <c r="F26" s="11" t="s">
        <v>16</v>
      </c>
      <c r="G26" s="5" t="e">
        <f t="shared" si="15"/>
        <v>#VALUE!</v>
      </c>
      <c r="H26" s="5" t="e">
        <f t="shared" si="16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10"/>
        <v> </v>
      </c>
      <c r="P26" s="48" t="str">
        <f t="shared" si="11"/>
        <v> </v>
      </c>
      <c r="Q26" s="48" t="str">
        <f t="shared" si="12"/>
        <v> </v>
      </c>
      <c r="R26" s="48" t="str">
        <f t="shared" si="13"/>
        <v> </v>
      </c>
    </row>
    <row r="27" spans="1:18" s="49" customFormat="1" ht="17.25" customHeight="1">
      <c r="A27" s="75"/>
      <c r="B27" s="57" t="s">
        <v>80</v>
      </c>
      <c r="C27" s="56" t="s">
        <v>3</v>
      </c>
      <c r="D27" s="58">
        <v>31</v>
      </c>
      <c r="E27" s="5">
        <f t="shared" si="14"/>
        <v>1.4913616938342726</v>
      </c>
      <c r="F27" s="11" t="s">
        <v>16</v>
      </c>
      <c r="G27" s="5" t="e">
        <f t="shared" si="15"/>
        <v>#VALUE!</v>
      </c>
      <c r="H27" s="5" t="e">
        <f t="shared" si="16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48" t="e">
        <f>INDEX(distribution,INDEX(subsetindex,ROW(26:26)))</f>
        <v>#NUM!</v>
      </c>
      <c r="N27" s="48" t="e">
        <f>INDEX(different,INDEX(subsetindex,ROW(26:26)))</f>
        <v>#NUM!</v>
      </c>
      <c r="O27" s="48" t="str">
        <f t="shared" si="10"/>
        <v> </v>
      </c>
      <c r="P27" s="48" t="str">
        <f t="shared" si="11"/>
        <v> </v>
      </c>
      <c r="Q27" s="48" t="str">
        <f t="shared" si="12"/>
        <v> </v>
      </c>
      <c r="R27" s="48" t="str">
        <f t="shared" si="13"/>
        <v> </v>
      </c>
    </row>
    <row r="28" spans="1:18" s="49" customFormat="1" ht="17.25" customHeight="1">
      <c r="A28" s="88" t="s">
        <v>81</v>
      </c>
      <c r="B28" s="57" t="s">
        <v>82</v>
      </c>
      <c r="C28" s="56" t="s">
        <v>3</v>
      </c>
      <c r="D28" s="58">
        <v>43</v>
      </c>
      <c r="E28" s="5">
        <f t="shared" si="14"/>
        <v>1.6334684555795864</v>
      </c>
      <c r="F28" s="11" t="s">
        <v>16</v>
      </c>
      <c r="G28" s="5" t="e">
        <f t="shared" si="15"/>
        <v>#VALUE!</v>
      </c>
      <c r="H28" s="5" t="e">
        <f t="shared" si="16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48" t="e">
        <f>INDEX(distribution,INDEX(subsetindex,ROW(27:27)))</f>
        <v>#NUM!</v>
      </c>
      <c r="N28" s="48" t="e">
        <f>INDEX(different,INDEX(subsetindex,ROW(27:27)))</f>
        <v>#NUM!</v>
      </c>
      <c r="O28" s="48" t="str">
        <f t="shared" si="10"/>
        <v> </v>
      </c>
      <c r="P28" s="48" t="str">
        <f t="shared" si="11"/>
        <v> </v>
      </c>
      <c r="Q28" s="48" t="str">
        <f t="shared" si="12"/>
        <v> </v>
      </c>
      <c r="R28" s="48" t="str">
        <f t="shared" si="13"/>
        <v> </v>
      </c>
    </row>
    <row r="29" spans="1:18" ht="17.25" customHeight="1">
      <c r="A29" s="89"/>
      <c r="B29" s="57" t="s">
        <v>84</v>
      </c>
      <c r="C29" s="56" t="s">
        <v>3</v>
      </c>
      <c r="D29" s="58">
        <v>43</v>
      </c>
      <c r="E29" s="5">
        <f t="shared" si="14"/>
        <v>1.6334684555795864</v>
      </c>
      <c r="F29" s="11" t="s">
        <v>16</v>
      </c>
      <c r="G29" s="5" t="e">
        <f t="shared" si="15"/>
        <v>#VALUE!</v>
      </c>
      <c r="H29" s="5" t="e">
        <f t="shared" si="16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INDEX(distribution,INDEX(subsetindex,ROW(13:13)))</f>
        <v>#NUM!</v>
      </c>
      <c r="N29" s="39" t="e">
        <f>INDEX(different,INDEX(subsetindex,ROW(13:13)))</f>
        <v>#NUM!</v>
      </c>
      <c r="O29" s="39" t="str">
        <f aca="true" t="shared" si="17" ref="O29:O37">IF(ISNUMBER(N29),N29," ")</f>
        <v> </v>
      </c>
      <c r="P29" s="39" t="str">
        <f aca="true" t="shared" si="18" ref="P29:P37">IF(ISNUMBER(N29),M29," ")</f>
        <v> </v>
      </c>
      <c r="Q29" s="39" t="str">
        <f aca="true" t="shared" si="19" ref="Q29:Q37">IF(ISNUMBER(O29),0.5," ")</f>
        <v> </v>
      </c>
      <c r="R29" s="39" t="str">
        <f aca="true" t="shared" si="20" ref="R29:R37">IF(ISNUMBER(O29),-0.5," ")</f>
        <v> </v>
      </c>
    </row>
    <row r="30" spans="1:18" ht="17.25" customHeight="1">
      <c r="A30" s="88" t="s">
        <v>85</v>
      </c>
      <c r="B30" s="57" t="s">
        <v>86</v>
      </c>
      <c r="C30" s="56" t="s">
        <v>3</v>
      </c>
      <c r="D30" s="58">
        <v>42</v>
      </c>
      <c r="E30" s="5">
        <f>LOG(D30)</f>
        <v>1.6232492903979006</v>
      </c>
      <c r="F30" s="11" t="s">
        <v>16</v>
      </c>
      <c r="G30" s="5" t="e">
        <f>LOG(F30)</f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39" t="e">
        <f>INDEX(distribution,INDEX(subsetindex,ROW(13:13)))</f>
        <v>#NUM!</v>
      </c>
      <c r="N30" s="39" t="e">
        <f>INDEX(different,INDEX(subsetindex,ROW(13:13)))</f>
        <v>#NUM!</v>
      </c>
      <c r="O30" s="39" t="str">
        <f>IF(ISNUMBER(N30),N30," ")</f>
        <v> </v>
      </c>
      <c r="P30" s="39" t="str">
        <f>IF(ISNUMBER(N30),M30," ")</f>
        <v> </v>
      </c>
      <c r="Q30" s="39" t="str">
        <f>IF(ISNUMBER(O30),0.5," ")</f>
        <v> </v>
      </c>
      <c r="R30" s="39" t="str">
        <f>IF(ISNUMBER(O30),-0.5," ")</f>
        <v> </v>
      </c>
    </row>
    <row r="31" spans="1:18" ht="17.25" customHeight="1">
      <c r="A31" s="89"/>
      <c r="B31" s="57" t="s">
        <v>88</v>
      </c>
      <c r="C31" s="56" t="s">
        <v>3</v>
      </c>
      <c r="D31" s="58">
        <v>60</v>
      </c>
      <c r="E31" s="5">
        <f>LOG(D31)</f>
        <v>1.7781512503836436</v>
      </c>
      <c r="F31" s="11" t="s">
        <v>16</v>
      </c>
      <c r="G31" s="5" t="e">
        <f>LOG(F31)</f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39" t="e">
        <f>INDEX(distribution,INDEX(subsetindex,ROW(9:9)))</f>
        <v>#NUM!</v>
      </c>
      <c r="N31" s="39" t="e">
        <f>INDEX(different,INDEX(subsetindex,ROW(9:9)))</f>
        <v>#NUM!</v>
      </c>
      <c r="O31" s="39" t="str">
        <f>IF(ISNUMBER(N31),N31," ")</f>
        <v> </v>
      </c>
      <c r="P31" s="39" t="str">
        <f>IF(ISNUMBER(N31),M31," ")</f>
        <v> </v>
      </c>
      <c r="Q31" s="39" t="str">
        <f>IF(ISNUMBER(O31),0.5," ")</f>
        <v> </v>
      </c>
      <c r="R31" s="39" t="str">
        <f>IF(ISNUMBER(O31),-0.5," ")</f>
        <v> </v>
      </c>
    </row>
    <row r="32" spans="1:18" ht="17.25" customHeight="1">
      <c r="A32" s="59" t="s">
        <v>91</v>
      </c>
      <c r="B32" s="57" t="s">
        <v>92</v>
      </c>
      <c r="C32" s="56" t="s">
        <v>3</v>
      </c>
      <c r="D32" s="58">
        <v>60</v>
      </c>
      <c r="E32" s="5">
        <f t="shared" si="14"/>
        <v>1.7781512503836436</v>
      </c>
      <c r="F32" s="11" t="s">
        <v>16</v>
      </c>
      <c r="G32" s="5" t="e">
        <f t="shared" si="15"/>
        <v>#VALUE!</v>
      </c>
      <c r="H32" s="5" t="e">
        <f>G32-E32</f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39" t="e">
        <f>INDEX(distribution,INDEX(subsetindex,ROW(15:15)))</f>
        <v>#NUM!</v>
      </c>
      <c r="N32" s="39" t="e">
        <f>INDEX(different,INDEX(subsetindex,ROW(15:15)))</f>
        <v>#NUM!</v>
      </c>
      <c r="O32" s="39" t="str">
        <f t="shared" si="17"/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2:18" ht="17.25" customHeight="1">
      <c r="L33" s="43">
        <f>SMALL(IF(ISNUMBER(different),ROW(different)-ROW(INDEX(different,1))+1),ROW($B$1:INDEX($B:$B,COUNTIF(different,1))))</f>
        <v>0</v>
      </c>
      <c r="M33" s="39" t="e">
        <f>INDEX(distribution,INDEX(subsetindex,ROW(17:17)))</f>
        <v>#NUM!</v>
      </c>
      <c r="N33" s="39" t="e">
        <f>INDEX(different,INDEX(subsetindex,ROW(17:17)))</f>
        <v>#NUM!</v>
      </c>
      <c r="O33" s="39" t="str">
        <f t="shared" si="17"/>
        <v> </v>
      </c>
      <c r="P33" s="39" t="str">
        <f t="shared" si="18"/>
        <v> </v>
      </c>
      <c r="Q33" s="39" t="str">
        <f t="shared" si="19"/>
        <v> </v>
      </c>
      <c r="R33" s="39" t="str">
        <f t="shared" si="20"/>
        <v> </v>
      </c>
    </row>
    <row r="34" spans="12:18" ht="17.25" customHeight="1">
      <c r="L34" s="43">
        <f>SMALL(IF(ISNUMBER(different),ROW(different)-ROW(INDEX(different,1))+1),ROW($B$1:INDEX($B:$B,COUNTIF(different,1))))</f>
        <v>0</v>
      </c>
      <c r="M34" s="39" t="e">
        <f>INDEX(distribution,INDEX(subsetindex,ROW(13:13)))</f>
        <v>#NUM!</v>
      </c>
      <c r="N34" s="39" t="e">
        <f>INDEX(different,INDEX(subsetindex,ROW(13:13)))</f>
        <v>#NUM!</v>
      </c>
      <c r="O34" s="39" t="str">
        <f t="shared" si="17"/>
        <v> </v>
      </c>
      <c r="P34" s="39" t="str">
        <f t="shared" si="18"/>
        <v> </v>
      </c>
      <c r="Q34" s="39" t="str">
        <f t="shared" si="19"/>
        <v> </v>
      </c>
      <c r="R34" s="39" t="str">
        <f t="shared" si="20"/>
        <v> </v>
      </c>
    </row>
    <row r="35" spans="12:18" ht="17.25" customHeight="1">
      <c r="L35" s="43">
        <f>SMALL(IF(ISNUMBER(different),ROW(different)-ROW(INDEX(different,1))+1),ROW($B$1:INDEX($B:$B,COUNTIF(different,1))))</f>
        <v>0</v>
      </c>
      <c r="M35" s="39" t="e">
        <f>INDEX(distribution,INDEX(subsetindex,ROW(19:19)))</f>
        <v>#NUM!</v>
      </c>
      <c r="N35" s="39" t="e">
        <f>INDEX(different,INDEX(subsetindex,ROW(19:19)))</f>
        <v>#NUM!</v>
      </c>
      <c r="O35" s="39" t="str">
        <f t="shared" si="17"/>
        <v> </v>
      </c>
      <c r="P35" s="39" t="str">
        <f t="shared" si="18"/>
        <v> </v>
      </c>
      <c r="Q35" s="39" t="str">
        <f t="shared" si="19"/>
        <v> </v>
      </c>
      <c r="R35" s="39" t="str">
        <f t="shared" si="20"/>
        <v> </v>
      </c>
    </row>
    <row r="36" spans="12:18" ht="17.25" customHeight="1">
      <c r="L36" s="43">
        <f>SMALL(IF(ISNUMBER(different),ROW(different)-ROW(INDEX(different,1))+1),ROW($B$1:INDEX($B:$B,COUNTIF(different,1))))</f>
        <v>0</v>
      </c>
      <c r="M36" s="39" t="e">
        <f>INDEX(distribution,INDEX(subsetindex,ROW(15:15)))</f>
        <v>#NUM!</v>
      </c>
      <c r="N36" s="39" t="e">
        <f>INDEX(different,INDEX(subsetindex,ROW(15:15)))</f>
        <v>#NUM!</v>
      </c>
      <c r="O36" s="39" t="str">
        <f t="shared" si="17"/>
        <v> </v>
      </c>
      <c r="P36" s="39" t="str">
        <f t="shared" si="18"/>
        <v> </v>
      </c>
      <c r="Q36" s="39" t="str">
        <f t="shared" si="19"/>
        <v> </v>
      </c>
      <c r="R36" s="39" t="str">
        <f t="shared" si="20"/>
        <v> </v>
      </c>
    </row>
    <row r="37" spans="12:18" ht="17.25" customHeight="1">
      <c r="L37" s="43">
        <f>SMALL(IF(ISNUMBER(different),ROW(different)-ROW(INDEX(different,1))+1),ROW($B$1:INDEX($B:$B,COUNTIF(different,1))))</f>
        <v>0</v>
      </c>
      <c r="M37" s="39" t="e">
        <f>INDEX(distribution,INDEX(subsetindex,ROW(21:21)))</f>
        <v>#NUM!</v>
      </c>
      <c r="N37" s="39" t="e">
        <f>INDEX(different,INDEX(subsetindex,ROW(21:21)))</f>
        <v>#NUM!</v>
      </c>
      <c r="O37" s="39" t="str">
        <f t="shared" si="17"/>
        <v> </v>
      </c>
      <c r="P37" s="39" t="str">
        <f t="shared" si="18"/>
        <v> </v>
      </c>
      <c r="Q37" s="39" t="str">
        <f t="shared" si="19"/>
        <v> </v>
      </c>
      <c r="R37" s="39" t="str">
        <f t="shared" si="20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INDEX(distribution,INDEX(subsetindex,ROW(17:17)))</f>
        <v>#NUM!</v>
      </c>
      <c r="N38" s="39" t="e">
        <f>INDEX(different,INDEX(subsetindex,ROW(17:17)))</f>
        <v>#NUM!</v>
      </c>
      <c r="O38" s="39" t="str">
        <f t="shared" si="10"/>
        <v> </v>
      </c>
      <c r="P38" s="39" t="str">
        <f t="shared" si="11"/>
        <v> </v>
      </c>
      <c r="Q38" s="39" t="str">
        <f t="shared" si="12"/>
        <v> </v>
      </c>
      <c r="R38" s="39" t="str">
        <f t="shared" si="13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INDEX(distribution,INDEX(subsetindex,ROW(23:23)))</f>
        <v>#NUM!</v>
      </c>
      <c r="N39" s="39" t="e">
        <f>INDEX(different,INDEX(subsetindex,ROW(23:23)))</f>
        <v>#NUM!</v>
      </c>
      <c r="O39" s="39" t="str">
        <f>IF(ISNUMBER(N39),N39," ")</f>
        <v> </v>
      </c>
      <c r="P39" s="39" t="str">
        <f>IF(ISNUMBER(N39),M39," ")</f>
        <v> </v>
      </c>
      <c r="Q39" s="39" t="str">
        <f>IF(ISNUMBER(O39),0.5," ")</f>
        <v> </v>
      </c>
      <c r="R39" s="39" t="str">
        <f>IF(ISNUMBER(O39),-0.5," ")</f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INDEX(distribution,INDEX(subsetindex,ROW(19:19)))</f>
        <v>#NUM!</v>
      </c>
      <c r="N40" s="39" t="e">
        <f>INDEX(different,INDEX(subsetindex,ROW(19:19)))</f>
        <v>#NUM!</v>
      </c>
      <c r="O40" s="39" t="str">
        <f t="shared" si="3"/>
        <v> </v>
      </c>
      <c r="P40" s="39" t="str">
        <f t="shared" si="4"/>
        <v> </v>
      </c>
      <c r="Q40" s="39" t="str">
        <f t="shared" si="6"/>
        <v> </v>
      </c>
      <c r="R40" s="39" t="str">
        <f t="shared" si="5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INDEX(distribution,INDEX(subsetindex,ROW(25:25)))</f>
        <v>#NUM!</v>
      </c>
      <c r="N41" s="39" t="e">
        <f>INDEX(different,INDEX(subsetindex,ROW(25:25)))</f>
        <v>#NUM!</v>
      </c>
      <c r="O41" s="39" t="str">
        <f>IF(ISNUMBER(N41),N41," ")</f>
        <v> </v>
      </c>
      <c r="P41" s="39" t="str">
        <f>IF(ISNUMBER(N41),M41," ")</f>
        <v> </v>
      </c>
      <c r="Q41" s="39" t="str">
        <f>IF(ISNUMBER(O41),0.5," ")</f>
        <v> </v>
      </c>
      <c r="R41" s="39" t="str">
        <f>IF(ISNUMBER(O41),-0.5," ")</f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INDEX(distribution,INDEX(subsetindex,ROW(22:22)))</f>
        <v>#NUM!</v>
      </c>
      <c r="N42" s="39" t="e">
        <f>INDEX(different,INDEX(subsetindex,ROW(22:22)))</f>
        <v>#NUM!</v>
      </c>
      <c r="O42" s="39" t="str">
        <f>IF(ISNUMBER(N42),N42," ")</f>
        <v> </v>
      </c>
      <c r="P42" s="39" t="str">
        <f>IF(ISNUMBER(N42),M42," ")</f>
        <v> </v>
      </c>
      <c r="Q42" s="39" t="str">
        <f>IF(ISNUMBER(O42),0.5," ")</f>
        <v> </v>
      </c>
      <c r="R42" s="39" t="str">
        <f>IF(ISNUMBER(O42),-0.5," ")</f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INDEX(distribution,INDEX(subsetindex,ROW(27:27)))</f>
        <v>#NUM!</v>
      </c>
      <c r="N43" s="39" t="e">
        <f>INDEX(different,INDEX(subsetindex,ROW(27:27)))</f>
        <v>#NUM!</v>
      </c>
      <c r="O43" s="39" t="str">
        <f>IF(ISNUMBER(N43),N43," ")</f>
        <v> </v>
      </c>
      <c r="P43" s="39" t="str">
        <f>IF(ISNUMBER(N43),M43," ")</f>
        <v> </v>
      </c>
      <c r="Q43" s="39" t="str">
        <f>IF(ISNUMBER(O43),0.5," ")</f>
        <v> </v>
      </c>
      <c r="R43" s="39" t="str">
        <f>IF(ISNUMBER(O43),-0.5," ")</f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INDEX(distribution,INDEX(subsetindex,ROW(24:24)))</f>
        <v>#NUM!</v>
      </c>
      <c r="N44" s="39" t="e">
        <f>INDEX(different,INDEX(subsetindex,ROW(24:24)))</f>
        <v>#NUM!</v>
      </c>
      <c r="O44" s="39" t="str">
        <f>IF(ISNUMBER(N44),N44," ")</f>
        <v> </v>
      </c>
      <c r="P44" s="39" t="str">
        <f>IF(ISNUMBER(N44),M44," ")</f>
        <v> </v>
      </c>
      <c r="Q44" s="39" t="str">
        <f>IF(ISNUMBER(O44),0.5," ")</f>
        <v> </v>
      </c>
      <c r="R44" s="39" t="str">
        <f>IF(ISNUMBER(O44),-0.5," ")</f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INDEX(distribution,INDEX(subsetindex,ROW(40:40)))</f>
        <v>#NUM!</v>
      </c>
      <c r="N45" s="39" t="e">
        <f>INDEX(different,INDEX(subsetindex,ROW(40:40)))</f>
        <v>#NUM!</v>
      </c>
      <c r="O45" s="39" t="str">
        <f t="shared" si="3"/>
        <v> </v>
      </c>
      <c r="P45" s="39" t="str">
        <f t="shared" si="4"/>
        <v> </v>
      </c>
      <c r="Q45" s="39" t="str">
        <f t="shared" si="6"/>
        <v> </v>
      </c>
      <c r="R45" s="39" t="str">
        <f t="shared" si="5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INDEX(distribution,INDEX(subsetindex,ROW(26:26)))</f>
        <v>#NUM!</v>
      </c>
      <c r="N46" s="39" t="e">
        <f>INDEX(different,INDEX(subsetindex,ROW(26:26)))</f>
        <v>#NUM!</v>
      </c>
      <c r="O46" s="39" t="str">
        <f>IF(ISNUMBER(N46),N46," ")</f>
        <v> </v>
      </c>
      <c r="P46" s="39" t="str">
        <f>IF(ISNUMBER(N46),M46," ")</f>
        <v> </v>
      </c>
      <c r="Q46" s="39" t="str">
        <f>IF(ISNUMBER(O46),0.5," ")</f>
        <v> </v>
      </c>
      <c r="R46" s="39" t="str">
        <f>IF(ISNUMBER(O46),-0.5," ")</f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INDEX(distribution,INDEX(subsetindex,ROW(25:25)))</f>
        <v>#NUM!</v>
      </c>
      <c r="N47" s="39" t="e">
        <f>INDEX(different,INDEX(subsetindex,ROW(25:25)))</f>
        <v>#NUM!</v>
      </c>
      <c r="O47" s="39" t="str">
        <f>IF(ISNUMBER(N47),N47," ")</f>
        <v> </v>
      </c>
      <c r="P47" s="39" t="str">
        <f>IF(ISNUMBER(N47),M47," ")</f>
        <v> </v>
      </c>
      <c r="Q47" s="39" t="str">
        <f>IF(ISNUMBER(O47),0.5," ")</f>
        <v> </v>
      </c>
      <c r="R47" s="39" t="str">
        <f>IF(ISNUMBER(O47),-0.5," ")</f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INDEX(distribution,INDEX(subsetindex,ROW(28:28)))</f>
        <v>#NUM!</v>
      </c>
      <c r="N48" s="39" t="e">
        <f>INDEX(different,INDEX(subsetindex,ROW(28:28)))</f>
        <v>#NUM!</v>
      </c>
      <c r="O48" s="39" t="str">
        <f>IF(ISNUMBER(N48),N48," ")</f>
        <v> </v>
      </c>
      <c r="P48" s="39" t="str">
        <f>IF(ISNUMBER(N48),M48," ")</f>
        <v> </v>
      </c>
      <c r="Q48" s="39" t="str">
        <f>IF(ISNUMBER(O48),0.5," ")</f>
        <v> </v>
      </c>
      <c r="R48" s="39" t="str">
        <f>IF(ISNUMBER(O48),-0.5," ")</f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INDEX(distribution,INDEX(subsetindex,ROW(27:27)))</f>
        <v>#NUM!</v>
      </c>
      <c r="N49" s="39" t="e">
        <f>INDEX(different,INDEX(subsetindex,ROW(27:27)))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INDEX(distribution,INDEX(subsetindex,ROW(45:45)))</f>
        <v>#NUM!</v>
      </c>
      <c r="N50" s="39" t="e">
        <f>INDEX(different,INDEX(subsetindex,ROW(45:45)))</f>
        <v>#NUM!</v>
      </c>
      <c r="O50" s="39" t="str">
        <f t="shared" si="3"/>
        <v> </v>
      </c>
      <c r="P50" s="39" t="str">
        <f t="shared" si="4"/>
        <v> </v>
      </c>
      <c r="Q50" s="39" t="str">
        <f t="shared" si="6"/>
        <v> </v>
      </c>
      <c r="R50" s="39" t="str">
        <f t="shared" si="5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INDEX(distribution,INDEX(subsetindex,ROW(40:40)))</f>
        <v>#NUM!</v>
      </c>
      <c r="N51" s="39" t="e">
        <f>INDEX(different,INDEX(subsetindex,ROW(40:40)))</f>
        <v>#NUM!</v>
      </c>
      <c r="O51" s="39" t="str">
        <f>IF(ISNUMBER(N51),N51," ")</f>
        <v> </v>
      </c>
      <c r="P51" s="39" t="str">
        <f>IF(ISNUMBER(N51),M51," ")</f>
        <v> </v>
      </c>
      <c r="Q51" s="39" t="str">
        <f>IF(ISNUMBER(O51),0.5," ")</f>
        <v> </v>
      </c>
      <c r="R51" s="39" t="str">
        <f>IF(ISNUMBER(O51),-0.5," ")</f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>IF(ISNUMBER(N52),N52," ")</f>
        <v> </v>
      </c>
      <c r="P52" s="39" t="str">
        <f>IF(ISNUMBER(N52),M52," ")</f>
        <v> </v>
      </c>
      <c r="Q52" s="39" t="str">
        <f>IF(ISNUMBER(O52),0.5," ")</f>
        <v> </v>
      </c>
      <c r="R52" s="39" t="str">
        <f>IF(ISNUMBER(O52),-0.5," ")</f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INDEX(distribution,INDEX(subsetindex,ROW(40:40)))</f>
        <v>#NUM!</v>
      </c>
      <c r="N53" s="39" t="e">
        <f>INDEX(different,INDEX(subsetindex,ROW(40:40)))</f>
        <v>#NUM!</v>
      </c>
      <c r="O53" s="39" t="str">
        <f>IF(ISNUMBER(N53),N53," ")</f>
        <v> </v>
      </c>
      <c r="P53" s="39" t="str">
        <f>IF(ISNUMBER(N53),M53," ")</f>
        <v> </v>
      </c>
      <c r="Q53" s="39" t="str">
        <f>IF(ISNUMBER(O53),0.5," ")</f>
        <v> </v>
      </c>
      <c r="R53" s="39" t="str">
        <f>IF(ISNUMBER(O53),-0.5," ")</f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INDEX(distribution,INDEX(subsetindex,ROW(45:45)))</f>
        <v>#NUM!</v>
      </c>
      <c r="N54" s="39" t="e">
        <f>INDEX(different,INDEX(subsetindex,ROW(45:45)))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INDEX(distribution,INDEX(subsetindex,ROW(50:50)))</f>
        <v>#NUM!</v>
      </c>
      <c r="N55" s="39" t="e">
        <f>INDEX(different,INDEX(subsetindex,ROW(50:50)))</f>
        <v>#NUM!</v>
      </c>
      <c r="O55" s="39" t="str">
        <f t="shared" si="3"/>
        <v> </v>
      </c>
      <c r="P55" s="39" t="str">
        <f t="shared" si="4"/>
        <v> </v>
      </c>
      <c r="Q55" s="39" t="str">
        <f t="shared" si="6"/>
        <v> </v>
      </c>
      <c r="R55" s="39" t="str">
        <f t="shared" si="5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INDEX(distribution,INDEX(subsetindex,ROW(#REF!)))</f>
        <v>#REF!</v>
      </c>
      <c r="N56" s="39" t="e">
        <f>INDEX(different,INDEX(subsetindex,ROW(#REF!)))</f>
        <v>#REF!</v>
      </c>
      <c r="O56" s="39" t="str">
        <f t="shared" si="3"/>
        <v> </v>
      </c>
      <c r="P56" s="39" t="str">
        <f t="shared" si="4"/>
        <v> </v>
      </c>
      <c r="Q56" s="39" t="str">
        <f t="shared" si="6"/>
        <v> </v>
      </c>
      <c r="R56" s="39" t="str">
        <f t="shared" si="5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3"/>
        <v> </v>
      </c>
      <c r="P57" s="39" t="str">
        <f t="shared" si="4"/>
        <v> </v>
      </c>
      <c r="Q57" s="39" t="str">
        <f t="shared" si="6"/>
        <v> </v>
      </c>
      <c r="R57" s="39" t="str">
        <f t="shared" si="5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INDEX(distribution,INDEX(subsetindex,ROW(#REF!)))</f>
        <v>#REF!</v>
      </c>
      <c r="N58" s="39" t="e">
        <f>INDEX(different,INDEX(subsetindex,ROW(#REF!)))</f>
        <v>#REF!</v>
      </c>
      <c r="O58" s="39" t="str">
        <f t="shared" si="3"/>
        <v> </v>
      </c>
      <c r="P58" s="39" t="str">
        <f t="shared" si="4"/>
        <v> </v>
      </c>
      <c r="Q58" s="39" t="str">
        <f t="shared" si="6"/>
        <v> </v>
      </c>
      <c r="R58" s="39" t="str">
        <f t="shared" si="5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INDEX(distribution,INDEX(subsetindex,ROW(58:58)))</f>
        <v>#NUM!</v>
      </c>
      <c r="N59" s="39" t="e">
        <f>INDEX(different,INDEX(subsetindex,ROW(58:58)))</f>
        <v>#NUM!</v>
      </c>
      <c r="O59" s="39" t="str">
        <f t="shared" si="3"/>
        <v> </v>
      </c>
      <c r="P59" s="39" t="str">
        <f t="shared" si="4"/>
        <v> </v>
      </c>
      <c r="Q59" s="39" t="str">
        <f t="shared" si="6"/>
        <v> </v>
      </c>
      <c r="R59" s="39" t="str">
        <f t="shared" si="5"/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 t="shared" si="3"/>
        <v> </v>
      </c>
      <c r="P60" s="39" t="str">
        <f t="shared" si="4"/>
        <v> </v>
      </c>
      <c r="Q60" s="39" t="str">
        <f t="shared" si="6"/>
        <v> </v>
      </c>
      <c r="R60" s="39" t="str">
        <f t="shared" si="5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INDEX(distribution,INDEX(subsetindex,ROW(60:60)))</f>
        <v>#NUM!</v>
      </c>
      <c r="N61" s="39" t="e">
        <f>INDEX(different,INDEX(subsetindex,ROW(60:60)))</f>
        <v>#NUM!</v>
      </c>
      <c r="O61" s="39" t="str">
        <f t="shared" si="3"/>
        <v> </v>
      </c>
      <c r="P61" s="39" t="str">
        <f t="shared" si="4"/>
        <v> </v>
      </c>
      <c r="Q61" s="39" t="str">
        <f t="shared" si="6"/>
        <v> </v>
      </c>
      <c r="R61" s="39" t="str">
        <f t="shared" si="5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INDEX(distribution,INDEX(subsetindex,ROW(59:59)))</f>
        <v>#NUM!</v>
      </c>
      <c r="N62" s="39" t="e">
        <f>INDEX(different,INDEX(subsetindex,ROW(59:59)))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>IF(ISNUMBER(N63),N63," ")</f>
        <v> </v>
      </c>
      <c r="P63" s="39" t="str">
        <f>IF(ISNUMBER(N63),M63," ")</f>
        <v> </v>
      </c>
      <c r="Q63" s="39" t="str">
        <f>IF(ISNUMBER(O63),0.5," ")</f>
        <v> </v>
      </c>
      <c r="R63" s="39" t="str">
        <f>IF(ISNUMBER(O63),-0.5," ")</f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INDEX(distribution,INDEX(subsetindex,ROW(61:61)))</f>
        <v>#NUM!</v>
      </c>
      <c r="N64" s="39" t="e">
        <f>INDEX(different,INDEX(subsetindex,ROW(61:61)))</f>
        <v>#NUM!</v>
      </c>
      <c r="O64" s="39" t="str">
        <f t="shared" si="3"/>
        <v> </v>
      </c>
      <c r="P64" s="39" t="str">
        <f t="shared" si="4"/>
        <v> </v>
      </c>
      <c r="Q64" s="39" t="str">
        <f t="shared" si="6"/>
        <v> </v>
      </c>
      <c r="R64" s="39" t="str">
        <f t="shared" si="5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INDEX(distribution,INDEX(subsetindex,ROW(60:60)))</f>
        <v>#NUM!</v>
      </c>
      <c r="N65" s="39" t="e">
        <f>INDEX(different,INDEX(subsetindex,ROW(60:60)))</f>
        <v>#NUM!</v>
      </c>
      <c r="O65" s="39" t="str">
        <f t="shared" si="3"/>
        <v> </v>
      </c>
      <c r="P65" s="39" t="str">
        <f t="shared" si="4"/>
        <v> </v>
      </c>
      <c r="Q65" s="39" t="str">
        <f t="shared" si="6"/>
        <v> </v>
      </c>
      <c r="R65" s="39" t="str">
        <f t="shared" si="5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INDEX(distribution,INDEX(subsetindex,ROW(61:61)))</f>
        <v>#NUM!</v>
      </c>
      <c r="N66" s="39" t="e">
        <f>INDEX(different,INDEX(subsetindex,ROW(61:61)))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INDEX(distribution,INDEX(subsetindex,ROW(64:64)))</f>
        <v>#NUM!</v>
      </c>
      <c r="N67" s="39" t="e">
        <f>INDEX(different,INDEX(subsetindex,ROW(64:64)))</f>
        <v>#NUM!</v>
      </c>
      <c r="O67" s="39" t="str">
        <f t="shared" si="3"/>
        <v> </v>
      </c>
      <c r="P67" s="39" t="str">
        <f t="shared" si="4"/>
        <v> </v>
      </c>
      <c r="Q67" s="39" t="str">
        <f t="shared" si="6"/>
        <v> </v>
      </c>
      <c r="R67" s="39" t="str">
        <f t="shared" si="5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3"/>
        <v> </v>
      </c>
      <c r="P68" s="39" t="str">
        <f t="shared" si="4"/>
        <v> </v>
      </c>
      <c r="Q68" s="39" t="str">
        <f t="shared" si="6"/>
        <v> </v>
      </c>
      <c r="R68" s="39" t="str">
        <f t="shared" si="5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3"/>
        <v> </v>
      </c>
      <c r="P69" s="39" t="str">
        <f t="shared" si="4"/>
        <v> </v>
      </c>
      <c r="Q69" s="39" t="str">
        <f t="shared" si="6"/>
        <v> </v>
      </c>
      <c r="R69" s="39" t="str">
        <f t="shared" si="5"/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3"/>
        <v> </v>
      </c>
      <c r="P70" s="39" t="str">
        <f t="shared" si="4"/>
        <v> </v>
      </c>
      <c r="Q70" s="39" t="str">
        <f t="shared" si="6"/>
        <v> </v>
      </c>
      <c r="R70" s="39" t="str">
        <f t="shared" si="5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3"/>
        <v> </v>
      </c>
      <c r="P71" s="39" t="str">
        <f t="shared" si="4"/>
        <v> </v>
      </c>
      <c r="Q71" s="39" t="str">
        <f t="shared" si="6"/>
        <v> </v>
      </c>
      <c r="R71" s="39" t="str">
        <f t="shared" si="5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3"/>
        <v> </v>
      </c>
      <c r="P72" s="39" t="str">
        <f t="shared" si="4"/>
        <v> </v>
      </c>
      <c r="Q72" s="39" t="str">
        <f t="shared" si="6"/>
        <v> </v>
      </c>
      <c r="R72" s="39" t="str">
        <f t="shared" si="5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3"/>
        <v> </v>
      </c>
      <c r="P73" s="39" t="str">
        <f t="shared" si="4"/>
        <v> </v>
      </c>
      <c r="Q73" s="39" t="str">
        <f t="shared" si="6"/>
        <v> </v>
      </c>
      <c r="R73" s="39" t="str">
        <f t="shared" si="5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3"/>
        <v> </v>
      </c>
      <c r="P74" s="39" t="str">
        <f t="shared" si="4"/>
        <v> </v>
      </c>
      <c r="Q74" s="39" t="str">
        <f t="shared" si="6"/>
        <v> </v>
      </c>
      <c r="R74" s="39" t="str">
        <f t="shared" si="5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3"/>
        <v> </v>
      </c>
      <c r="P75" s="39" t="str">
        <f t="shared" si="4"/>
        <v> </v>
      </c>
      <c r="Q75" s="39" t="str">
        <f t="shared" si="6"/>
        <v> </v>
      </c>
      <c r="R75" s="39" t="str">
        <f t="shared" si="5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3"/>
        <v> </v>
      </c>
      <c r="P76" s="39" t="str">
        <f t="shared" si="4"/>
        <v> </v>
      </c>
      <c r="Q76" s="39" t="str">
        <f t="shared" si="6"/>
        <v> </v>
      </c>
      <c r="R76" s="39" t="str">
        <f t="shared" si="5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3"/>
        <v> </v>
      </c>
      <c r="P77" s="39" t="str">
        <f t="shared" si="4"/>
        <v> </v>
      </c>
      <c r="Q77" s="39" t="str">
        <f t="shared" si="6"/>
        <v> </v>
      </c>
      <c r="R77" s="39" t="str">
        <f t="shared" si="5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3"/>
        <v> </v>
      </c>
      <c r="P78" s="39" t="str">
        <f t="shared" si="4"/>
        <v> </v>
      </c>
      <c r="Q78" s="39" t="str">
        <f t="shared" si="6"/>
        <v> </v>
      </c>
      <c r="R78" s="39" t="str">
        <f t="shared" si="5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3"/>
        <v> </v>
      </c>
      <c r="P79" s="39" t="str">
        <f t="shared" si="4"/>
        <v> </v>
      </c>
      <c r="Q79" s="39" t="str">
        <f t="shared" si="6"/>
        <v> </v>
      </c>
      <c r="R79" s="39" t="str">
        <f t="shared" si="5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3"/>
        <v> </v>
      </c>
      <c r="P80" s="39" t="str">
        <f t="shared" si="4"/>
        <v> </v>
      </c>
      <c r="Q80" s="39" t="str">
        <f t="shared" si="6"/>
        <v> </v>
      </c>
      <c r="R80" s="39" t="str">
        <f t="shared" si="5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3"/>
        <v> </v>
      </c>
      <c r="P81" s="39" t="str">
        <f t="shared" si="4"/>
        <v> </v>
      </c>
      <c r="Q81" s="39" t="str">
        <f t="shared" si="6"/>
        <v> </v>
      </c>
      <c r="R81" s="39" t="str">
        <f t="shared" si="5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3"/>
        <v> </v>
      </c>
      <c r="P82" s="39" t="str">
        <f t="shared" si="4"/>
        <v> </v>
      </c>
      <c r="Q82" s="39" t="str">
        <f t="shared" si="6"/>
        <v> </v>
      </c>
      <c r="R82" s="39" t="str">
        <f t="shared" si="5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3"/>
        <v> </v>
      </c>
      <c r="P83" s="39" t="str">
        <f t="shared" si="4"/>
        <v> </v>
      </c>
      <c r="Q83" s="39" t="str">
        <f t="shared" si="6"/>
        <v> </v>
      </c>
      <c r="R83" s="39" t="str">
        <f t="shared" si="5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3"/>
        <v> </v>
      </c>
      <c r="P84" s="39" t="str">
        <f t="shared" si="4"/>
        <v> </v>
      </c>
      <c r="Q84" s="39" t="str">
        <f t="shared" si="6"/>
        <v> </v>
      </c>
      <c r="R84" s="39" t="str">
        <f t="shared" si="5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3"/>
        <v> </v>
      </c>
      <c r="P85" s="39" t="str">
        <f t="shared" si="4"/>
        <v> </v>
      </c>
      <c r="Q85" s="39" t="str">
        <f t="shared" si="6"/>
        <v> </v>
      </c>
      <c r="R85" s="39" t="str">
        <f t="shared" si="5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3"/>
        <v> </v>
      </c>
      <c r="P86" s="39" t="str">
        <f t="shared" si="4"/>
        <v> </v>
      </c>
      <c r="Q86" s="39" t="str">
        <f t="shared" si="6"/>
        <v> </v>
      </c>
      <c r="R86" s="39" t="str">
        <f t="shared" si="5"/>
        <v> </v>
      </c>
    </row>
    <row r="87" spans="12:18" ht="17.2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3"/>
        <v> </v>
      </c>
      <c r="P87" s="39" t="str">
        <f t="shared" si="4"/>
        <v> </v>
      </c>
      <c r="Q87" s="39" t="str">
        <f t="shared" si="6"/>
        <v> </v>
      </c>
      <c r="R87" s="39" t="str">
        <f t="shared" si="5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3"/>
        <v> </v>
      </c>
      <c r="P88" s="39" t="str">
        <f t="shared" si="4"/>
        <v> </v>
      </c>
      <c r="Q88" s="39" t="str">
        <f t="shared" si="6"/>
        <v> </v>
      </c>
      <c r="R88" s="39" t="str">
        <f t="shared" si="5"/>
        <v> </v>
      </c>
    </row>
    <row r="89" spans="12:18" ht="12.75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3"/>
        <v> </v>
      </c>
      <c r="P89" s="39" t="str">
        <f t="shared" si="4"/>
        <v> </v>
      </c>
      <c r="Q89" s="39" t="str">
        <f t="shared" si="6"/>
        <v> </v>
      </c>
      <c r="R89" s="39" t="str">
        <f t="shared" si="5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3"/>
        <v> </v>
      </c>
      <c r="P90" s="39" t="str">
        <f t="shared" si="4"/>
        <v> </v>
      </c>
      <c r="Q90" s="39" t="str">
        <f t="shared" si="6"/>
        <v> </v>
      </c>
      <c r="R90" s="39" t="str">
        <f t="shared" si="5"/>
        <v> </v>
      </c>
    </row>
    <row r="91" spans="12:18" ht="12.75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3"/>
        <v> </v>
      </c>
      <c r="P91" s="39" t="str">
        <f t="shared" si="4"/>
        <v> </v>
      </c>
      <c r="Q91" s="39" t="str">
        <f t="shared" si="6"/>
        <v> </v>
      </c>
      <c r="R91" s="39" t="str">
        <f t="shared" si="5"/>
        <v> </v>
      </c>
    </row>
    <row r="92" spans="12:18" ht="17.2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3"/>
        <v> </v>
      </c>
      <c r="P92" s="39" t="str">
        <f t="shared" si="4"/>
        <v> </v>
      </c>
      <c r="Q92" s="39" t="str">
        <f t="shared" si="6"/>
        <v> </v>
      </c>
      <c r="R92" s="39" t="str">
        <f t="shared" si="5"/>
        <v> </v>
      </c>
    </row>
    <row r="93" spans="12:18" ht="13.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3"/>
        <v> </v>
      </c>
      <c r="P93" s="39" t="str">
        <f t="shared" si="4"/>
        <v> </v>
      </c>
      <c r="Q93" s="39" t="str">
        <f t="shared" si="6"/>
        <v> </v>
      </c>
      <c r="R93" s="39" t="str">
        <f t="shared" si="5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3"/>
        <v> </v>
      </c>
      <c r="P94" s="39" t="str">
        <f t="shared" si="4"/>
        <v> </v>
      </c>
      <c r="Q94" s="39" t="str">
        <f t="shared" si="6"/>
        <v> </v>
      </c>
      <c r="R94" s="39" t="str">
        <f t="shared" si="5"/>
        <v> </v>
      </c>
    </row>
    <row r="95" spans="12:18" ht="12.75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3"/>
        <v> </v>
      </c>
      <c r="P95" s="39" t="str">
        <f t="shared" si="4"/>
        <v> </v>
      </c>
      <c r="Q95" s="39" t="str">
        <f t="shared" si="6"/>
        <v> </v>
      </c>
      <c r="R95" s="39" t="str">
        <f t="shared" si="5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3"/>
        <v> </v>
      </c>
      <c r="P96" s="39" t="str">
        <f t="shared" si="4"/>
        <v> </v>
      </c>
      <c r="Q96" s="39" t="str">
        <f t="shared" si="6"/>
        <v> </v>
      </c>
      <c r="R96" s="39" t="str">
        <f t="shared" si="5"/>
        <v> </v>
      </c>
    </row>
    <row r="97" spans="12:18" ht="12.75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3"/>
        <v> </v>
      </c>
      <c r="P97" s="39" t="str">
        <f t="shared" si="4"/>
        <v> </v>
      </c>
      <c r="Q97" s="39" t="str">
        <f t="shared" si="6"/>
        <v> </v>
      </c>
      <c r="R97" s="39" t="str">
        <f t="shared" si="5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INDEX(distribution,INDEX(subsetindex,ROW(95:95)))</f>
        <v>#NUM!</v>
      </c>
      <c r="N98" s="39" t="e">
        <f>INDEX(different,INDEX(subsetindex,ROW(95:95)))</f>
        <v>#NUM!</v>
      </c>
      <c r="O98" s="39" t="str">
        <f>IF(ISNUMBER(N98),N98," ")</f>
        <v> </v>
      </c>
      <c r="P98" s="39" t="str">
        <f>IF(ISNUMBER(N98),M98," ")</f>
        <v> </v>
      </c>
      <c r="Q98" s="39" t="str">
        <f>IF(ISNUMBER(O98),0.5," ")</f>
        <v> </v>
      </c>
      <c r="R98" s="39" t="str">
        <f>IF(ISNUMBER(O98),-0.5," ")</f>
        <v> </v>
      </c>
    </row>
    <row r="99" spans="12:18" ht="12.75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>IF(ISNUMBER(N99),N99," ")</f>
        <v> </v>
      </c>
      <c r="P99" s="39" t="str">
        <f>IF(ISNUMBER(N99),M99," ")</f>
        <v> </v>
      </c>
      <c r="Q99" s="39" t="str">
        <f>IF(ISNUMBER(O99),0.5," ")</f>
        <v> </v>
      </c>
      <c r="R99" s="39" t="str">
        <f>IF(ISNUMBER(O99),-0.5," ")</f>
        <v> </v>
      </c>
    </row>
    <row r="100" spans="12:18" ht="17.2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INDEX(distribution,INDEX(subsetindex,ROW(95:95)))</f>
        <v>#NUM!</v>
      </c>
      <c r="N100" s="39" t="e">
        <f>INDEX(different,INDEX(subsetindex,ROW(95:95)))</f>
        <v>#NUM!</v>
      </c>
      <c r="O100" s="39" t="str">
        <f>IF(ISNUMBER(N100),N100," ")</f>
        <v> </v>
      </c>
      <c r="P100" s="39" t="str">
        <f>IF(ISNUMBER(N100),M100," ")</f>
        <v> </v>
      </c>
      <c r="Q100" s="39" t="str">
        <f>IF(ISNUMBER(O100),0.5," ")</f>
        <v> </v>
      </c>
      <c r="R100" s="39" t="str">
        <f>IF(ISNUMBER(O100),-0.5," ")</f>
        <v> </v>
      </c>
    </row>
    <row r="101" spans="12:18" ht="12.75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>IF(ISNUMBER(N101),N101," ")</f>
        <v> </v>
      </c>
      <c r="P101" s="39" t="str">
        <f>IF(ISNUMBER(N101),M101," ")</f>
        <v> </v>
      </c>
      <c r="Q101" s="39" t="str">
        <f>IF(ISNUMBER(O101),0.5," ")</f>
        <v> </v>
      </c>
      <c r="R101" s="39" t="str">
        <f>IF(ISNUMBER(O101),-0.5," ")</f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INDEX(distribution,INDEX(subsetindex,ROW(97:97)))</f>
        <v>#NUM!</v>
      </c>
      <c r="N102" s="39" t="e">
        <f>INDEX(different,INDEX(subsetindex,ROW(97:97)))</f>
        <v>#NUM!</v>
      </c>
      <c r="O102" s="39" t="str">
        <f t="shared" si="3"/>
        <v> </v>
      </c>
      <c r="P102" s="39" t="str">
        <f t="shared" si="4"/>
        <v> </v>
      </c>
      <c r="Q102" s="39" t="str">
        <f t="shared" si="6"/>
        <v> </v>
      </c>
      <c r="R102" s="39" t="str">
        <f t="shared" si="5"/>
        <v> </v>
      </c>
    </row>
    <row r="103" spans="12:18" ht="12.75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aca="true" t="shared" si="21" ref="O103:O121">IF(ISNUMBER(N103),N103," ")</f>
        <v> </v>
      </c>
      <c r="P103" s="39" t="str">
        <f aca="true" t="shared" si="22" ref="P103:P121">IF(ISNUMBER(N103),M103," ")</f>
        <v> </v>
      </c>
      <c r="Q103" s="39" t="str">
        <f t="shared" si="6"/>
        <v> </v>
      </c>
      <c r="R103" s="39" t="str">
        <f aca="true" t="shared" si="23" ref="R103:R121">IF(ISNUMBER(O103),-0.5," ")</f>
        <v> </v>
      </c>
    </row>
    <row r="104" spans="13:18" ht="12.75">
      <c r="M104" s="39" t="e">
        <f>INDEX(distribution,INDEX(subsetindex,ROW(97:97)))</f>
        <v>#NUM!</v>
      </c>
      <c r="N104" s="39" t="e">
        <f>INDEX(different,INDEX(subsetindex,ROW(97:97)))</f>
        <v>#NUM!</v>
      </c>
      <c r="O104" s="39" t="str">
        <f t="shared" si="21"/>
        <v> </v>
      </c>
      <c r="P104" s="39" t="str">
        <f t="shared" si="22"/>
        <v> </v>
      </c>
      <c r="Q104" s="39" t="str">
        <f aca="true" t="shared" si="24" ref="Q104:Q121">IF(ISNUMBER(O104),0.5," ")</f>
        <v> </v>
      </c>
      <c r="R104" s="39" t="str">
        <f t="shared" si="23"/>
        <v> </v>
      </c>
    </row>
    <row r="105" spans="13:18" ht="12.75"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t="shared" si="21"/>
        <v> </v>
      </c>
      <c r="P105" s="39" t="str">
        <f t="shared" si="22"/>
        <v> </v>
      </c>
      <c r="Q105" s="39" t="str">
        <f t="shared" si="24"/>
        <v> </v>
      </c>
      <c r="R105" s="39" t="str">
        <f t="shared" si="23"/>
        <v> </v>
      </c>
    </row>
    <row r="106" spans="13:18" ht="12.75">
      <c r="M106" s="39" t="e">
        <f>INDEX(distribution,INDEX(subsetindex,ROW(96:96)))</f>
        <v>#NUM!</v>
      </c>
      <c r="N106" s="39" t="e">
        <f>INDEX(different,INDEX(subsetindex,ROW(96:96)))</f>
        <v>#NUM!</v>
      </c>
      <c r="O106" s="39" t="str">
        <f t="shared" si="21"/>
        <v> </v>
      </c>
      <c r="P106" s="39" t="str">
        <f t="shared" si="22"/>
        <v> </v>
      </c>
      <c r="Q106" s="39" t="str">
        <f t="shared" si="24"/>
        <v> </v>
      </c>
      <c r="R106" s="39" t="str">
        <f t="shared" si="23"/>
        <v> </v>
      </c>
    </row>
    <row r="107" spans="13:18" ht="12.75">
      <c r="M107" s="39" t="e">
        <f>INDEX(distribution,INDEX(subsetindex,ROW(102:102)))</f>
        <v>#NUM!</v>
      </c>
      <c r="N107" s="39" t="e">
        <f>INDEX(different,INDEX(subsetindex,ROW(102:102)))</f>
        <v>#NUM!</v>
      </c>
      <c r="O107" s="39" t="str">
        <f t="shared" si="21"/>
        <v> </v>
      </c>
      <c r="P107" s="39" t="str">
        <f t="shared" si="22"/>
        <v> </v>
      </c>
      <c r="Q107" s="39" t="str">
        <f t="shared" si="24"/>
        <v> </v>
      </c>
      <c r="R107" s="39" t="str">
        <f t="shared" si="23"/>
        <v> </v>
      </c>
    </row>
    <row r="108" spans="13:18" ht="12.75">
      <c r="M108" s="39" t="e">
        <f>INDEX(distribution,INDEX(subsetindex,ROW(106:106)))</f>
        <v>#NUM!</v>
      </c>
      <c r="N108" s="39" t="e">
        <f>INDEX(different,INDEX(subsetindex,ROW(106:106)))</f>
        <v>#NUM!</v>
      </c>
      <c r="O108" s="39" t="str">
        <f t="shared" si="21"/>
        <v> </v>
      </c>
      <c r="P108" s="39" t="str">
        <f t="shared" si="22"/>
        <v> </v>
      </c>
      <c r="Q108" s="39" t="str">
        <f t="shared" si="24"/>
        <v> </v>
      </c>
      <c r="R108" s="39" t="str">
        <f t="shared" si="23"/>
        <v> </v>
      </c>
    </row>
    <row r="109" spans="13:18" ht="12.75">
      <c r="M109" s="39" t="e">
        <f>INDEX(distribution,INDEX(subsetindex,ROW(103:103)))</f>
        <v>#NUM!</v>
      </c>
      <c r="N109" s="39" t="e">
        <f>INDEX(different,INDEX(subsetindex,ROW(103:103)))</f>
        <v>#NUM!</v>
      </c>
      <c r="O109" s="39" t="str">
        <f t="shared" si="21"/>
        <v> </v>
      </c>
      <c r="P109" s="39" t="str">
        <f t="shared" si="22"/>
        <v> </v>
      </c>
      <c r="Q109" s="39" t="str">
        <f t="shared" si="24"/>
        <v> </v>
      </c>
      <c r="R109" s="39" t="str">
        <f t="shared" si="23"/>
        <v> </v>
      </c>
    </row>
    <row r="110" spans="13:18" ht="12.75">
      <c r="M110" s="39" t="e">
        <f>INDEX(distribution,INDEX(subsetindex,ROW(#REF!)))</f>
        <v>#REF!</v>
      </c>
      <c r="N110" s="39" t="e">
        <f>INDEX(different,INDEX(subsetindex,ROW(#REF!)))</f>
        <v>#REF!</v>
      </c>
      <c r="O110" s="39" t="str">
        <f t="shared" si="21"/>
        <v> </v>
      </c>
      <c r="P110" s="39" t="str">
        <f t="shared" si="22"/>
        <v> </v>
      </c>
      <c r="Q110" s="39" t="str">
        <f t="shared" si="24"/>
        <v> </v>
      </c>
      <c r="R110" s="39" t="str">
        <f t="shared" si="23"/>
        <v> </v>
      </c>
    </row>
    <row r="111" spans="13:18" ht="12.75">
      <c r="M111" s="39" t="e">
        <f>INDEX(distribution,INDEX(subsetindex,ROW(103:103)))</f>
        <v>#NUM!</v>
      </c>
      <c r="N111" s="39" t="e">
        <f>INDEX(different,INDEX(subsetindex,ROW(103:103)))</f>
        <v>#NUM!</v>
      </c>
      <c r="O111" s="39" t="str">
        <f t="shared" si="21"/>
        <v> </v>
      </c>
      <c r="P111" s="39" t="str">
        <f t="shared" si="22"/>
        <v> </v>
      </c>
      <c r="Q111" s="39" t="str">
        <f t="shared" si="24"/>
        <v> </v>
      </c>
      <c r="R111" s="39" t="str">
        <f t="shared" si="23"/>
        <v> </v>
      </c>
    </row>
    <row r="112" spans="13:18" ht="12.75">
      <c r="M112" s="39" t="e">
        <f>INDEX(distribution,INDEX(subsetindex,ROW(#REF!)))</f>
        <v>#REF!</v>
      </c>
      <c r="N112" s="39" t="e">
        <f>INDEX(different,INDEX(subsetindex,ROW(#REF!)))</f>
        <v>#REF!</v>
      </c>
      <c r="O112" s="39" t="str">
        <f t="shared" si="21"/>
        <v> </v>
      </c>
      <c r="P112" s="39" t="str">
        <f t="shared" si="22"/>
        <v> </v>
      </c>
      <c r="Q112" s="39" t="str">
        <f t="shared" si="24"/>
        <v> </v>
      </c>
      <c r="R112" s="39" t="str">
        <f t="shared" si="23"/>
        <v> </v>
      </c>
    </row>
    <row r="113" spans="13:18" ht="12.75">
      <c r="M113" s="39" t="e">
        <f>INDEX(distribution,INDEX(subsetindex,ROW(#REF!)))</f>
        <v>#REF!</v>
      </c>
      <c r="N113" s="39" t="e">
        <f>INDEX(different,INDEX(subsetindex,ROW(#REF!)))</f>
        <v>#REF!</v>
      </c>
      <c r="O113" s="39" t="str">
        <f t="shared" si="21"/>
        <v> </v>
      </c>
      <c r="P113" s="39" t="str">
        <f t="shared" si="22"/>
        <v> </v>
      </c>
      <c r="Q113" s="39" t="str">
        <f t="shared" si="24"/>
        <v> </v>
      </c>
      <c r="R113" s="39" t="str">
        <f t="shared" si="23"/>
        <v> </v>
      </c>
    </row>
    <row r="114" spans="13:18" ht="12.75">
      <c r="M114" s="39" t="e">
        <f>INDEX(distribution,INDEX(subsetindex,ROW(#REF!)))</f>
        <v>#REF!</v>
      </c>
      <c r="N114" s="39" t="e">
        <f>INDEX(different,INDEX(subsetindex,ROW(#REF!)))</f>
        <v>#REF!</v>
      </c>
      <c r="O114" s="39" t="str">
        <f aca="true" t="shared" si="25" ref="O114:O119">IF(ISNUMBER(N114),N114," ")</f>
        <v> </v>
      </c>
      <c r="P114" s="39" t="str">
        <f aca="true" t="shared" si="26" ref="P114:P120">IF(ISNUMBER(N114),M114," ")</f>
        <v> </v>
      </c>
      <c r="Q114" s="39" t="str">
        <f aca="true" t="shared" si="27" ref="Q114:Q120">IF(ISNUMBER(O114),0.5," ")</f>
        <v> </v>
      </c>
      <c r="R114" s="39" t="str">
        <f aca="true" t="shared" si="28" ref="R114:R120">IF(ISNUMBER(O114),-0.5," ")</f>
        <v> </v>
      </c>
    </row>
    <row r="115" spans="13:18" ht="12.75">
      <c r="M115" s="39" t="e">
        <f>INDEX(distribution,INDEX(subsetindex,ROW(#REF!)))</f>
        <v>#REF!</v>
      </c>
      <c r="N115" s="39" t="e">
        <f>INDEX(different,INDEX(subsetindex,ROW(#REF!)))</f>
        <v>#REF!</v>
      </c>
      <c r="O115" s="39" t="str">
        <f t="shared" si="25"/>
        <v> </v>
      </c>
      <c r="P115" s="39" t="str">
        <f t="shared" si="26"/>
        <v> </v>
      </c>
      <c r="Q115" s="39" t="str">
        <f t="shared" si="27"/>
        <v> </v>
      </c>
      <c r="R115" s="39" t="str">
        <f t="shared" si="28"/>
        <v> </v>
      </c>
    </row>
    <row r="116" spans="13:18" ht="12.75">
      <c r="M116" s="39" t="e">
        <f>INDEX(distribution,INDEX(subsetindex,ROW(#REF!)))</f>
        <v>#REF!</v>
      </c>
      <c r="N116" s="39" t="e">
        <f>INDEX(different,INDEX(subsetindex,ROW(#REF!)))</f>
        <v>#REF!</v>
      </c>
      <c r="O116" s="39" t="str">
        <f t="shared" si="25"/>
        <v> </v>
      </c>
      <c r="P116" s="39" t="str">
        <f t="shared" si="26"/>
        <v> </v>
      </c>
      <c r="Q116" s="39" t="str">
        <f t="shared" si="27"/>
        <v> </v>
      </c>
      <c r="R116" s="39" t="str">
        <f t="shared" si="28"/>
        <v> </v>
      </c>
    </row>
    <row r="117" spans="13:18" ht="12.75">
      <c r="M117" s="39" t="e">
        <f>INDEX(distribution,INDEX(subsetindex,ROW(#REF!)))</f>
        <v>#REF!</v>
      </c>
      <c r="N117" s="39" t="e">
        <f>INDEX(different,INDEX(subsetindex,ROW(#REF!)))</f>
        <v>#REF!</v>
      </c>
      <c r="O117" s="39" t="str">
        <f t="shared" si="25"/>
        <v> </v>
      </c>
      <c r="P117" s="39" t="str">
        <f t="shared" si="26"/>
        <v> </v>
      </c>
      <c r="Q117" s="39" t="str">
        <f t="shared" si="27"/>
        <v> </v>
      </c>
      <c r="R117" s="39" t="str">
        <f t="shared" si="28"/>
        <v> </v>
      </c>
    </row>
    <row r="118" spans="13:18" ht="12.75">
      <c r="M118" s="39" t="e">
        <f>INDEX(distribution,INDEX(subsetindex,ROW(#REF!)))</f>
        <v>#REF!</v>
      </c>
      <c r="N118" s="39" t="e">
        <f>INDEX(different,INDEX(subsetindex,ROW(#REF!)))</f>
        <v>#REF!</v>
      </c>
      <c r="O118" s="39" t="str">
        <f t="shared" si="25"/>
        <v> </v>
      </c>
      <c r="P118" s="39" t="str">
        <f t="shared" si="26"/>
        <v> </v>
      </c>
      <c r="Q118" s="39" t="str">
        <f t="shared" si="27"/>
        <v> </v>
      </c>
      <c r="R118" s="39" t="str">
        <f t="shared" si="28"/>
        <v> </v>
      </c>
    </row>
    <row r="119" spans="13:18" ht="12.75">
      <c r="M119" s="39" t="e">
        <f>INDEX(distribution,INDEX(subsetindex,ROW(#REF!)))</f>
        <v>#REF!</v>
      </c>
      <c r="N119" s="39" t="e">
        <f>INDEX(different,INDEX(subsetindex,ROW(#REF!)))</f>
        <v>#REF!</v>
      </c>
      <c r="O119" s="39" t="str">
        <f t="shared" si="25"/>
        <v> </v>
      </c>
      <c r="P119" s="39" t="str">
        <f t="shared" si="26"/>
        <v> </v>
      </c>
      <c r="Q119" s="39" t="str">
        <f t="shared" si="27"/>
        <v> </v>
      </c>
      <c r="R119" s="39" t="str">
        <f t="shared" si="28"/>
        <v> </v>
      </c>
    </row>
    <row r="120" spans="13:18" ht="12.75">
      <c r="M120" s="39" t="e">
        <f>INDEX(distribution,INDEX(subsetindex,ROW(#REF!)))</f>
        <v>#REF!</v>
      </c>
      <c r="N120" s="39" t="e">
        <f>INDEX(different,INDEX(subsetindex,ROW(#REF!)))</f>
        <v>#REF!</v>
      </c>
      <c r="O120" s="39" t="str">
        <f t="shared" si="21"/>
        <v> </v>
      </c>
      <c r="P120" s="39" t="str">
        <f t="shared" si="26"/>
        <v> </v>
      </c>
      <c r="Q120" s="39" t="str">
        <f t="shared" si="27"/>
        <v> </v>
      </c>
      <c r="R120" s="39" t="str">
        <f t="shared" si="28"/>
        <v> </v>
      </c>
    </row>
    <row r="121" spans="13:18" ht="12.75">
      <c r="M121" s="39" t="e">
        <f>INDEX(distribution,INDEX(subsetindex,ROW(101:101)))</f>
        <v>#NUM!</v>
      </c>
      <c r="N121" s="39" t="e">
        <f>INDEX(different,INDEX(subsetindex,ROW(101:101)))</f>
        <v>#NUM!</v>
      </c>
      <c r="O121" s="39" t="str">
        <f t="shared" si="21"/>
        <v> </v>
      </c>
      <c r="P121" s="39" t="str">
        <f t="shared" si="22"/>
        <v> </v>
      </c>
      <c r="Q121" s="39" t="str">
        <f t="shared" si="24"/>
        <v> </v>
      </c>
      <c r="R121" s="39" t="str">
        <f t="shared" si="23"/>
        <v> </v>
      </c>
    </row>
  </sheetData>
  <sheetProtection password="C2B6" sheet="1"/>
  <mergeCells count="14">
    <mergeCell ref="A24:A25"/>
    <mergeCell ref="A26:A27"/>
    <mergeCell ref="A28:A29"/>
    <mergeCell ref="A3:A4"/>
    <mergeCell ref="A18:A19"/>
    <mergeCell ref="A30:A31"/>
    <mergeCell ref="A16:A17"/>
    <mergeCell ref="A10:A11"/>
    <mergeCell ref="A7:A8"/>
    <mergeCell ref="A12:A13"/>
    <mergeCell ref="A14:A15"/>
    <mergeCell ref="A5:A6"/>
    <mergeCell ref="A20:A21"/>
    <mergeCell ref="A22:A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3.8515625" style="1" bestFit="1" customWidth="1"/>
    <col min="2" max="2" width="10.7109375" style="1" bestFit="1" customWidth="1"/>
    <col min="3" max="3" width="13.140625" style="1" customWidth="1"/>
    <col min="4" max="4" width="17.7109375" style="1" bestFit="1" customWidth="1"/>
    <col min="5" max="5" width="4.57421875" style="1" bestFit="1" customWidth="1"/>
    <col min="6" max="6" width="39.00390625" style="12" bestFit="1" customWidth="1"/>
    <col min="7" max="7" width="8.57421875" style="1" bestFit="1" customWidth="1"/>
    <col min="8" max="8" width="9.140625" style="1" customWidth="1"/>
    <col min="9" max="9" width="9.28125" style="1" bestFit="1" customWidth="1"/>
    <col min="10" max="10" width="9.140625" style="1" customWidth="1"/>
    <col min="11" max="11" width="14.140625" style="1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9" width="9.140625" style="39" customWidth="1"/>
    <col min="20" max="16384" width="9.140625" style="1" customWidth="1"/>
  </cols>
  <sheetData>
    <row r="1" spans="1:19" s="34" customFormat="1" ht="38.25">
      <c r="A1" s="2" t="s">
        <v>0</v>
      </c>
      <c r="B1" s="2" t="s">
        <v>1</v>
      </c>
      <c r="C1" s="9" t="s">
        <v>8</v>
      </c>
      <c r="D1" s="32" t="s">
        <v>11</v>
      </c>
      <c r="E1" s="32" t="s">
        <v>12</v>
      </c>
      <c r="F1" s="18" t="s">
        <v>13</v>
      </c>
      <c r="G1" s="2" t="s">
        <v>12</v>
      </c>
      <c r="H1" s="2" t="s">
        <v>4</v>
      </c>
      <c r="I1" s="32" t="s">
        <v>5</v>
      </c>
      <c r="J1" s="32" t="s">
        <v>6</v>
      </c>
      <c r="K1" s="3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</row>
    <row r="2" spans="1:18" ht="17.25" customHeight="1">
      <c r="A2" s="81" t="s">
        <v>20</v>
      </c>
      <c r="B2" s="15" t="s">
        <v>22</v>
      </c>
      <c r="C2" s="10" t="s">
        <v>8</v>
      </c>
      <c r="D2" s="30">
        <v>69</v>
      </c>
      <c r="E2" s="35">
        <f aca="true" t="shared" si="0" ref="E2:E9">LOG(D2)</f>
        <v>1.8388490907372552</v>
      </c>
      <c r="F2" s="37" t="s">
        <v>16</v>
      </c>
      <c r="G2" s="35" t="e">
        <f aca="true" t="shared" si="1" ref="G2:G9">LOG(F2)</f>
        <v>#VALUE!</v>
      </c>
      <c r="H2" s="35" t="e">
        <f>G2-E2</f>
        <v>#VALUE!</v>
      </c>
      <c r="I2" s="60">
        <v>0.5</v>
      </c>
      <c r="J2" s="15">
        <v>-0.5</v>
      </c>
      <c r="K2" s="61"/>
      <c r="L2" s="42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2" ref="O2:O97">IF(ISNUMBER(N2),N2," ")</f>
        <v> </v>
      </c>
      <c r="P2" s="39" t="str">
        <f aca="true" t="shared" si="3" ref="P2:P97">IF(ISNUMBER(N2),M2," ")</f>
        <v> </v>
      </c>
      <c r="Q2" s="39" t="str">
        <f>IF(ISNUMBER(O2),0.5," ")</f>
        <v> </v>
      </c>
      <c r="R2" s="39" t="str">
        <f aca="true" t="shared" si="4" ref="R2:R97">IF(ISNUMBER(O2),-0.5," ")</f>
        <v> </v>
      </c>
    </row>
    <row r="3" spans="1:18" ht="17.25" customHeight="1">
      <c r="A3" s="82"/>
      <c r="B3" s="45" t="s">
        <v>23</v>
      </c>
      <c r="C3" s="64" t="s">
        <v>8</v>
      </c>
      <c r="D3" s="51">
        <v>17</v>
      </c>
      <c r="E3" s="35">
        <f t="shared" si="0"/>
        <v>1.2304489213782739</v>
      </c>
      <c r="F3" s="37" t="s">
        <v>16</v>
      </c>
      <c r="G3" s="35" t="e">
        <f t="shared" si="1"/>
        <v>#VALUE!</v>
      </c>
      <c r="H3" s="35" t="e">
        <f>G3-E3</f>
        <v>#VALUE!</v>
      </c>
      <c r="I3" s="60">
        <v>0.5</v>
      </c>
      <c r="J3" s="15">
        <v>-0.5</v>
      </c>
      <c r="K3" s="61"/>
      <c r="L3" s="42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2"/>
        <v> </v>
      </c>
      <c r="P3" s="39" t="str">
        <f t="shared" si="3"/>
        <v> </v>
      </c>
      <c r="Q3" s="39" t="str">
        <f aca="true" t="shared" si="5" ref="Q3:Q97">IF(ISNUMBER(O3),0.5," ")</f>
        <v> </v>
      </c>
      <c r="R3" s="39" t="str">
        <f t="shared" si="4"/>
        <v> </v>
      </c>
    </row>
    <row r="4" spans="1:18" ht="17.25" customHeight="1">
      <c r="A4" s="72" t="s">
        <v>24</v>
      </c>
      <c r="B4" s="16" t="s">
        <v>26</v>
      </c>
      <c r="C4" s="55" t="s">
        <v>8</v>
      </c>
      <c r="D4" s="16">
        <v>16</v>
      </c>
      <c r="E4" s="63">
        <f t="shared" si="0"/>
        <v>1.2041199826559248</v>
      </c>
      <c r="F4" s="37" t="s">
        <v>16</v>
      </c>
      <c r="G4" s="35" t="e">
        <f t="shared" si="1"/>
        <v>#VALUE!</v>
      </c>
      <c r="H4" s="35" t="e">
        <f aca="true" t="shared" si="6" ref="H4:H19">G4-E4</f>
        <v>#VALUE!</v>
      </c>
      <c r="I4" s="38">
        <v>0.5</v>
      </c>
      <c r="J4" s="15">
        <v>-0.5</v>
      </c>
      <c r="K4" s="36"/>
      <c r="L4" s="42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2"/>
        <v> </v>
      </c>
      <c r="P4" s="39" t="str">
        <f t="shared" si="3"/>
        <v> </v>
      </c>
      <c r="Q4" s="39" t="str">
        <f t="shared" si="5"/>
        <v> </v>
      </c>
      <c r="R4" s="39" t="str">
        <f t="shared" si="4"/>
        <v> </v>
      </c>
    </row>
    <row r="5" spans="1:18" ht="17.25" customHeight="1">
      <c r="A5" s="72"/>
      <c r="B5" s="16" t="s">
        <v>27</v>
      </c>
      <c r="C5" s="55" t="s">
        <v>8</v>
      </c>
      <c r="D5" s="16">
        <v>42</v>
      </c>
      <c r="E5" s="63">
        <f t="shared" si="0"/>
        <v>1.6232492903979006</v>
      </c>
      <c r="F5" s="37" t="s">
        <v>16</v>
      </c>
      <c r="G5" s="35" t="e">
        <f t="shared" si="1"/>
        <v>#VALUE!</v>
      </c>
      <c r="H5" s="35" t="e">
        <f t="shared" si="6"/>
        <v>#VALUE!</v>
      </c>
      <c r="I5" s="38">
        <v>0.5</v>
      </c>
      <c r="J5" s="15">
        <v>-0.5</v>
      </c>
      <c r="K5" s="36"/>
      <c r="L5" s="42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2"/>
        <v> </v>
      </c>
      <c r="P5" s="39" t="str">
        <f t="shared" si="3"/>
        <v> </v>
      </c>
      <c r="Q5" s="39" t="str">
        <f t="shared" si="5"/>
        <v> </v>
      </c>
      <c r="R5" s="39" t="str">
        <f t="shared" si="4"/>
        <v> </v>
      </c>
    </row>
    <row r="6" spans="1:18" ht="17.25" customHeight="1">
      <c r="A6" s="72" t="s">
        <v>28</v>
      </c>
      <c r="B6" s="16" t="s">
        <v>30</v>
      </c>
      <c r="C6" s="55" t="s">
        <v>8</v>
      </c>
      <c r="D6" s="16">
        <v>38</v>
      </c>
      <c r="E6" s="63">
        <f t="shared" si="0"/>
        <v>1.5797835966168101</v>
      </c>
      <c r="F6" s="37" t="s">
        <v>16</v>
      </c>
      <c r="G6" s="35" t="e">
        <f t="shared" si="1"/>
        <v>#VALUE!</v>
      </c>
      <c r="H6" s="35" t="e">
        <f t="shared" si="6"/>
        <v>#VALUE!</v>
      </c>
      <c r="I6" s="38">
        <v>0.5</v>
      </c>
      <c r="J6" s="15">
        <v>-0.5</v>
      </c>
      <c r="K6" s="36"/>
      <c r="L6" s="42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2"/>
        <v> </v>
      </c>
      <c r="P6" s="39" t="str">
        <f t="shared" si="3"/>
        <v> </v>
      </c>
      <c r="Q6" s="39" t="str">
        <f t="shared" si="5"/>
        <v> </v>
      </c>
      <c r="R6" s="39" t="str">
        <f t="shared" si="4"/>
        <v> </v>
      </c>
    </row>
    <row r="7" spans="1:18" ht="17.25" customHeight="1">
      <c r="A7" s="72"/>
      <c r="B7" s="16" t="s">
        <v>37</v>
      </c>
      <c r="C7" s="55" t="s">
        <v>8</v>
      </c>
      <c r="D7" s="16">
        <v>28</v>
      </c>
      <c r="E7" s="63">
        <f t="shared" si="0"/>
        <v>1.4471580313422192</v>
      </c>
      <c r="F7" s="37" t="s">
        <v>16</v>
      </c>
      <c r="G7" s="35" t="e">
        <f t="shared" si="1"/>
        <v>#VALUE!</v>
      </c>
      <c r="H7" s="35" t="e">
        <f t="shared" si="6"/>
        <v>#VALUE!</v>
      </c>
      <c r="I7" s="38">
        <v>0.5</v>
      </c>
      <c r="J7" s="15">
        <v>-0.5</v>
      </c>
      <c r="K7" s="36"/>
      <c r="L7" s="42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2"/>
        <v> </v>
      </c>
      <c r="P7" s="39" t="str">
        <f t="shared" si="3"/>
        <v> </v>
      </c>
      <c r="Q7" s="39" t="str">
        <f t="shared" si="5"/>
        <v> </v>
      </c>
      <c r="R7" s="39" t="str">
        <f t="shared" si="4"/>
        <v> </v>
      </c>
    </row>
    <row r="8" spans="1:18" ht="17.25" customHeight="1">
      <c r="A8" s="72" t="s">
        <v>31</v>
      </c>
      <c r="B8" s="16" t="s">
        <v>33</v>
      </c>
      <c r="C8" s="55" t="s">
        <v>8</v>
      </c>
      <c r="D8" s="16">
        <v>14</v>
      </c>
      <c r="E8" s="63">
        <f t="shared" si="0"/>
        <v>1.146128035678238</v>
      </c>
      <c r="F8" s="37" t="s">
        <v>16</v>
      </c>
      <c r="G8" s="35" t="e">
        <f t="shared" si="1"/>
        <v>#VALUE!</v>
      </c>
      <c r="H8" s="35" t="e">
        <f t="shared" si="6"/>
        <v>#VALUE!</v>
      </c>
      <c r="I8" s="38">
        <v>0.5</v>
      </c>
      <c r="J8" s="15">
        <v>-0.5</v>
      </c>
      <c r="K8" s="36"/>
      <c r="L8" s="42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2"/>
        <v> </v>
      </c>
      <c r="P8" s="39" t="str">
        <f t="shared" si="3"/>
        <v> </v>
      </c>
      <c r="Q8" s="39" t="str">
        <f t="shared" si="5"/>
        <v> </v>
      </c>
      <c r="R8" s="39" t="str">
        <f t="shared" si="4"/>
        <v> </v>
      </c>
    </row>
    <row r="9" spans="1:18" ht="17.25" customHeight="1">
      <c r="A9" s="72"/>
      <c r="B9" s="16" t="s">
        <v>38</v>
      </c>
      <c r="C9" s="55" t="s">
        <v>8</v>
      </c>
      <c r="D9" s="16">
        <v>17</v>
      </c>
      <c r="E9" s="63">
        <f t="shared" si="0"/>
        <v>1.2304489213782739</v>
      </c>
      <c r="F9" s="37" t="s">
        <v>16</v>
      </c>
      <c r="G9" s="35" t="e">
        <f t="shared" si="1"/>
        <v>#VALUE!</v>
      </c>
      <c r="H9" s="35" t="e">
        <f t="shared" si="6"/>
        <v>#VALUE!</v>
      </c>
      <c r="I9" s="38">
        <v>0.5</v>
      </c>
      <c r="J9" s="15">
        <v>-0.5</v>
      </c>
      <c r="K9" s="36"/>
      <c r="L9" s="42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2"/>
        <v> </v>
      </c>
      <c r="P9" s="39" t="str">
        <f t="shared" si="3"/>
        <v> </v>
      </c>
      <c r="Q9" s="39" t="str">
        <f t="shared" si="5"/>
        <v> </v>
      </c>
      <c r="R9" s="39" t="str">
        <f t="shared" si="4"/>
        <v> </v>
      </c>
    </row>
    <row r="10" spans="1:18" ht="17.25" customHeight="1">
      <c r="A10" s="72" t="s">
        <v>34</v>
      </c>
      <c r="B10" s="16" t="s">
        <v>36</v>
      </c>
      <c r="C10" s="55" t="s">
        <v>8</v>
      </c>
      <c r="D10" s="16">
        <v>90</v>
      </c>
      <c r="E10" s="63">
        <f aca="true" t="shared" si="7" ref="E10:E27">LOG(D10)</f>
        <v>1.954242509439325</v>
      </c>
      <c r="F10" s="37" t="s">
        <v>16</v>
      </c>
      <c r="G10" s="35" t="e">
        <f aca="true" t="shared" si="8" ref="G10:G27">LOG(F10)</f>
        <v>#VALUE!</v>
      </c>
      <c r="H10" s="35" t="e">
        <f t="shared" si="6"/>
        <v>#VALUE!</v>
      </c>
      <c r="I10" s="38">
        <v>0.5</v>
      </c>
      <c r="J10" s="15">
        <v>-0.5</v>
      </c>
      <c r="K10" s="36"/>
      <c r="L10" s="42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2"/>
        <v> </v>
      </c>
      <c r="P10" s="39" t="str">
        <f t="shared" si="3"/>
        <v> </v>
      </c>
      <c r="Q10" s="39" t="str">
        <f t="shared" si="5"/>
        <v> </v>
      </c>
      <c r="R10" s="39" t="str">
        <f t="shared" si="4"/>
        <v> </v>
      </c>
    </row>
    <row r="11" spans="1:18" ht="17.25" customHeight="1">
      <c r="A11" s="72"/>
      <c r="B11" s="16" t="s">
        <v>39</v>
      </c>
      <c r="C11" s="55" t="s">
        <v>8</v>
      </c>
      <c r="D11" s="16">
        <v>13</v>
      </c>
      <c r="E11" s="63">
        <f t="shared" si="7"/>
        <v>1.1139433523068367</v>
      </c>
      <c r="F11" s="37" t="s">
        <v>16</v>
      </c>
      <c r="G11" s="35" t="e">
        <f t="shared" si="8"/>
        <v>#VALUE!</v>
      </c>
      <c r="H11" s="35" t="e">
        <f t="shared" si="6"/>
        <v>#VALUE!</v>
      </c>
      <c r="I11" s="38">
        <v>0.5</v>
      </c>
      <c r="J11" s="15">
        <v>-0.5</v>
      </c>
      <c r="K11" s="36"/>
      <c r="L11" s="42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2"/>
        <v> </v>
      </c>
      <c r="P11" s="39" t="str">
        <f t="shared" si="3"/>
        <v> </v>
      </c>
      <c r="Q11" s="39" t="str">
        <f t="shared" si="5"/>
        <v> </v>
      </c>
      <c r="R11" s="39" t="str">
        <f t="shared" si="4"/>
        <v> </v>
      </c>
    </row>
    <row r="12" spans="1:18" ht="17.25" customHeight="1">
      <c r="A12" s="72" t="s">
        <v>41</v>
      </c>
      <c r="B12" s="16" t="s">
        <v>43</v>
      </c>
      <c r="C12" s="55" t="s">
        <v>8</v>
      </c>
      <c r="D12" s="16">
        <v>24</v>
      </c>
      <c r="E12" s="63">
        <f t="shared" si="7"/>
        <v>1.380211241711606</v>
      </c>
      <c r="F12" s="37" t="s">
        <v>16</v>
      </c>
      <c r="G12" s="35" t="e">
        <f t="shared" si="8"/>
        <v>#VALUE!</v>
      </c>
      <c r="H12" s="35" t="e">
        <f t="shared" si="6"/>
        <v>#VALUE!</v>
      </c>
      <c r="I12" s="38">
        <v>0.5</v>
      </c>
      <c r="J12" s="15">
        <v>-0.5</v>
      </c>
      <c r="K12" s="36"/>
      <c r="L12" s="42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2"/>
        <v> </v>
      </c>
      <c r="P12" s="39" t="str">
        <f t="shared" si="3"/>
        <v> </v>
      </c>
      <c r="Q12" s="39" t="str">
        <f t="shared" si="5"/>
        <v> </v>
      </c>
      <c r="R12" s="39" t="str">
        <f t="shared" si="4"/>
        <v> </v>
      </c>
    </row>
    <row r="13" spans="1:18" ht="17.25" customHeight="1">
      <c r="A13" s="72"/>
      <c r="B13" s="16" t="s">
        <v>44</v>
      </c>
      <c r="C13" s="55" t="s">
        <v>8</v>
      </c>
      <c r="D13" s="16">
        <v>10</v>
      </c>
      <c r="E13" s="63">
        <f t="shared" si="7"/>
        <v>1</v>
      </c>
      <c r="F13" s="37" t="s">
        <v>16</v>
      </c>
      <c r="G13" s="35" t="e">
        <f t="shared" si="8"/>
        <v>#VALUE!</v>
      </c>
      <c r="H13" s="35" t="e">
        <f t="shared" si="6"/>
        <v>#VALUE!</v>
      </c>
      <c r="I13" s="38">
        <v>0.5</v>
      </c>
      <c r="J13" s="15">
        <v>-0.5</v>
      </c>
      <c r="K13" s="36"/>
      <c r="L13" s="42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2"/>
        <v> </v>
      </c>
      <c r="P13" s="39" t="str">
        <f t="shared" si="3"/>
        <v> </v>
      </c>
      <c r="Q13" s="39" t="str">
        <f t="shared" si="5"/>
        <v> </v>
      </c>
      <c r="R13" s="39" t="str">
        <f t="shared" si="4"/>
        <v> </v>
      </c>
    </row>
    <row r="14" spans="1:18" ht="17.25" customHeight="1">
      <c r="A14" s="72" t="s">
        <v>45</v>
      </c>
      <c r="B14" s="16" t="s">
        <v>47</v>
      </c>
      <c r="C14" s="55" t="s">
        <v>8</v>
      </c>
      <c r="D14" s="16">
        <v>80</v>
      </c>
      <c r="E14" s="63">
        <f t="shared" si="7"/>
        <v>1.9030899869919435</v>
      </c>
      <c r="F14" s="37" t="s">
        <v>16</v>
      </c>
      <c r="G14" s="35" t="e">
        <f t="shared" si="8"/>
        <v>#VALUE!</v>
      </c>
      <c r="H14" s="35" t="e">
        <f t="shared" si="6"/>
        <v>#VALUE!</v>
      </c>
      <c r="I14" s="38">
        <v>0.5</v>
      </c>
      <c r="J14" s="15">
        <v>-0.5</v>
      </c>
      <c r="K14" s="36"/>
      <c r="L14" s="42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2"/>
        <v> </v>
      </c>
      <c r="P14" s="39" t="str">
        <f t="shared" si="3"/>
        <v> </v>
      </c>
      <c r="Q14" s="39" t="str">
        <f t="shared" si="5"/>
        <v> </v>
      </c>
      <c r="R14" s="39" t="str">
        <f t="shared" si="4"/>
        <v> </v>
      </c>
    </row>
    <row r="15" spans="1:18" ht="17.25" customHeight="1">
      <c r="A15" s="72"/>
      <c r="B15" s="16" t="s">
        <v>48</v>
      </c>
      <c r="C15" s="55" t="s">
        <v>8</v>
      </c>
      <c r="D15" s="16">
        <v>68</v>
      </c>
      <c r="E15" s="63">
        <f t="shared" si="7"/>
        <v>1.8325089127062364</v>
      </c>
      <c r="F15" s="37" t="s">
        <v>16</v>
      </c>
      <c r="G15" s="35" t="e">
        <f t="shared" si="8"/>
        <v>#VALUE!</v>
      </c>
      <c r="H15" s="35" t="e">
        <f t="shared" si="6"/>
        <v>#VALUE!</v>
      </c>
      <c r="I15" s="38">
        <v>0.5</v>
      </c>
      <c r="J15" s="15">
        <v>-0.5</v>
      </c>
      <c r="K15" s="36"/>
      <c r="L15" s="42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2"/>
        <v> </v>
      </c>
      <c r="P15" s="39" t="str">
        <f t="shared" si="3"/>
        <v> </v>
      </c>
      <c r="Q15" s="39" t="str">
        <f t="shared" si="5"/>
        <v> </v>
      </c>
      <c r="R15" s="39" t="str">
        <f t="shared" si="4"/>
        <v> </v>
      </c>
    </row>
    <row r="16" spans="1:18" ht="17.25" customHeight="1">
      <c r="A16" s="72" t="s">
        <v>49</v>
      </c>
      <c r="B16" s="16" t="s">
        <v>50</v>
      </c>
      <c r="C16" s="55" t="s">
        <v>8</v>
      </c>
      <c r="D16" s="16">
        <v>7</v>
      </c>
      <c r="E16" s="63">
        <f t="shared" si="7"/>
        <v>0.8450980400142568</v>
      </c>
      <c r="F16" s="37" t="s">
        <v>16</v>
      </c>
      <c r="G16" s="35" t="e">
        <f t="shared" si="8"/>
        <v>#VALUE!</v>
      </c>
      <c r="H16" s="35" t="e">
        <f t="shared" si="6"/>
        <v>#VALUE!</v>
      </c>
      <c r="I16" s="38">
        <v>0.5</v>
      </c>
      <c r="J16" s="15">
        <v>-0.5</v>
      </c>
      <c r="K16" s="36"/>
      <c r="L16" s="42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2"/>
        <v> </v>
      </c>
      <c r="P16" s="39" t="str">
        <f t="shared" si="3"/>
        <v> </v>
      </c>
      <c r="Q16" s="39" t="str">
        <f t="shared" si="5"/>
        <v> </v>
      </c>
      <c r="R16" s="39" t="str">
        <f t="shared" si="4"/>
        <v> </v>
      </c>
    </row>
    <row r="17" spans="1:18" ht="17.25" customHeight="1">
      <c r="A17" s="72"/>
      <c r="B17" s="16" t="s">
        <v>51</v>
      </c>
      <c r="C17" s="55" t="s">
        <v>8</v>
      </c>
      <c r="D17" s="16">
        <v>18</v>
      </c>
      <c r="E17" s="63">
        <f t="shared" si="7"/>
        <v>1.255272505103306</v>
      </c>
      <c r="F17" s="37" t="s">
        <v>16</v>
      </c>
      <c r="G17" s="35" t="e">
        <f t="shared" si="8"/>
        <v>#VALUE!</v>
      </c>
      <c r="H17" s="35" t="e">
        <f t="shared" si="6"/>
        <v>#VALUE!</v>
      </c>
      <c r="I17" s="38">
        <v>0.5</v>
      </c>
      <c r="J17" s="15">
        <v>-0.5</v>
      </c>
      <c r="K17" s="36"/>
      <c r="L17" s="42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2"/>
        <v> </v>
      </c>
      <c r="P17" s="39" t="str">
        <f t="shared" si="3"/>
        <v> </v>
      </c>
      <c r="Q17" s="39" t="str">
        <f t="shared" si="5"/>
        <v> </v>
      </c>
      <c r="R17" s="39" t="str">
        <f t="shared" si="4"/>
        <v> </v>
      </c>
    </row>
    <row r="18" spans="1:18" ht="17.25" customHeight="1">
      <c r="A18" s="72" t="s">
        <v>53</v>
      </c>
      <c r="B18" s="16" t="s">
        <v>55</v>
      </c>
      <c r="C18" s="55" t="s">
        <v>8</v>
      </c>
      <c r="D18" s="16">
        <v>36</v>
      </c>
      <c r="E18" s="63">
        <f t="shared" si="7"/>
        <v>1.5563025007672873</v>
      </c>
      <c r="F18" s="37" t="s">
        <v>16</v>
      </c>
      <c r="G18" s="35" t="e">
        <f t="shared" si="8"/>
        <v>#VALUE!</v>
      </c>
      <c r="H18" s="35" t="e">
        <f t="shared" si="6"/>
        <v>#VALUE!</v>
      </c>
      <c r="I18" s="38">
        <v>0.5</v>
      </c>
      <c r="J18" s="15">
        <v>-0.5</v>
      </c>
      <c r="K18" s="36"/>
      <c r="L18" s="42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2"/>
        <v> </v>
      </c>
      <c r="P18" s="39" t="str">
        <f t="shared" si="3"/>
        <v> </v>
      </c>
      <c r="Q18" s="39" t="str">
        <f t="shared" si="5"/>
        <v> </v>
      </c>
      <c r="R18" s="39" t="str">
        <f t="shared" si="4"/>
        <v> </v>
      </c>
    </row>
    <row r="19" spans="1:19" s="62" customFormat="1" ht="17.25" customHeight="1">
      <c r="A19" s="72"/>
      <c r="B19" s="16" t="s">
        <v>56</v>
      </c>
      <c r="C19" s="55" t="s">
        <v>8</v>
      </c>
      <c r="D19" s="16">
        <v>26</v>
      </c>
      <c r="E19" s="63">
        <f t="shared" si="7"/>
        <v>1.414973347970818</v>
      </c>
      <c r="F19" s="37" t="s">
        <v>16</v>
      </c>
      <c r="G19" s="35" t="e">
        <f t="shared" si="8"/>
        <v>#VALUE!</v>
      </c>
      <c r="H19" s="35" t="e">
        <f t="shared" si="6"/>
        <v>#VALUE!</v>
      </c>
      <c r="I19" s="38">
        <v>0.5</v>
      </c>
      <c r="J19" s="15">
        <v>-0.5</v>
      </c>
      <c r="K19" s="36"/>
      <c r="L19" s="42">
        <f>SMALL(IF(ISNUMBER(different),ROW(different)-ROW(INDEX(different,1))+1),ROW($B$1:INDEX($B:$B,COUNTIF(different,1))))</f>
        <v>0</v>
      </c>
      <c r="M19" s="48" t="e">
        <f>INDEX(distribution,INDEX(subsetindex,ROW(10:10)))</f>
        <v>#NUM!</v>
      </c>
      <c r="N19" s="48" t="e">
        <f>INDEX(different,INDEX(subsetindex,ROW(10:10)))</f>
        <v>#NUM!</v>
      </c>
      <c r="O19" s="48" t="str">
        <f aca="true" t="shared" si="9" ref="O19:O26">IF(ISNUMBER(N19),N19," ")</f>
        <v> </v>
      </c>
      <c r="P19" s="48" t="str">
        <f aca="true" t="shared" si="10" ref="P19:P26">IF(ISNUMBER(N19),M19," ")</f>
        <v> </v>
      </c>
      <c r="Q19" s="48" t="str">
        <f aca="true" t="shared" si="11" ref="Q19:Q26">IF(ISNUMBER(O19),0.5," ")</f>
        <v> </v>
      </c>
      <c r="R19" s="48" t="str">
        <f aca="true" t="shared" si="12" ref="R19:R26">IF(ISNUMBER(O19),-0.5," ")</f>
        <v> </v>
      </c>
      <c r="S19" s="48"/>
    </row>
    <row r="20" spans="1:19" s="62" customFormat="1" ht="17.25" customHeight="1">
      <c r="A20" s="72" t="s">
        <v>57</v>
      </c>
      <c r="B20" s="16" t="s">
        <v>58</v>
      </c>
      <c r="C20" s="55" t="s">
        <v>8</v>
      </c>
      <c r="D20" s="16">
        <v>16</v>
      </c>
      <c r="E20" s="63">
        <f t="shared" si="7"/>
        <v>1.2041199826559248</v>
      </c>
      <c r="F20" s="37" t="s">
        <v>16</v>
      </c>
      <c r="G20" s="35" t="e">
        <f t="shared" si="8"/>
        <v>#VALUE!</v>
      </c>
      <c r="H20" s="35" t="e">
        <f>G20-E20</f>
        <v>#VALUE!</v>
      </c>
      <c r="I20" s="38">
        <v>0.5</v>
      </c>
      <c r="J20" s="15">
        <v>-0.5</v>
      </c>
      <c r="K20" s="36"/>
      <c r="L20" s="42">
        <f>SMALL(IF(ISNUMBER(different),ROW(different)-ROW(INDEX(different,1))+1),ROW($B$1:INDEX($B:$B,COUNTIF(different,1))))</f>
        <v>0</v>
      </c>
      <c r="M20" s="48" t="e">
        <f>INDEX(distribution,INDEX(subsetindex,ROW(19:19)))</f>
        <v>#NUM!</v>
      </c>
      <c r="N20" s="48" t="e">
        <f>INDEX(different,INDEX(subsetindex,ROW(19:19)))</f>
        <v>#NUM!</v>
      </c>
      <c r="O20" s="48" t="str">
        <f t="shared" si="9"/>
        <v> </v>
      </c>
      <c r="P20" s="48" t="str">
        <f t="shared" si="10"/>
        <v> </v>
      </c>
      <c r="Q20" s="48" t="str">
        <f t="shared" si="11"/>
        <v> </v>
      </c>
      <c r="R20" s="48" t="str">
        <f t="shared" si="12"/>
        <v> </v>
      </c>
      <c r="S20" s="48"/>
    </row>
    <row r="21" spans="1:19" s="62" customFormat="1" ht="17.25" customHeight="1">
      <c r="A21" s="72"/>
      <c r="B21" s="16" t="s">
        <v>60</v>
      </c>
      <c r="C21" s="55" t="s">
        <v>8</v>
      </c>
      <c r="D21" s="16">
        <v>10</v>
      </c>
      <c r="E21" s="63">
        <f t="shared" si="7"/>
        <v>1</v>
      </c>
      <c r="F21" s="37" t="s">
        <v>16</v>
      </c>
      <c r="G21" s="35" t="e">
        <f t="shared" si="8"/>
        <v>#VALUE!</v>
      </c>
      <c r="H21" s="35" t="e">
        <f>G21-E21</f>
        <v>#VALUE!</v>
      </c>
      <c r="I21" s="38">
        <v>0.5</v>
      </c>
      <c r="J21" s="15">
        <v>-0.5</v>
      </c>
      <c r="K21" s="36"/>
      <c r="L21" s="42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9"/>
        <v> </v>
      </c>
      <c r="P21" s="48" t="str">
        <f t="shared" si="10"/>
        <v> </v>
      </c>
      <c r="Q21" s="48" t="str">
        <f t="shared" si="11"/>
        <v> </v>
      </c>
      <c r="R21" s="48" t="str">
        <f t="shared" si="12"/>
        <v> </v>
      </c>
      <c r="S21" s="48"/>
    </row>
    <row r="22" spans="1:19" s="62" customFormat="1" ht="17.25" customHeight="1">
      <c r="A22" s="72" t="s">
        <v>61</v>
      </c>
      <c r="B22" s="16" t="s">
        <v>64</v>
      </c>
      <c r="C22" s="55" t="s">
        <v>8</v>
      </c>
      <c r="D22" s="16">
        <v>54</v>
      </c>
      <c r="E22" s="63">
        <f t="shared" si="7"/>
        <v>1.7323937598229686</v>
      </c>
      <c r="F22" s="37" t="s">
        <v>16</v>
      </c>
      <c r="G22" s="35" t="e">
        <f t="shared" si="8"/>
        <v>#VALUE!</v>
      </c>
      <c r="H22" s="35" t="e">
        <f>G22-E22</f>
        <v>#VALUE!</v>
      </c>
      <c r="I22" s="38">
        <v>0.5</v>
      </c>
      <c r="J22" s="15">
        <v>-0.5</v>
      </c>
      <c r="K22" s="36"/>
      <c r="L22" s="42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9"/>
        <v> </v>
      </c>
      <c r="P22" s="48" t="str">
        <f t="shared" si="10"/>
        <v> </v>
      </c>
      <c r="Q22" s="48" t="str">
        <f t="shared" si="11"/>
        <v> </v>
      </c>
      <c r="R22" s="48" t="str">
        <f t="shared" si="12"/>
        <v> </v>
      </c>
      <c r="S22" s="48"/>
    </row>
    <row r="23" spans="1:19" s="62" customFormat="1" ht="17.25" customHeight="1">
      <c r="A23" s="72"/>
      <c r="B23" s="16" t="s">
        <v>62</v>
      </c>
      <c r="C23" s="55" t="s">
        <v>8</v>
      </c>
      <c r="D23" s="16">
        <v>28</v>
      </c>
      <c r="E23" s="63">
        <f t="shared" si="7"/>
        <v>1.4471580313422192</v>
      </c>
      <c r="F23" s="37" t="s">
        <v>16</v>
      </c>
      <c r="G23" s="35" t="e">
        <f t="shared" si="8"/>
        <v>#VALUE!</v>
      </c>
      <c r="H23" s="35" t="e">
        <f>G23-E23</f>
        <v>#VALUE!</v>
      </c>
      <c r="I23" s="38">
        <v>0.5</v>
      </c>
      <c r="J23" s="15">
        <v>-0.5</v>
      </c>
      <c r="K23" s="36"/>
      <c r="L23" s="42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9"/>
        <v> </v>
      </c>
      <c r="P23" s="48" t="str">
        <f t="shared" si="10"/>
        <v> </v>
      </c>
      <c r="Q23" s="48" t="str">
        <f t="shared" si="11"/>
        <v> </v>
      </c>
      <c r="R23" s="48" t="str">
        <f t="shared" si="12"/>
        <v> </v>
      </c>
      <c r="S23" s="48"/>
    </row>
    <row r="24" spans="1:19" s="62" customFormat="1" ht="17.25" customHeight="1">
      <c r="A24" s="72" t="s">
        <v>69</v>
      </c>
      <c r="B24" s="16" t="s">
        <v>72</v>
      </c>
      <c r="C24" s="55" t="s">
        <v>8</v>
      </c>
      <c r="D24" s="16">
        <v>10</v>
      </c>
      <c r="E24" s="63">
        <f t="shared" si="7"/>
        <v>1</v>
      </c>
      <c r="F24" s="37" t="s">
        <v>16</v>
      </c>
      <c r="G24" s="35" t="e">
        <f t="shared" si="8"/>
        <v>#VALUE!</v>
      </c>
      <c r="H24" s="35" t="e">
        <f aca="true" t="shared" si="13" ref="H24:H31">G24-E24</f>
        <v>#VALUE!</v>
      </c>
      <c r="I24" s="38">
        <v>0.5</v>
      </c>
      <c r="J24" s="15">
        <v>-0.5</v>
      </c>
      <c r="K24" s="36"/>
      <c r="L24" s="42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9"/>
        <v> </v>
      </c>
      <c r="P24" s="48" t="str">
        <f t="shared" si="10"/>
        <v> </v>
      </c>
      <c r="Q24" s="48" t="str">
        <f t="shared" si="11"/>
        <v> </v>
      </c>
      <c r="R24" s="48" t="str">
        <f t="shared" si="12"/>
        <v> </v>
      </c>
      <c r="S24" s="48"/>
    </row>
    <row r="25" spans="1:19" s="62" customFormat="1" ht="17.25" customHeight="1">
      <c r="A25" s="72"/>
      <c r="B25" s="16" t="s">
        <v>71</v>
      </c>
      <c r="C25" s="55" t="s">
        <v>8</v>
      </c>
      <c r="D25" s="16">
        <v>35</v>
      </c>
      <c r="E25" s="63">
        <f t="shared" si="7"/>
        <v>1.5440680443502757</v>
      </c>
      <c r="F25" s="37" t="s">
        <v>16</v>
      </c>
      <c r="G25" s="35" t="e">
        <f t="shared" si="8"/>
        <v>#VALUE!</v>
      </c>
      <c r="H25" s="35" t="e">
        <f t="shared" si="13"/>
        <v>#VALUE!</v>
      </c>
      <c r="I25" s="38">
        <v>0.5</v>
      </c>
      <c r="J25" s="15">
        <v>-0.5</v>
      </c>
      <c r="K25" s="36"/>
      <c r="L25" s="42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9"/>
        <v> </v>
      </c>
      <c r="P25" s="48" t="str">
        <f t="shared" si="10"/>
        <v> </v>
      </c>
      <c r="Q25" s="48" t="str">
        <f t="shared" si="11"/>
        <v> </v>
      </c>
      <c r="R25" s="48" t="str">
        <f t="shared" si="12"/>
        <v> </v>
      </c>
      <c r="S25" s="48"/>
    </row>
    <row r="26" spans="1:19" s="62" customFormat="1" ht="17.25" customHeight="1">
      <c r="A26" s="72" t="s">
        <v>73</v>
      </c>
      <c r="B26" s="16" t="s">
        <v>74</v>
      </c>
      <c r="C26" s="55" t="s">
        <v>8</v>
      </c>
      <c r="D26" s="16">
        <v>46</v>
      </c>
      <c r="E26" s="63">
        <f t="shared" si="7"/>
        <v>1.662757831681574</v>
      </c>
      <c r="F26" s="37" t="s">
        <v>16</v>
      </c>
      <c r="G26" s="35" t="e">
        <f t="shared" si="8"/>
        <v>#VALUE!</v>
      </c>
      <c r="H26" s="35" t="e">
        <f t="shared" si="13"/>
        <v>#VALUE!</v>
      </c>
      <c r="I26" s="38">
        <v>0.5</v>
      </c>
      <c r="J26" s="15">
        <v>-0.5</v>
      </c>
      <c r="K26" s="36"/>
      <c r="L26" s="42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9"/>
        <v> </v>
      </c>
      <c r="P26" s="48" t="str">
        <f t="shared" si="10"/>
        <v> </v>
      </c>
      <c r="Q26" s="48" t="str">
        <f t="shared" si="11"/>
        <v> </v>
      </c>
      <c r="R26" s="48" t="str">
        <f t="shared" si="12"/>
        <v> </v>
      </c>
      <c r="S26" s="48"/>
    </row>
    <row r="27" spans="1:18" ht="17.25" customHeight="1">
      <c r="A27" s="72"/>
      <c r="B27" s="16" t="s">
        <v>75</v>
      </c>
      <c r="C27" s="55" t="s">
        <v>8</v>
      </c>
      <c r="D27" s="16">
        <v>15</v>
      </c>
      <c r="E27" s="63">
        <f t="shared" si="7"/>
        <v>1.1760912590556813</v>
      </c>
      <c r="F27" s="37" t="s">
        <v>16</v>
      </c>
      <c r="G27" s="35" t="e">
        <f t="shared" si="8"/>
        <v>#VALUE!</v>
      </c>
      <c r="H27" s="35" t="e">
        <f t="shared" si="13"/>
        <v>#VALUE!</v>
      </c>
      <c r="I27" s="38">
        <v>0.5</v>
      </c>
      <c r="J27" s="15">
        <v>-0.5</v>
      </c>
      <c r="K27" s="36"/>
      <c r="L27" s="42">
        <f>SMALL(IF(ISNUMBER(different),ROW(different)-ROW(INDEX(different,1))+1),ROW($B$1:INDEX($B:$B,COUNTIF(different,1))))</f>
        <v>0</v>
      </c>
      <c r="M27" s="39" t="e">
        <f>INDEX(distribution,INDEX(subsetindex,ROW(18:18)))</f>
        <v>#NUM!</v>
      </c>
      <c r="N27" s="39" t="e">
        <f>INDEX(different,INDEX(subsetindex,ROW(18:18)))</f>
        <v>#NUM!</v>
      </c>
      <c r="O27" s="39" t="str">
        <f t="shared" si="2"/>
        <v> </v>
      </c>
      <c r="P27" s="39" t="str">
        <f t="shared" si="3"/>
        <v> </v>
      </c>
      <c r="Q27" s="39" t="str">
        <f t="shared" si="5"/>
        <v> </v>
      </c>
      <c r="R27" s="39" t="str">
        <f t="shared" si="4"/>
        <v> </v>
      </c>
    </row>
    <row r="28" spans="1:18" ht="17.25" customHeight="1">
      <c r="A28" s="72" t="s">
        <v>77</v>
      </c>
      <c r="B28" s="16" t="s">
        <v>79</v>
      </c>
      <c r="C28" s="55" t="s">
        <v>8</v>
      </c>
      <c r="D28" s="16">
        <v>35</v>
      </c>
      <c r="E28" s="63">
        <f aca="true" t="shared" si="14" ref="E28:E35">LOG(D28)</f>
        <v>1.5440680443502757</v>
      </c>
      <c r="F28" s="37" t="s">
        <v>16</v>
      </c>
      <c r="G28" s="35" t="e">
        <f aca="true" t="shared" si="15" ref="G28:G35">LOG(F28)</f>
        <v>#VALUE!</v>
      </c>
      <c r="H28" s="35" t="e">
        <f t="shared" si="13"/>
        <v>#VALUE!</v>
      </c>
      <c r="I28" s="38">
        <v>0.5</v>
      </c>
      <c r="J28" s="15">
        <v>-0.5</v>
      </c>
      <c r="K28" s="36"/>
      <c r="L28" s="42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2"/>
        <v> </v>
      </c>
      <c r="P28" s="39" t="str">
        <f t="shared" si="3"/>
        <v> </v>
      </c>
      <c r="Q28" s="39" t="str">
        <f t="shared" si="5"/>
        <v> </v>
      </c>
      <c r="R28" s="39" t="str">
        <f t="shared" si="4"/>
        <v> </v>
      </c>
    </row>
    <row r="29" spans="1:18" ht="17.25" customHeight="1">
      <c r="A29" s="72"/>
      <c r="B29" s="16" t="s">
        <v>80</v>
      </c>
      <c r="C29" s="55" t="s">
        <v>8</v>
      </c>
      <c r="D29" s="16">
        <v>37</v>
      </c>
      <c r="E29" s="63">
        <f t="shared" si="14"/>
        <v>1.568201724066995</v>
      </c>
      <c r="F29" s="37" t="s">
        <v>16</v>
      </c>
      <c r="G29" s="35" t="e">
        <f t="shared" si="15"/>
        <v>#VALUE!</v>
      </c>
      <c r="H29" s="35" t="e">
        <f t="shared" si="13"/>
        <v>#VALUE!</v>
      </c>
      <c r="I29" s="38">
        <v>0.5</v>
      </c>
      <c r="J29" s="15">
        <v>-0.5</v>
      </c>
      <c r="K29" s="36"/>
      <c r="L29" s="42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2"/>
        <v> </v>
      </c>
      <c r="P29" s="39" t="str">
        <f t="shared" si="3"/>
        <v> </v>
      </c>
      <c r="Q29" s="39" t="str">
        <f t="shared" si="5"/>
        <v> </v>
      </c>
      <c r="R29" s="39" t="str">
        <f t="shared" si="4"/>
        <v> </v>
      </c>
    </row>
    <row r="30" spans="1:18" ht="17.25" customHeight="1">
      <c r="A30" s="72" t="s">
        <v>81</v>
      </c>
      <c r="B30" s="16" t="s">
        <v>82</v>
      </c>
      <c r="C30" s="55" t="s">
        <v>8</v>
      </c>
      <c r="D30" s="16">
        <v>29</v>
      </c>
      <c r="E30" s="63">
        <f t="shared" si="14"/>
        <v>1.462397997898956</v>
      </c>
      <c r="F30" s="37" t="s">
        <v>16</v>
      </c>
      <c r="G30" s="35" t="e">
        <f t="shared" si="15"/>
        <v>#VALUE!</v>
      </c>
      <c r="H30" s="35" t="e">
        <f t="shared" si="13"/>
        <v>#VALUE!</v>
      </c>
      <c r="I30" s="38">
        <v>0.5</v>
      </c>
      <c r="J30" s="15">
        <v>-0.5</v>
      </c>
      <c r="K30" s="36"/>
      <c r="L30" s="42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2"/>
        <v> </v>
      </c>
      <c r="P30" s="39" t="str">
        <f t="shared" si="3"/>
        <v> </v>
      </c>
      <c r="Q30" s="39" t="str">
        <f t="shared" si="5"/>
        <v> </v>
      </c>
      <c r="R30" s="39" t="str">
        <f t="shared" si="4"/>
        <v> </v>
      </c>
    </row>
    <row r="31" spans="1:18" ht="17.25" customHeight="1">
      <c r="A31" s="72"/>
      <c r="B31" s="16" t="s">
        <v>83</v>
      </c>
      <c r="C31" s="55" t="s">
        <v>8</v>
      </c>
      <c r="D31" s="16">
        <v>50</v>
      </c>
      <c r="E31" s="63">
        <f t="shared" si="14"/>
        <v>1.6989700043360187</v>
      </c>
      <c r="F31" s="37" t="s">
        <v>16</v>
      </c>
      <c r="G31" s="35" t="e">
        <f t="shared" si="15"/>
        <v>#VALUE!</v>
      </c>
      <c r="H31" s="35" t="e">
        <f t="shared" si="13"/>
        <v>#VALUE!</v>
      </c>
      <c r="I31" s="38">
        <v>0.5</v>
      </c>
      <c r="J31" s="15">
        <v>-0.5</v>
      </c>
      <c r="K31" s="36"/>
      <c r="L31" s="42">
        <f>SMALL(IF(ISNUMBER(different),ROW(different)-ROW(INDEX(different,1))+1),ROW($B$1:INDEX($B:$B,COUNTIF(different,1))))</f>
        <v>0</v>
      </c>
      <c r="M31" s="39" t="e">
        <f>INDEX(distribution,INDEX(subsetindex,ROW(24:24)))</f>
        <v>#NUM!</v>
      </c>
      <c r="N31" s="39" t="e">
        <f>INDEX(different,INDEX(subsetindex,ROW(24:24)))</f>
        <v>#NUM!</v>
      </c>
      <c r="O31" s="39" t="str">
        <f>IF(ISNUMBER(N31),N31," ")</f>
        <v> </v>
      </c>
      <c r="P31" s="39" t="str">
        <f t="shared" si="3"/>
        <v> </v>
      </c>
      <c r="Q31" s="39" t="str">
        <f t="shared" si="5"/>
        <v> </v>
      </c>
      <c r="R31" s="39" t="str">
        <f t="shared" si="4"/>
        <v> </v>
      </c>
    </row>
    <row r="32" spans="1:18" ht="17.25" customHeight="1">
      <c r="A32" s="72" t="s">
        <v>85</v>
      </c>
      <c r="B32" s="16" t="s">
        <v>86</v>
      </c>
      <c r="C32" s="55" t="s">
        <v>8</v>
      </c>
      <c r="D32" s="16">
        <v>50</v>
      </c>
      <c r="E32" s="63">
        <f>LOG(D32)</f>
        <v>1.6989700043360187</v>
      </c>
      <c r="F32" s="37" t="s">
        <v>16</v>
      </c>
      <c r="G32" s="35" t="e">
        <f>LOG(F32)</f>
        <v>#VALUE!</v>
      </c>
      <c r="H32" s="35" t="e">
        <f>G32-E32</f>
        <v>#VALUE!</v>
      </c>
      <c r="I32" s="38">
        <v>0.5</v>
      </c>
      <c r="J32" s="15">
        <v>-0.5</v>
      </c>
      <c r="K32" s="36"/>
      <c r="L32" s="42">
        <f>SMALL(IF(ISNUMBER(different),ROW(different)-ROW(INDEX(different,1))+1),ROW($B$1:INDEX($B:$B,COUNTIF(different,1))))</f>
        <v>0</v>
      </c>
      <c r="M32" s="39" t="e">
        <f>INDEX(distribution,INDEX(subsetindex,ROW(19:19)))</f>
        <v>#NUM!</v>
      </c>
      <c r="N32" s="39" t="e">
        <f>INDEX(different,INDEX(subsetindex,ROW(19:19)))</f>
        <v>#NUM!</v>
      </c>
      <c r="O32" s="39" t="str">
        <f>IF(ISNUMBER(N32),N32," ")</f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:18" ht="17.25" customHeight="1">
      <c r="A33" s="72"/>
      <c r="B33" s="16" t="s">
        <v>88</v>
      </c>
      <c r="C33" s="55" t="s">
        <v>8</v>
      </c>
      <c r="D33" s="16">
        <v>28</v>
      </c>
      <c r="E33" s="63">
        <f>LOG(D33)</f>
        <v>1.4471580313422192</v>
      </c>
      <c r="F33" s="37" t="s">
        <v>16</v>
      </c>
      <c r="G33" s="35" t="e">
        <f>LOG(F33)</f>
        <v>#VALUE!</v>
      </c>
      <c r="H33" s="35" t="e">
        <f>G33-E33</f>
        <v>#VALUE!</v>
      </c>
      <c r="I33" s="38">
        <v>0.5</v>
      </c>
      <c r="J33" s="15">
        <v>-0.5</v>
      </c>
      <c r="K33" s="36"/>
      <c r="L33" s="42">
        <f>SMALL(IF(ISNUMBER(different),ROW(different)-ROW(INDEX(different,1))+1),ROW($B$1:INDEX($B:$B,COUNTIF(different,1))))</f>
        <v>0</v>
      </c>
      <c r="M33" s="39" t="e">
        <f>INDEX(distribution,INDEX(subsetindex,ROW(12:12)))</f>
        <v>#NUM!</v>
      </c>
      <c r="N33" s="39" t="e">
        <f>INDEX(different,INDEX(subsetindex,ROW(12:12)))</f>
        <v>#NUM!</v>
      </c>
      <c r="O33" s="39" t="str">
        <f>IF(ISNUMBER(N33),N33," ")</f>
        <v> </v>
      </c>
      <c r="P33" s="39" t="str">
        <f>IF(ISNUMBER(N33),M33," ")</f>
        <v> </v>
      </c>
      <c r="Q33" s="39" t="str">
        <f>IF(ISNUMBER(O33),0.5," ")</f>
        <v> </v>
      </c>
      <c r="R33" s="39" t="str">
        <f>IF(ISNUMBER(O33),-0.5," ")</f>
        <v> </v>
      </c>
    </row>
    <row r="34" spans="1:18" ht="17.25" customHeight="1">
      <c r="A34" s="72" t="s">
        <v>91</v>
      </c>
      <c r="B34" s="16" t="s">
        <v>92</v>
      </c>
      <c r="C34" s="55" t="s">
        <v>8</v>
      </c>
      <c r="D34" s="16">
        <v>8</v>
      </c>
      <c r="E34" s="63">
        <f t="shared" si="14"/>
        <v>0.9030899869919435</v>
      </c>
      <c r="F34" s="37" t="s">
        <v>16</v>
      </c>
      <c r="G34" s="35" t="e">
        <f t="shared" si="15"/>
        <v>#VALUE!</v>
      </c>
      <c r="H34" s="35" t="e">
        <f>G34-E34</f>
        <v>#VALUE!</v>
      </c>
      <c r="I34" s="38">
        <v>0.5</v>
      </c>
      <c r="J34" s="15">
        <v>-0.5</v>
      </c>
      <c r="K34" s="36"/>
      <c r="L34" s="42">
        <f>SMALL(IF(ISNUMBER(different),ROW(different)-ROW(INDEX(different,1))+1),ROW($B$1:INDEX($B:$B,COUNTIF(different,1))))</f>
        <v>0</v>
      </c>
      <c r="M34" s="39" t="e">
        <f>INDEX(distribution,INDEX(subsetindex,ROW(21:21)))</f>
        <v>#NUM!</v>
      </c>
      <c r="N34" s="39" t="e">
        <f>INDEX(different,INDEX(subsetindex,ROW(21:21)))</f>
        <v>#NUM!</v>
      </c>
      <c r="O34" s="39" t="str">
        <f>IF(ISNUMBER(N34),N34," ")</f>
        <v> </v>
      </c>
      <c r="P34" s="39" t="str">
        <f>IF(ISNUMBER(N34),M34," ")</f>
        <v> </v>
      </c>
      <c r="Q34" s="39" t="str">
        <f>IF(ISNUMBER(O34),0.5," ")</f>
        <v> </v>
      </c>
      <c r="R34" s="39" t="str">
        <f>IF(ISNUMBER(O34),-0.5," ")</f>
        <v> </v>
      </c>
    </row>
    <row r="35" spans="1:18" ht="17.25" customHeight="1">
      <c r="A35" s="72"/>
      <c r="B35" s="16" t="s">
        <v>94</v>
      </c>
      <c r="C35" s="55" t="s">
        <v>8</v>
      </c>
      <c r="D35" s="16">
        <v>20</v>
      </c>
      <c r="E35" s="63">
        <f t="shared" si="14"/>
        <v>1.3010299956639813</v>
      </c>
      <c r="F35" s="37" t="s">
        <v>16</v>
      </c>
      <c r="G35" s="35" t="e">
        <f t="shared" si="15"/>
        <v>#VALUE!</v>
      </c>
      <c r="H35" s="35" t="e">
        <f>G35-E35</f>
        <v>#VALUE!</v>
      </c>
      <c r="I35" s="38">
        <v>0.5</v>
      </c>
      <c r="J35" s="15">
        <v>-0.5</v>
      </c>
      <c r="K35" s="36"/>
      <c r="L35" s="42">
        <f>SMALL(IF(ISNUMBER(different),ROW(different)-ROW(INDEX(different,1))+1),ROW($B$1:INDEX($B:$B,COUNTIF(different,1))))</f>
        <v>0</v>
      </c>
      <c r="M35" s="39" t="e">
        <f>INDEX(distribution,INDEX(subsetindex,ROW(14:14)))</f>
        <v>#NUM!</v>
      </c>
      <c r="N35" s="39" t="e">
        <f>INDEX(different,INDEX(subsetindex,ROW(14:14)))</f>
        <v>#NUM!</v>
      </c>
      <c r="O35" s="39" t="str">
        <f>IF(ISNUMBER(N35),N35," ")</f>
        <v> </v>
      </c>
      <c r="P35" s="39" t="str">
        <f>IF(ISNUMBER(N35),M35," ")</f>
        <v> </v>
      </c>
      <c r="Q35" s="39" t="str">
        <f>IF(ISNUMBER(O35),0.5," ")</f>
        <v> </v>
      </c>
      <c r="R35" s="39" t="str">
        <f>IF(ISNUMBER(O35),-0.5," ")</f>
        <v> </v>
      </c>
    </row>
    <row r="36" spans="12:18" ht="17.25" customHeight="1">
      <c r="L36" s="42">
        <f>SMALL(IF(ISNUMBER(different),ROW(different)-ROW(INDEX(different,1))+1),ROW($B$1:INDEX($B:$B,COUNTIF(different,1))))</f>
        <v>0</v>
      </c>
      <c r="M36" s="39" t="e">
        <f>INDEX(distribution,INDEX(subsetindex,ROW(23:23)))</f>
        <v>#NUM!</v>
      </c>
      <c r="N36" s="39" t="e">
        <f>INDEX(different,INDEX(subsetindex,ROW(23:23)))</f>
        <v>#NUM!</v>
      </c>
      <c r="O36" s="39" t="str">
        <f>IF(ISNUMBER(N36),N36," ")</f>
        <v> </v>
      </c>
      <c r="P36" s="39" t="str">
        <f>IF(ISNUMBER(N36),M36," ")</f>
        <v> </v>
      </c>
      <c r="Q36" s="39" t="str">
        <f>IF(ISNUMBER(O36),0.5," ")</f>
        <v> </v>
      </c>
      <c r="R36" s="39" t="str">
        <f>IF(ISNUMBER(O36),-0.5," ")</f>
        <v> </v>
      </c>
    </row>
    <row r="37" spans="12:18" ht="17.25" customHeight="1">
      <c r="L37" s="42">
        <f>SMALL(IF(ISNUMBER(different),ROW(different)-ROW(INDEX(different,1))+1),ROW($B$1:INDEX($B:$B,COUNTIF(different,1))))</f>
        <v>0</v>
      </c>
      <c r="M37" s="39" t="e">
        <f>INDEX(distribution,INDEX(subsetindex,ROW(16:16)))</f>
        <v>#NUM!</v>
      </c>
      <c r="N37" s="39" t="e">
        <f>INDEX(different,INDEX(subsetindex,ROW(16:16)))</f>
        <v>#NUM!</v>
      </c>
      <c r="O37" s="39" t="str">
        <f>IF(ISNUMBER(N37),N37," ")</f>
        <v> </v>
      </c>
      <c r="P37" s="39" t="str">
        <f>IF(ISNUMBER(N37),M37," ")</f>
        <v> </v>
      </c>
      <c r="Q37" s="39" t="str">
        <f>IF(ISNUMBER(O37),0.5," ")</f>
        <v> </v>
      </c>
      <c r="R37" s="39" t="str">
        <f>IF(ISNUMBER(O37),-0.5," ")</f>
        <v> </v>
      </c>
    </row>
    <row r="38" spans="12:18" ht="17.25" customHeight="1">
      <c r="L38" s="42">
        <f>SMALL(IF(ISNUMBER(different),ROW(different)-ROW(INDEX(different,1))+1),ROW($B$1:INDEX($B:$B,COUNTIF(different,1))))</f>
        <v>0</v>
      </c>
      <c r="M38" s="39" t="e">
        <f>INDEX(distribution,INDEX(subsetindex,ROW(25:25)))</f>
        <v>#NUM!</v>
      </c>
      <c r="N38" s="39" t="e">
        <f>INDEX(different,INDEX(subsetindex,ROW(25:25)))</f>
        <v>#NUM!</v>
      </c>
      <c r="O38" s="39" t="str">
        <f aca="true" t="shared" si="16" ref="O38:O45">IF(ISNUMBER(N38),N38," ")</f>
        <v> </v>
      </c>
      <c r="P38" s="39" t="str">
        <f t="shared" si="3"/>
        <v> </v>
      </c>
      <c r="Q38" s="39" t="str">
        <f t="shared" si="5"/>
        <v> </v>
      </c>
      <c r="R38" s="39" t="str">
        <f t="shared" si="4"/>
        <v> </v>
      </c>
    </row>
    <row r="39" spans="12:18" ht="17.25" customHeight="1">
      <c r="L39" s="42">
        <f>SMALL(IF(ISNUMBER(different),ROW(different)-ROW(INDEX(different,1))+1),ROW($B$1:INDEX($B:$B,COUNTIF(different,1))))</f>
        <v>0</v>
      </c>
      <c r="M39" s="39" t="e">
        <f>INDEX(distribution,INDEX(subsetindex,ROW(18:18)))</f>
        <v>#NUM!</v>
      </c>
      <c r="N39" s="39" t="e">
        <f>INDEX(different,INDEX(subsetindex,ROW(18:18)))</f>
        <v>#NUM!</v>
      </c>
      <c r="O39" s="39" t="str">
        <f t="shared" si="16"/>
        <v> </v>
      </c>
      <c r="P39" s="39" t="str">
        <f t="shared" si="3"/>
        <v> </v>
      </c>
      <c r="Q39" s="39" t="str">
        <f t="shared" si="5"/>
        <v> </v>
      </c>
      <c r="R39" s="39" t="str">
        <f t="shared" si="4"/>
        <v> </v>
      </c>
    </row>
    <row r="40" spans="12:18" ht="17.25" customHeight="1">
      <c r="L40" s="42">
        <f>SMALL(IF(ISNUMBER(different),ROW(different)-ROW(INDEX(different,1))+1),ROW($B$1:INDEX($B:$B,COUNTIF(different,1))))</f>
        <v>0</v>
      </c>
      <c r="M40" s="39" t="e">
        <f>INDEX(distribution,INDEX(subsetindex,ROW(27:27)))</f>
        <v>#NUM!</v>
      </c>
      <c r="N40" s="39" t="e">
        <f>INDEX(different,INDEX(subsetindex,ROW(27:27)))</f>
        <v>#NUM!</v>
      </c>
      <c r="O40" s="39" t="str">
        <f t="shared" si="16"/>
        <v> </v>
      </c>
      <c r="P40" s="39" t="str">
        <f aca="true" t="shared" si="17" ref="P40:P45">IF(ISNUMBER(N40),M40," ")</f>
        <v> </v>
      </c>
      <c r="Q40" s="39" t="str">
        <f aca="true" t="shared" si="18" ref="Q40:Q45">IF(ISNUMBER(O40),0.5," ")</f>
        <v> </v>
      </c>
      <c r="R40" s="39" t="str">
        <f aca="true" t="shared" si="19" ref="R40:R45">IF(ISNUMBER(O40),-0.5," ")</f>
        <v> </v>
      </c>
    </row>
    <row r="41" spans="12:18" ht="17.25" customHeight="1">
      <c r="L41" s="42">
        <f>SMALL(IF(ISNUMBER(different),ROW(different)-ROW(INDEX(different,1))+1),ROW($B$1:INDEX($B:$B,COUNTIF(different,1))))</f>
        <v>0</v>
      </c>
      <c r="M41" s="39" t="e">
        <f>INDEX(distribution,INDEX(subsetindex,ROW(20:20)))</f>
        <v>#NUM!</v>
      </c>
      <c r="N41" s="39" t="e">
        <f>INDEX(different,INDEX(subsetindex,ROW(20:20)))</f>
        <v>#NUM!</v>
      </c>
      <c r="O41" s="39" t="str">
        <f t="shared" si="16"/>
        <v> </v>
      </c>
      <c r="P41" s="39" t="str">
        <f t="shared" si="17"/>
        <v> </v>
      </c>
      <c r="Q41" s="39" t="str">
        <f t="shared" si="18"/>
        <v> </v>
      </c>
      <c r="R41" s="39" t="str">
        <f t="shared" si="19"/>
        <v> </v>
      </c>
    </row>
    <row r="42" spans="12:18" ht="17.25" customHeight="1">
      <c r="L42" s="42">
        <f>SMALL(IF(ISNUMBER(different),ROW(different)-ROW(INDEX(different,1))+1),ROW($B$1:INDEX($B:$B,COUNTIF(different,1))))</f>
        <v>0</v>
      </c>
      <c r="M42" s="39" t="e">
        <f>INDEX(distribution,INDEX(subsetindex,ROW(29:29)))</f>
        <v>#NUM!</v>
      </c>
      <c r="N42" s="39" t="e">
        <f>INDEX(different,INDEX(subsetindex,ROW(29:29)))</f>
        <v>#NUM!</v>
      </c>
      <c r="O42" s="39" t="str">
        <f t="shared" si="16"/>
        <v> </v>
      </c>
      <c r="P42" s="39" t="str">
        <f t="shared" si="17"/>
        <v> </v>
      </c>
      <c r="Q42" s="39" t="str">
        <f t="shared" si="18"/>
        <v> </v>
      </c>
      <c r="R42" s="39" t="str">
        <f t="shared" si="19"/>
        <v> </v>
      </c>
    </row>
    <row r="43" spans="12:18" ht="17.25" customHeight="1">
      <c r="L43" s="42">
        <f>SMALL(IF(ISNUMBER(different),ROW(different)-ROW(INDEX(different,1))+1),ROW($B$1:INDEX($B:$B,COUNTIF(different,1))))</f>
        <v>0</v>
      </c>
      <c r="M43" s="39" t="e">
        <f>INDEX(distribution,INDEX(subsetindex,ROW(22:22)))</f>
        <v>#NUM!</v>
      </c>
      <c r="N43" s="39" t="e">
        <f>INDEX(different,INDEX(subsetindex,ROW(22:22)))</f>
        <v>#NUM!</v>
      </c>
      <c r="O43" s="39" t="str">
        <f t="shared" si="16"/>
        <v> </v>
      </c>
      <c r="P43" s="39" t="str">
        <f t="shared" si="17"/>
        <v> </v>
      </c>
      <c r="Q43" s="39" t="str">
        <f t="shared" si="18"/>
        <v> </v>
      </c>
      <c r="R43" s="39" t="str">
        <f t="shared" si="19"/>
        <v> </v>
      </c>
    </row>
    <row r="44" spans="12:18" ht="17.25" customHeight="1">
      <c r="L44" s="42">
        <f>SMALL(IF(ISNUMBER(different),ROW(different)-ROW(INDEX(different,1))+1),ROW($B$1:INDEX($B:$B,COUNTIF(different,1))))</f>
        <v>0</v>
      </c>
      <c r="M44" s="39" t="e">
        <f>INDEX(distribution,INDEX(subsetindex,ROW(29:29)))</f>
        <v>#NUM!</v>
      </c>
      <c r="N44" s="39" t="e">
        <f>INDEX(different,INDEX(subsetindex,ROW(29:29)))</f>
        <v>#NUM!</v>
      </c>
      <c r="O44" s="39" t="str">
        <f t="shared" si="16"/>
        <v> </v>
      </c>
      <c r="P44" s="39" t="str">
        <f t="shared" si="17"/>
        <v> </v>
      </c>
      <c r="Q44" s="39" t="str">
        <f t="shared" si="18"/>
        <v> </v>
      </c>
      <c r="R44" s="39" t="str">
        <f t="shared" si="19"/>
        <v> </v>
      </c>
    </row>
    <row r="45" spans="12:18" ht="17.25" customHeight="1">
      <c r="L45" s="42">
        <f>SMALL(IF(ISNUMBER(different),ROW(different)-ROW(INDEX(different,1))+1),ROW($B$1:INDEX($B:$B,COUNTIF(different,1))))</f>
        <v>0</v>
      </c>
      <c r="M45" s="39" t="e">
        <f>INDEX(distribution,INDEX(subsetindex,ROW(24:24)))</f>
        <v>#NUM!</v>
      </c>
      <c r="N45" s="39" t="e">
        <f>INDEX(different,INDEX(subsetindex,ROW(24:24)))</f>
        <v>#NUM!</v>
      </c>
      <c r="O45" s="39" t="str">
        <f t="shared" si="16"/>
        <v> </v>
      </c>
      <c r="P45" s="39" t="str">
        <f t="shared" si="17"/>
        <v> </v>
      </c>
      <c r="Q45" s="39" t="str">
        <f t="shared" si="18"/>
        <v> </v>
      </c>
      <c r="R45" s="39" t="str">
        <f t="shared" si="19"/>
        <v> </v>
      </c>
    </row>
    <row r="46" spans="12:18" ht="17.25" customHeight="1">
      <c r="L46" s="42">
        <f>SMALL(IF(ISNUMBER(different),ROW(different)-ROW(INDEX(different,1))+1),ROW($B$1:INDEX($B:$B,COUNTIF(different,1))))</f>
        <v>0</v>
      </c>
      <c r="M46" s="39" t="e">
        <f>INDEX(distribution,INDEX(subsetindex,ROW(31:31)))</f>
        <v>#NUM!</v>
      </c>
      <c r="N46" s="39" t="e">
        <f>INDEX(different,INDEX(subsetindex,ROW(31:31)))</f>
        <v>#NUM!</v>
      </c>
      <c r="O46" s="39" t="str">
        <f>IF(ISNUMBER(N46),N46," ")</f>
        <v> </v>
      </c>
      <c r="P46" s="39" t="str">
        <f t="shared" si="3"/>
        <v> </v>
      </c>
      <c r="Q46" s="39" t="str">
        <f t="shared" si="5"/>
        <v> </v>
      </c>
      <c r="R46" s="39" t="str">
        <f t="shared" si="4"/>
        <v> </v>
      </c>
    </row>
    <row r="47" spans="12:18" ht="17.25" customHeight="1">
      <c r="L47" s="42">
        <f>SMALL(IF(ISNUMBER(different),ROW(different)-ROW(INDEX(different,1))+1),ROW($B$1:INDEX($B:$B,COUNTIF(different,1))))</f>
        <v>0</v>
      </c>
      <c r="M47" s="39" t="e">
        <f>INDEX(distribution,INDEX(subsetindex,ROW(26:26)))</f>
        <v>#NUM!</v>
      </c>
      <c r="N47" s="39" t="e">
        <f>INDEX(different,INDEX(subsetindex,ROW(26:26)))</f>
        <v>#NUM!</v>
      </c>
      <c r="O47" s="39" t="str">
        <f>IF(ISNUMBER(N47),N47," ")</f>
        <v> </v>
      </c>
      <c r="P47" s="39" t="str">
        <f aca="true" t="shared" si="20" ref="P47:P52">IF(ISNUMBER(N47),M47," ")</f>
        <v> </v>
      </c>
      <c r="Q47" s="39" t="str">
        <f aca="true" t="shared" si="21" ref="Q47:Q52">IF(ISNUMBER(O47),0.5," ")</f>
        <v> </v>
      </c>
      <c r="R47" s="39" t="str">
        <f aca="true" t="shared" si="22" ref="R47:R52">IF(ISNUMBER(O47),-0.5," ")</f>
        <v> </v>
      </c>
    </row>
    <row r="48" spans="12:18" ht="17.25" customHeight="1">
      <c r="L48" s="42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>IF(ISNUMBER(N48),N48," ")</f>
        <v> </v>
      </c>
      <c r="P48" s="39" t="str">
        <f t="shared" si="20"/>
        <v> </v>
      </c>
      <c r="Q48" s="39" t="str">
        <f t="shared" si="21"/>
        <v> </v>
      </c>
      <c r="R48" s="39" t="str">
        <f t="shared" si="22"/>
        <v> </v>
      </c>
    </row>
    <row r="49" spans="12:18" ht="17.25" customHeight="1">
      <c r="L49" s="42">
        <f>SMALL(IF(ISNUMBER(different),ROW(different)-ROW(INDEX(different,1))+1),ROW($B$1:INDEX($B:$B,COUNTIF(different,1))))</f>
        <v>0</v>
      </c>
      <c r="M49" s="39" t="e">
        <f>INDEX(distribution,INDEX(subsetindex,ROW(28:28)))</f>
        <v>#NUM!</v>
      </c>
      <c r="N49" s="39" t="e">
        <f>INDEX(different,INDEX(subsetindex,ROW(28:28)))</f>
        <v>#NUM!</v>
      </c>
      <c r="O49" s="39" t="str">
        <f>IF(ISNUMBER(N49),N49," ")</f>
        <v> </v>
      </c>
      <c r="P49" s="39" t="str">
        <f t="shared" si="20"/>
        <v> </v>
      </c>
      <c r="Q49" s="39" t="str">
        <f t="shared" si="21"/>
        <v> </v>
      </c>
      <c r="R49" s="39" t="str">
        <f t="shared" si="22"/>
        <v> </v>
      </c>
    </row>
    <row r="50" spans="12:18" ht="17.25" customHeight="1">
      <c r="L50" s="42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 t="shared" si="20"/>
        <v> </v>
      </c>
      <c r="Q50" s="39" t="str">
        <f t="shared" si="21"/>
        <v> </v>
      </c>
      <c r="R50" s="39" t="str">
        <f t="shared" si="22"/>
        <v> </v>
      </c>
    </row>
    <row r="51" spans="12:18" ht="17.25" customHeight="1">
      <c r="L51" s="42">
        <f>SMALL(IF(ISNUMBER(different),ROW(different)-ROW(INDEX(different,1))+1),ROW($B$1:INDEX($B:$B,COUNTIF(different,1))))</f>
        <v>0</v>
      </c>
      <c r="M51" s="39" t="e">
        <f>INDEX(distribution,INDEX(subsetindex,ROW(28:28)))</f>
        <v>#NUM!</v>
      </c>
      <c r="N51" s="39" t="e">
        <f>INDEX(different,INDEX(subsetindex,ROW(28:28)))</f>
        <v>#NUM!</v>
      </c>
      <c r="O51" s="39" t="str">
        <f>IF(ISNUMBER(N51),N51," ")</f>
        <v> </v>
      </c>
      <c r="P51" s="39" t="str">
        <f t="shared" si="20"/>
        <v> </v>
      </c>
      <c r="Q51" s="39" t="str">
        <f t="shared" si="21"/>
        <v> </v>
      </c>
      <c r="R51" s="39" t="str">
        <f t="shared" si="22"/>
        <v> </v>
      </c>
    </row>
    <row r="52" spans="12:18" ht="17.25" customHeight="1">
      <c r="L52" s="42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>IF(ISNUMBER(N52),N52," ")</f>
        <v> </v>
      </c>
      <c r="P52" s="39" t="str">
        <f t="shared" si="20"/>
        <v> </v>
      </c>
      <c r="Q52" s="39" t="str">
        <f t="shared" si="21"/>
        <v> </v>
      </c>
      <c r="R52" s="39" t="str">
        <f t="shared" si="22"/>
        <v> </v>
      </c>
    </row>
    <row r="53" spans="12:18" ht="17.25" customHeight="1">
      <c r="L53" s="42">
        <f>SMALL(IF(ISNUMBER(different),ROW(different)-ROW(INDEX(different,1))+1),ROW($B$1:INDEX($B:$B,COUNTIF(different,1))))</f>
        <v>0</v>
      </c>
      <c r="M53" s="39" t="e">
        <f>INDEX(distribution,INDEX(subsetindex,ROW(30:30)))</f>
        <v>#NUM!</v>
      </c>
      <c r="N53" s="39" t="e">
        <f>INDEX(different,INDEX(subsetindex,ROW(30:30)))</f>
        <v>#NUM!</v>
      </c>
      <c r="O53" s="39" t="str">
        <f t="shared" si="2"/>
        <v> </v>
      </c>
      <c r="P53" s="39" t="str">
        <f t="shared" si="3"/>
        <v> </v>
      </c>
      <c r="Q53" s="39" t="str">
        <f t="shared" si="5"/>
        <v> </v>
      </c>
      <c r="R53" s="39" t="str">
        <f t="shared" si="4"/>
        <v> </v>
      </c>
    </row>
    <row r="54" spans="12:18" ht="17.25" customHeight="1">
      <c r="L54" s="42">
        <f>SMALL(IF(ISNUMBER(different),ROW(different)-ROW(INDEX(different,1))+1),ROW($B$1:INDEX($B:$B,COUNTIF(different,1))))</f>
        <v>0</v>
      </c>
      <c r="M54" s="39" t="e">
        <f>INDEX(distribution,INDEX(subsetindex,ROW(53:53)))</f>
        <v>#NUM!</v>
      </c>
      <c r="N54" s="39" t="e">
        <f>INDEX(different,INDEX(subsetindex,ROW(53:53)))</f>
        <v>#NUM!</v>
      </c>
      <c r="O54" s="39" t="str">
        <f t="shared" si="2"/>
        <v> </v>
      </c>
      <c r="P54" s="39" t="str">
        <f t="shared" si="3"/>
        <v> </v>
      </c>
      <c r="Q54" s="39" t="str">
        <f t="shared" si="5"/>
        <v> </v>
      </c>
      <c r="R54" s="39" t="str">
        <f t="shared" si="4"/>
        <v> </v>
      </c>
    </row>
    <row r="55" spans="12:18" ht="17.25" customHeight="1">
      <c r="L55" s="42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2"/>
        <v> </v>
      </c>
      <c r="P55" s="39" t="str">
        <f t="shared" si="3"/>
        <v> </v>
      </c>
      <c r="Q55" s="39" t="str">
        <f t="shared" si="5"/>
        <v> </v>
      </c>
      <c r="R55" s="39" t="str">
        <f t="shared" si="4"/>
        <v> </v>
      </c>
    </row>
    <row r="56" spans="12:18" ht="17.25" customHeight="1">
      <c r="L56" s="42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2"/>
        <v> </v>
      </c>
      <c r="P56" s="39" t="str">
        <f t="shared" si="3"/>
        <v> </v>
      </c>
      <c r="Q56" s="39" t="str">
        <f t="shared" si="5"/>
        <v> </v>
      </c>
      <c r="R56" s="39" t="str">
        <f t="shared" si="4"/>
        <v> </v>
      </c>
    </row>
    <row r="57" spans="12:18" ht="17.25" customHeight="1">
      <c r="L57" s="42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2"/>
        <v> </v>
      </c>
      <c r="P57" s="39" t="str">
        <f t="shared" si="3"/>
        <v> </v>
      </c>
      <c r="Q57" s="39" t="str">
        <f t="shared" si="5"/>
        <v> </v>
      </c>
      <c r="R57" s="39" t="str">
        <f t="shared" si="4"/>
        <v> </v>
      </c>
    </row>
    <row r="58" spans="12:18" ht="17.25" customHeight="1">
      <c r="L58" s="42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2"/>
        <v> </v>
      </c>
      <c r="P58" s="39" t="str">
        <f t="shared" si="3"/>
        <v> </v>
      </c>
      <c r="Q58" s="39" t="str">
        <f t="shared" si="5"/>
        <v> </v>
      </c>
      <c r="R58" s="39" t="str">
        <f t="shared" si="4"/>
        <v> </v>
      </c>
    </row>
    <row r="59" spans="12:18" ht="17.25" customHeight="1">
      <c r="L59" s="42">
        <f>SMALL(IF(ISNUMBER(different),ROW(different)-ROW(INDEX(different,1))+1),ROW($B$1:INDEX($B:$B,COUNTIF(different,1))))</f>
        <v>0</v>
      </c>
      <c r="M59" s="39" t="e">
        <f>INDEX(distribution,INDEX(subsetindex,ROW(56:56)))</f>
        <v>#NUM!</v>
      </c>
      <c r="N59" s="39" t="e">
        <f>INDEX(different,INDEX(subsetindex,ROW(56:56)))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2">
        <f>SMALL(IF(ISNUMBER(different),ROW(different)-ROW(INDEX(different,1))+1),ROW($B$1:INDEX($B:$B,COUNTIF(different,1))))</f>
        <v>0</v>
      </c>
      <c r="M60" s="39" t="e">
        <f>INDEX(distribution,INDEX(subsetindex,ROW(57:57)))</f>
        <v>#NUM!</v>
      </c>
      <c r="N60" s="39" t="e">
        <f>INDEX(different,INDEX(subsetindex,ROW(57:57)))</f>
        <v>#NUM!</v>
      </c>
      <c r="O60" s="39" t="str">
        <f>IF(ISNUMBER(N60),N60," ")</f>
        <v> </v>
      </c>
      <c r="P60" s="39" t="str">
        <f>IF(ISNUMBER(N60),M60," ")</f>
        <v> </v>
      </c>
      <c r="Q60" s="39" t="str">
        <f>IF(ISNUMBER(O60),0.5," ")</f>
        <v> </v>
      </c>
      <c r="R60" s="39" t="str">
        <f>IF(ISNUMBER(O60),-0.5," ")</f>
        <v> </v>
      </c>
    </row>
    <row r="61" spans="12:18" ht="17.25" customHeight="1">
      <c r="L61" s="42">
        <f>SMALL(IF(ISNUMBER(different),ROW(different)-ROW(INDEX(different,1))+1),ROW($B$1:INDEX($B:$B,COUNTIF(different,1))))</f>
        <v>0</v>
      </c>
      <c r="M61" s="39" t="e">
        <f>INDEX(distribution,INDEX(subsetindex,ROW(56:56)))</f>
        <v>#NUM!</v>
      </c>
      <c r="N61" s="39" t="e">
        <f>INDEX(different,INDEX(subsetindex,ROW(56:56)))</f>
        <v>#NUM!</v>
      </c>
      <c r="O61" s="39" t="str">
        <f>IF(ISNUMBER(N61),N61," ")</f>
        <v> </v>
      </c>
      <c r="P61" s="39" t="str">
        <f>IF(ISNUMBER(N61),M61," ")</f>
        <v> </v>
      </c>
      <c r="Q61" s="39" t="str">
        <f>IF(ISNUMBER(O61),0.5," ")</f>
        <v> </v>
      </c>
      <c r="R61" s="39" t="str">
        <f>IF(ISNUMBER(O61),-0.5," ")</f>
        <v> </v>
      </c>
    </row>
    <row r="62" spans="12:18" ht="17.25" customHeight="1">
      <c r="L62" s="42">
        <f>SMALL(IF(ISNUMBER(different),ROW(different)-ROW(INDEX(different,1))+1),ROW($B$1:INDEX($B:$B,COUNTIF(different,1))))</f>
        <v>0</v>
      </c>
      <c r="M62" s="39" t="e">
        <f>INDEX(distribution,INDEX(subsetindex,ROW(59:59)))</f>
        <v>#NUM!</v>
      </c>
      <c r="N62" s="39" t="e">
        <f>INDEX(different,INDEX(subsetindex,ROW(59:59)))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2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 t="shared" si="2"/>
        <v> </v>
      </c>
      <c r="P63" s="39" t="str">
        <f t="shared" si="3"/>
        <v> </v>
      </c>
      <c r="Q63" s="39" t="str">
        <f t="shared" si="5"/>
        <v> </v>
      </c>
      <c r="R63" s="39" t="str">
        <f t="shared" si="4"/>
        <v> </v>
      </c>
    </row>
    <row r="64" spans="12:18" ht="17.25" customHeight="1">
      <c r="L64" s="42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2"/>
        <v> </v>
      </c>
      <c r="P64" s="39" t="str">
        <f t="shared" si="3"/>
        <v> </v>
      </c>
      <c r="Q64" s="39" t="str">
        <f t="shared" si="5"/>
        <v> </v>
      </c>
      <c r="R64" s="39" t="str">
        <f t="shared" si="4"/>
        <v> </v>
      </c>
    </row>
    <row r="65" spans="12:18" ht="17.25" customHeight="1">
      <c r="L65" s="42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2"/>
        <v> </v>
      </c>
      <c r="P65" s="39" t="str">
        <f t="shared" si="3"/>
        <v> </v>
      </c>
      <c r="Q65" s="39" t="str">
        <f t="shared" si="5"/>
        <v> </v>
      </c>
      <c r="R65" s="39" t="str">
        <f t="shared" si="4"/>
        <v> </v>
      </c>
    </row>
    <row r="66" spans="12:18" ht="17.25" customHeight="1">
      <c r="L66" s="42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2"/>
        <v> </v>
      </c>
      <c r="P66" s="39" t="str">
        <f t="shared" si="3"/>
        <v> </v>
      </c>
      <c r="Q66" s="39" t="str">
        <f t="shared" si="5"/>
        <v> </v>
      </c>
      <c r="R66" s="39" t="str">
        <f t="shared" si="4"/>
        <v> </v>
      </c>
    </row>
    <row r="67" spans="12:18" ht="17.25" customHeight="1">
      <c r="L67" s="42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2"/>
        <v> </v>
      </c>
      <c r="P67" s="39" t="str">
        <f t="shared" si="3"/>
        <v> </v>
      </c>
      <c r="Q67" s="39" t="str">
        <f t="shared" si="5"/>
        <v> </v>
      </c>
      <c r="R67" s="39" t="str">
        <f t="shared" si="4"/>
        <v> </v>
      </c>
    </row>
    <row r="68" spans="12:18" ht="17.25" customHeight="1">
      <c r="L68" s="42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2"/>
        <v> </v>
      </c>
      <c r="P68" s="39" t="str">
        <f t="shared" si="3"/>
        <v> </v>
      </c>
      <c r="Q68" s="39" t="str">
        <f t="shared" si="5"/>
        <v> </v>
      </c>
      <c r="R68" s="39" t="str">
        <f t="shared" si="4"/>
        <v> </v>
      </c>
    </row>
    <row r="69" spans="12:18" ht="17.25" customHeight="1">
      <c r="L69" s="42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2"/>
        <v> </v>
      </c>
      <c r="P69" s="39" t="str">
        <f t="shared" si="3"/>
        <v> </v>
      </c>
      <c r="Q69" s="39" t="str">
        <f t="shared" si="5"/>
        <v> </v>
      </c>
      <c r="R69" s="39" t="str">
        <f t="shared" si="4"/>
        <v> </v>
      </c>
    </row>
    <row r="70" spans="12:18" ht="17.25" customHeight="1">
      <c r="L70" s="42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2"/>
        <v> </v>
      </c>
      <c r="P70" s="39" t="str">
        <f t="shared" si="3"/>
        <v> </v>
      </c>
      <c r="Q70" s="39" t="str">
        <f t="shared" si="5"/>
        <v> </v>
      </c>
      <c r="R70" s="39" t="str">
        <f t="shared" si="4"/>
        <v> </v>
      </c>
    </row>
    <row r="71" spans="12:18" ht="17.25" customHeight="1">
      <c r="L71" s="42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2"/>
        <v> </v>
      </c>
      <c r="P71" s="39" t="str">
        <f t="shared" si="3"/>
        <v> </v>
      </c>
      <c r="Q71" s="39" t="str">
        <f t="shared" si="5"/>
        <v> </v>
      </c>
      <c r="R71" s="39" t="str">
        <f t="shared" si="4"/>
        <v> </v>
      </c>
    </row>
    <row r="72" spans="12:18" ht="17.25" customHeight="1">
      <c r="L72" s="42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2"/>
        <v> </v>
      </c>
      <c r="P72" s="39" t="str">
        <f t="shared" si="3"/>
        <v> </v>
      </c>
      <c r="Q72" s="39" t="str">
        <f t="shared" si="5"/>
        <v> </v>
      </c>
      <c r="R72" s="39" t="str">
        <f t="shared" si="4"/>
        <v> </v>
      </c>
    </row>
    <row r="73" spans="12:18" ht="17.25" customHeight="1">
      <c r="L73" s="42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2"/>
        <v> </v>
      </c>
      <c r="P73" s="39" t="str">
        <f t="shared" si="3"/>
        <v> </v>
      </c>
      <c r="Q73" s="39" t="str">
        <f t="shared" si="5"/>
        <v> </v>
      </c>
      <c r="R73" s="39" t="str">
        <f t="shared" si="4"/>
        <v> </v>
      </c>
    </row>
    <row r="74" spans="12:18" ht="17.25" customHeight="1">
      <c r="L74" s="42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2"/>
        <v> </v>
      </c>
      <c r="P74" s="39" t="str">
        <f t="shared" si="3"/>
        <v> </v>
      </c>
      <c r="Q74" s="39" t="str">
        <f t="shared" si="5"/>
        <v> </v>
      </c>
      <c r="R74" s="39" t="str">
        <f t="shared" si="4"/>
        <v> </v>
      </c>
    </row>
    <row r="75" spans="12:18" ht="17.25" customHeight="1">
      <c r="L75" s="42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2"/>
        <v> </v>
      </c>
      <c r="P75" s="39" t="str">
        <f t="shared" si="3"/>
        <v> </v>
      </c>
      <c r="Q75" s="39" t="str">
        <f t="shared" si="5"/>
        <v> </v>
      </c>
      <c r="R75" s="39" t="str">
        <f t="shared" si="4"/>
        <v> </v>
      </c>
    </row>
    <row r="76" spans="12:18" ht="17.25" customHeight="1">
      <c r="L76" s="42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2"/>
        <v> </v>
      </c>
      <c r="P76" s="39" t="str">
        <f t="shared" si="3"/>
        <v> </v>
      </c>
      <c r="Q76" s="39" t="str">
        <f t="shared" si="5"/>
        <v> </v>
      </c>
      <c r="R76" s="39" t="str">
        <f t="shared" si="4"/>
        <v> </v>
      </c>
    </row>
    <row r="77" spans="12:18" ht="17.25" customHeight="1">
      <c r="L77" s="42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2"/>
        <v> </v>
      </c>
      <c r="P77" s="39" t="str">
        <f t="shared" si="3"/>
        <v> </v>
      </c>
      <c r="Q77" s="39" t="str">
        <f t="shared" si="5"/>
        <v> </v>
      </c>
      <c r="R77" s="39" t="str">
        <f t="shared" si="4"/>
        <v> </v>
      </c>
    </row>
    <row r="78" spans="12:18" ht="17.25" customHeight="1">
      <c r="L78" s="42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2"/>
        <v> </v>
      </c>
      <c r="P78" s="39" t="str">
        <f t="shared" si="3"/>
        <v> </v>
      </c>
      <c r="Q78" s="39" t="str">
        <f t="shared" si="5"/>
        <v> </v>
      </c>
      <c r="R78" s="39" t="str">
        <f t="shared" si="4"/>
        <v> </v>
      </c>
    </row>
    <row r="79" spans="12:18" ht="17.25" customHeight="1">
      <c r="L79" s="42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2"/>
        <v> </v>
      </c>
      <c r="P79" s="39" t="str">
        <f t="shared" si="3"/>
        <v> </v>
      </c>
      <c r="Q79" s="39" t="str">
        <f t="shared" si="5"/>
        <v> </v>
      </c>
      <c r="R79" s="39" t="str">
        <f t="shared" si="4"/>
        <v> </v>
      </c>
    </row>
    <row r="80" spans="12:18" ht="17.25" customHeight="1">
      <c r="L80" s="42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2"/>
        <v> </v>
      </c>
      <c r="P80" s="39" t="str">
        <f t="shared" si="3"/>
        <v> </v>
      </c>
      <c r="Q80" s="39" t="str">
        <f t="shared" si="5"/>
        <v> </v>
      </c>
      <c r="R80" s="39" t="str">
        <f t="shared" si="4"/>
        <v> </v>
      </c>
    </row>
    <row r="81" spans="12:18" ht="17.25" customHeight="1">
      <c r="L81" s="42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2"/>
        <v> </v>
      </c>
      <c r="P81" s="39" t="str">
        <f t="shared" si="3"/>
        <v> </v>
      </c>
      <c r="Q81" s="39" t="str">
        <f t="shared" si="5"/>
        <v> </v>
      </c>
      <c r="R81" s="39" t="str">
        <f t="shared" si="4"/>
        <v> </v>
      </c>
    </row>
    <row r="82" spans="12:18" ht="17.25" customHeight="1">
      <c r="L82" s="42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2"/>
        <v> </v>
      </c>
      <c r="P82" s="39" t="str">
        <f t="shared" si="3"/>
        <v> </v>
      </c>
      <c r="Q82" s="39" t="str">
        <f t="shared" si="5"/>
        <v> </v>
      </c>
      <c r="R82" s="39" t="str">
        <f t="shared" si="4"/>
        <v> </v>
      </c>
    </row>
    <row r="83" spans="12:18" ht="17.25" customHeight="1">
      <c r="L83" s="42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2"/>
        <v> </v>
      </c>
      <c r="P83" s="39" t="str">
        <f t="shared" si="3"/>
        <v> </v>
      </c>
      <c r="Q83" s="39" t="str">
        <f t="shared" si="5"/>
        <v> </v>
      </c>
      <c r="R83" s="39" t="str">
        <f t="shared" si="4"/>
        <v> </v>
      </c>
    </row>
    <row r="84" spans="12:18" ht="12.75">
      <c r="L84" s="42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2"/>
        <v> </v>
      </c>
      <c r="P84" s="39" t="str">
        <f t="shared" si="3"/>
        <v> </v>
      </c>
      <c r="Q84" s="39" t="str">
        <f t="shared" si="5"/>
        <v> </v>
      </c>
      <c r="R84" s="39" t="str">
        <f t="shared" si="4"/>
        <v> </v>
      </c>
    </row>
    <row r="85" spans="12:18" ht="12.75">
      <c r="L85" s="42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2"/>
        <v> </v>
      </c>
      <c r="P85" s="39" t="str">
        <f t="shared" si="3"/>
        <v> </v>
      </c>
      <c r="Q85" s="39" t="str">
        <f t="shared" si="5"/>
        <v> </v>
      </c>
      <c r="R85" s="39" t="str">
        <f t="shared" si="4"/>
        <v> </v>
      </c>
    </row>
    <row r="86" spans="12:18" ht="12.75">
      <c r="L86" s="42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2"/>
        <v> </v>
      </c>
      <c r="P86" s="39" t="str">
        <f t="shared" si="3"/>
        <v> </v>
      </c>
      <c r="Q86" s="39" t="str">
        <f t="shared" si="5"/>
        <v> </v>
      </c>
      <c r="R86" s="39" t="str">
        <f t="shared" si="4"/>
        <v> </v>
      </c>
    </row>
    <row r="87" spans="12:18" ht="12.75">
      <c r="L87" s="42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2"/>
        <v> </v>
      </c>
      <c r="P87" s="39" t="str">
        <f t="shared" si="3"/>
        <v> </v>
      </c>
      <c r="Q87" s="39" t="str">
        <f t="shared" si="5"/>
        <v> </v>
      </c>
      <c r="R87" s="39" t="str">
        <f t="shared" si="4"/>
        <v> </v>
      </c>
    </row>
    <row r="88" spans="12:18" ht="12.75">
      <c r="L88" s="42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2"/>
        <v> </v>
      </c>
      <c r="P88" s="39" t="str">
        <f t="shared" si="3"/>
        <v> </v>
      </c>
      <c r="Q88" s="39" t="str">
        <f t="shared" si="5"/>
        <v> </v>
      </c>
      <c r="R88" s="39" t="str">
        <f t="shared" si="4"/>
        <v> </v>
      </c>
    </row>
    <row r="89" spans="12:18" ht="12.75">
      <c r="L89" s="42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2"/>
        <v> </v>
      </c>
      <c r="P89" s="39" t="str">
        <f t="shared" si="3"/>
        <v> </v>
      </c>
      <c r="Q89" s="39" t="str">
        <f t="shared" si="5"/>
        <v> </v>
      </c>
      <c r="R89" s="39" t="str">
        <f t="shared" si="4"/>
        <v> </v>
      </c>
    </row>
    <row r="90" spans="12:18" ht="12.75">
      <c r="L90" s="42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2"/>
        <v> </v>
      </c>
      <c r="P90" s="39" t="str">
        <f t="shared" si="3"/>
        <v> </v>
      </c>
      <c r="Q90" s="39" t="str">
        <f t="shared" si="5"/>
        <v> </v>
      </c>
      <c r="R90" s="39" t="str">
        <f t="shared" si="4"/>
        <v> </v>
      </c>
    </row>
    <row r="91" spans="12:18" ht="12.75">
      <c r="L91" s="42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2"/>
        <v> </v>
      </c>
      <c r="P91" s="39" t="str">
        <f t="shared" si="3"/>
        <v> </v>
      </c>
      <c r="Q91" s="39" t="str">
        <f t="shared" si="5"/>
        <v> </v>
      </c>
      <c r="R91" s="39" t="str">
        <f t="shared" si="4"/>
        <v> </v>
      </c>
    </row>
    <row r="92" spans="12:18" ht="12.75">
      <c r="L92" s="42">
        <f>SMALL(IF(ISNUMBER(different),ROW(different)-ROW(INDEX(different,1))+1),ROW($B$1:INDEX($B:$B,COUNTIF(different,1))))</f>
        <v>0</v>
      </c>
      <c r="M92" s="39" t="e">
        <f>INDEX(distribution,INDEX(subsetindex,ROW(89:89)))</f>
        <v>#NUM!</v>
      </c>
      <c r="N92" s="39" t="e">
        <f>INDEX(different,INDEX(subsetindex,ROW(89:89)))</f>
        <v>#NUM!</v>
      </c>
      <c r="O92" s="39" t="str">
        <f>IF(ISNUMBER(N92),N92," ")</f>
        <v> </v>
      </c>
      <c r="P92" s="39" t="str">
        <f>IF(ISNUMBER(N92),M92," ")</f>
        <v> </v>
      </c>
      <c r="Q92" s="39" t="str">
        <f>IF(ISNUMBER(O92),0.5," ")</f>
        <v> </v>
      </c>
      <c r="R92" s="39" t="str">
        <f>IF(ISNUMBER(O92),-0.5," ")</f>
        <v> </v>
      </c>
    </row>
    <row r="93" spans="12:18" ht="12.75">
      <c r="L93" s="42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>IF(ISNUMBER(N93),N93," ")</f>
        <v> </v>
      </c>
      <c r="P93" s="39" t="str">
        <f>IF(ISNUMBER(N93),M93," ")</f>
        <v> </v>
      </c>
      <c r="Q93" s="39" t="str">
        <f>IF(ISNUMBER(O93),0.5," ")</f>
        <v> </v>
      </c>
      <c r="R93" s="39" t="str">
        <f>IF(ISNUMBER(O93),-0.5," ")</f>
        <v> </v>
      </c>
    </row>
    <row r="94" spans="12:18" ht="12.75">
      <c r="L94" s="42">
        <f>SMALL(IF(ISNUMBER(different),ROW(different)-ROW(INDEX(different,1))+1),ROW($B$1:INDEX($B:$B,COUNTIF(different,1))))</f>
        <v>0</v>
      </c>
      <c r="M94" s="39" t="e">
        <f>INDEX(distribution,INDEX(subsetindex,ROW(89:89)))</f>
        <v>#NUM!</v>
      </c>
      <c r="N94" s="39" t="e">
        <f>INDEX(different,INDEX(subsetindex,ROW(89:89)))</f>
        <v>#NUM!</v>
      </c>
      <c r="O94" s="39" t="str">
        <f>IF(ISNUMBER(N94),N94," ")</f>
        <v> </v>
      </c>
      <c r="P94" s="39" t="str">
        <f>IF(ISNUMBER(N94),M94," ")</f>
        <v> </v>
      </c>
      <c r="Q94" s="39" t="str">
        <f>IF(ISNUMBER(O94),0.5," ")</f>
        <v> </v>
      </c>
      <c r="R94" s="39" t="str">
        <f>IF(ISNUMBER(O94),-0.5," ")</f>
        <v> </v>
      </c>
    </row>
    <row r="95" spans="12:18" ht="12.75">
      <c r="L95" s="42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>IF(ISNUMBER(N95),N95," ")</f>
        <v> </v>
      </c>
      <c r="P95" s="39" t="str">
        <f>IF(ISNUMBER(N95),M95," ")</f>
        <v> </v>
      </c>
      <c r="Q95" s="39" t="str">
        <f>IF(ISNUMBER(O95),0.5," ")</f>
        <v> </v>
      </c>
      <c r="R95" s="39" t="str">
        <f>IF(ISNUMBER(O95),-0.5," ")</f>
        <v> </v>
      </c>
    </row>
    <row r="96" spans="12:18" ht="12.75">
      <c r="L96" s="42">
        <f>SMALL(IF(ISNUMBER(different),ROW(different)-ROW(INDEX(different,1))+1),ROW($B$1:INDEX($B:$B,COUNTIF(different,1))))</f>
        <v>0</v>
      </c>
      <c r="M96" s="39" t="e">
        <f>INDEX(distribution,INDEX(subsetindex,ROW(91:91)))</f>
        <v>#NUM!</v>
      </c>
      <c r="N96" s="39" t="e">
        <f>INDEX(different,INDEX(subsetindex,ROW(91:91)))</f>
        <v>#NUM!</v>
      </c>
      <c r="O96" s="39" t="str">
        <f t="shared" si="2"/>
        <v> </v>
      </c>
      <c r="P96" s="39" t="str">
        <f t="shared" si="3"/>
        <v> </v>
      </c>
      <c r="Q96" s="39" t="str">
        <f t="shared" si="5"/>
        <v> </v>
      </c>
      <c r="R96" s="39" t="str">
        <f t="shared" si="4"/>
        <v> </v>
      </c>
    </row>
    <row r="97" spans="12:18" ht="12.75">
      <c r="L97" s="42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2"/>
        <v> </v>
      </c>
      <c r="P97" s="39" t="str">
        <f t="shared" si="3"/>
        <v> </v>
      </c>
      <c r="Q97" s="39" t="str">
        <f t="shared" si="5"/>
        <v> </v>
      </c>
      <c r="R97" s="39" t="str">
        <f t="shared" si="4"/>
        <v> </v>
      </c>
    </row>
    <row r="102" ht="13.5" customHeight="1"/>
    <row r="105" ht="13.5" customHeight="1"/>
  </sheetData>
  <sheetProtection password="C2B6" sheet="1"/>
  <mergeCells count="17">
    <mergeCell ref="A32:A33"/>
    <mergeCell ref="A26:A27"/>
    <mergeCell ref="A6:A7"/>
    <mergeCell ref="A4:A5"/>
    <mergeCell ref="A20:A21"/>
    <mergeCell ref="A22:A23"/>
    <mergeCell ref="A16:A17"/>
    <mergeCell ref="A8:A9"/>
    <mergeCell ref="A24:A25"/>
    <mergeCell ref="A34:A35"/>
    <mergeCell ref="A10:A11"/>
    <mergeCell ref="A12:A13"/>
    <mergeCell ref="A14:A15"/>
    <mergeCell ref="A18:A19"/>
    <mergeCell ref="A2:A3"/>
    <mergeCell ref="A30:A31"/>
    <mergeCell ref="A28:A2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4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4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28" width="9.140625" style="39" customWidth="1"/>
  </cols>
  <sheetData>
    <row r="1" spans="1:28" s="19" customFormat="1" ht="38.25">
      <c r="A1" s="3" t="s">
        <v>0</v>
      </c>
      <c r="B1" s="3" t="s">
        <v>1</v>
      </c>
      <c r="C1" s="9" t="s">
        <v>9</v>
      </c>
      <c r="D1" s="4" t="s">
        <v>11</v>
      </c>
      <c r="E1" s="4" t="s">
        <v>12</v>
      </c>
      <c r="F1" s="18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18" ht="17.25" customHeight="1">
      <c r="A2" s="72" t="s">
        <v>24</v>
      </c>
      <c r="B2" s="16" t="s">
        <v>26</v>
      </c>
      <c r="C2" s="55" t="s">
        <v>9</v>
      </c>
      <c r="D2" s="16">
        <v>51</v>
      </c>
      <c r="E2" s="50">
        <f aca="true" t="shared" si="0" ref="E2:E7">LOG(D2)</f>
        <v>1.7075701760979363</v>
      </c>
      <c r="F2" s="11" t="s">
        <v>16</v>
      </c>
      <c r="G2" s="5" t="e">
        <f aca="true" t="shared" si="1" ref="G2:G7">LOG(F2)</f>
        <v>#VALUE!</v>
      </c>
      <c r="H2" s="5" t="e">
        <f aca="true" t="shared" si="2" ref="H2:H7">G2-E2</f>
        <v>#VALUE!</v>
      </c>
      <c r="I2" s="6">
        <v>0.5</v>
      </c>
      <c r="J2" s="7">
        <v>-0.5</v>
      </c>
      <c r="K2" s="17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3" ref="O2:O94">IF(ISNUMBER(N2),N2," ")</f>
        <v> </v>
      </c>
      <c r="P2" s="39" t="str">
        <f aca="true" t="shared" si="4" ref="P2:P94">IF(ISNUMBER(N2),M2," ")</f>
        <v> </v>
      </c>
      <c r="Q2" s="39" t="str">
        <f>IF(ISNUMBER(O2),0.5," ")</f>
        <v> </v>
      </c>
      <c r="R2" s="39" t="str">
        <f aca="true" t="shared" si="5" ref="R2:R94">IF(ISNUMBER(O2),-0.5," ")</f>
        <v> </v>
      </c>
    </row>
    <row r="3" spans="1:18" ht="17.25" customHeight="1">
      <c r="A3" s="72"/>
      <c r="B3" s="16" t="s">
        <v>27</v>
      </c>
      <c r="C3" s="55" t="s">
        <v>9</v>
      </c>
      <c r="D3" s="16">
        <v>45</v>
      </c>
      <c r="E3" s="50">
        <f t="shared" si="0"/>
        <v>1.6532125137753437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7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3"/>
        <v> </v>
      </c>
      <c r="P3" s="39" t="str">
        <f t="shared" si="4"/>
        <v> </v>
      </c>
      <c r="Q3" s="39" t="str">
        <f aca="true" t="shared" si="6" ref="Q3:Q94">IF(ISNUMBER(O3),0.5," ")</f>
        <v> </v>
      </c>
      <c r="R3" s="39" t="str">
        <f t="shared" si="5"/>
        <v> </v>
      </c>
    </row>
    <row r="4" spans="1:18" ht="17.25" customHeight="1">
      <c r="A4" s="72" t="s">
        <v>28</v>
      </c>
      <c r="B4" s="16" t="s">
        <v>29</v>
      </c>
      <c r="C4" s="55" t="s">
        <v>9</v>
      </c>
      <c r="D4" s="16">
        <v>42</v>
      </c>
      <c r="E4" s="50">
        <f t="shared" si="0"/>
        <v>1.6232492903979006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7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3"/>
        <v> </v>
      </c>
      <c r="P4" s="39" t="str">
        <f t="shared" si="4"/>
        <v> </v>
      </c>
      <c r="Q4" s="39" t="str">
        <f t="shared" si="6"/>
        <v> </v>
      </c>
      <c r="R4" s="39" t="str">
        <f t="shared" si="5"/>
        <v> </v>
      </c>
    </row>
    <row r="5" spans="1:18" ht="17.25" customHeight="1">
      <c r="A5" s="72"/>
      <c r="B5" s="16" t="s">
        <v>37</v>
      </c>
      <c r="C5" s="55" t="s">
        <v>9</v>
      </c>
      <c r="D5" s="16">
        <v>58</v>
      </c>
      <c r="E5" s="50">
        <f t="shared" si="0"/>
        <v>1.7634279935629373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7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3"/>
        <v> </v>
      </c>
      <c r="P5" s="39" t="str">
        <f t="shared" si="4"/>
        <v> </v>
      </c>
      <c r="Q5" s="39" t="str">
        <f t="shared" si="6"/>
        <v> </v>
      </c>
      <c r="R5" s="39" t="str">
        <f t="shared" si="5"/>
        <v> </v>
      </c>
    </row>
    <row r="6" spans="1:18" ht="17.25" customHeight="1">
      <c r="A6" s="72" t="s">
        <v>31</v>
      </c>
      <c r="B6" s="16" t="s">
        <v>32</v>
      </c>
      <c r="C6" s="55" t="s">
        <v>9</v>
      </c>
      <c r="D6" s="16">
        <v>3</v>
      </c>
      <c r="E6" s="50">
        <f t="shared" si="0"/>
        <v>0.47712125471966244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7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3"/>
        <v> </v>
      </c>
      <c r="P6" s="39" t="str">
        <f t="shared" si="4"/>
        <v> </v>
      </c>
      <c r="Q6" s="39" t="str">
        <f t="shared" si="6"/>
        <v> </v>
      </c>
      <c r="R6" s="39" t="str">
        <f t="shared" si="5"/>
        <v> </v>
      </c>
    </row>
    <row r="7" spans="1:18" ht="17.25" customHeight="1">
      <c r="A7" s="72"/>
      <c r="B7" s="16" t="s">
        <v>38</v>
      </c>
      <c r="C7" s="55" t="s">
        <v>9</v>
      </c>
      <c r="D7" s="16">
        <v>9</v>
      </c>
      <c r="E7" s="50">
        <f t="shared" si="0"/>
        <v>0.9542425094393249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7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3"/>
        <v> </v>
      </c>
      <c r="P7" s="39" t="str">
        <f t="shared" si="4"/>
        <v> </v>
      </c>
      <c r="Q7" s="39" t="str">
        <f t="shared" si="6"/>
        <v> </v>
      </c>
      <c r="R7" s="39" t="str">
        <f t="shared" si="5"/>
        <v> </v>
      </c>
    </row>
    <row r="8" spans="1:18" ht="17.25" customHeight="1">
      <c r="A8" s="72" t="s">
        <v>34</v>
      </c>
      <c r="B8" s="16" t="s">
        <v>35</v>
      </c>
      <c r="C8" s="55" t="s">
        <v>9</v>
      </c>
      <c r="D8" s="16">
        <v>1</v>
      </c>
      <c r="E8" s="50">
        <f aca="true" t="shared" si="7" ref="E8:E14">LOG(D8)</f>
        <v>0</v>
      </c>
      <c r="F8" s="11" t="s">
        <v>16</v>
      </c>
      <c r="G8" s="5" t="e">
        <f aca="true" t="shared" si="8" ref="G8:G14">LOG(F8)</f>
        <v>#VALUE!</v>
      </c>
      <c r="H8" s="5" t="e">
        <f>G8-E8</f>
        <v>#VALUE!</v>
      </c>
      <c r="I8" s="6">
        <v>0.5</v>
      </c>
      <c r="J8" s="7">
        <v>-0.5</v>
      </c>
      <c r="K8" s="17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3"/>
        <v> </v>
      </c>
      <c r="P8" s="39" t="str">
        <f t="shared" si="4"/>
        <v> </v>
      </c>
      <c r="Q8" s="39" t="str">
        <f t="shared" si="6"/>
        <v> </v>
      </c>
      <c r="R8" s="39" t="str">
        <f t="shared" si="5"/>
        <v> </v>
      </c>
    </row>
    <row r="9" spans="1:18" ht="17.25" customHeight="1">
      <c r="A9" s="72"/>
      <c r="B9" s="16" t="s">
        <v>39</v>
      </c>
      <c r="C9" s="55" t="s">
        <v>9</v>
      </c>
      <c r="D9" s="16">
        <v>2</v>
      </c>
      <c r="E9" s="50">
        <f t="shared" si="7"/>
        <v>0.3010299956639812</v>
      </c>
      <c r="F9" s="11" t="s">
        <v>16</v>
      </c>
      <c r="G9" s="5" t="e">
        <f t="shared" si="8"/>
        <v>#VALUE!</v>
      </c>
      <c r="H9" s="5" t="e">
        <f>G9-E9</f>
        <v>#VALUE!</v>
      </c>
      <c r="I9" s="6">
        <v>0.5</v>
      </c>
      <c r="J9" s="7">
        <v>-0.5</v>
      </c>
      <c r="K9" s="17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3"/>
        <v> </v>
      </c>
      <c r="P9" s="39" t="str">
        <f t="shared" si="4"/>
        <v> </v>
      </c>
      <c r="Q9" s="39" t="str">
        <f t="shared" si="6"/>
        <v> </v>
      </c>
      <c r="R9" s="39" t="str">
        <f t="shared" si="5"/>
        <v> </v>
      </c>
    </row>
    <row r="10" spans="1:18" ht="17.25" customHeight="1">
      <c r="A10" s="16" t="s">
        <v>41</v>
      </c>
      <c r="B10" s="16" t="s">
        <v>42</v>
      </c>
      <c r="C10" s="55" t="s">
        <v>9</v>
      </c>
      <c r="D10" s="16">
        <v>43</v>
      </c>
      <c r="E10" s="50">
        <f t="shared" si="7"/>
        <v>1.6334684555795864</v>
      </c>
      <c r="F10" s="11" t="s">
        <v>16</v>
      </c>
      <c r="G10" s="5" t="e">
        <f t="shared" si="8"/>
        <v>#VALUE!</v>
      </c>
      <c r="H10" s="5" t="e">
        <f>G10-E10</f>
        <v>#VALUE!</v>
      </c>
      <c r="I10" s="6">
        <v>0.5</v>
      </c>
      <c r="J10" s="7">
        <v>-0.5</v>
      </c>
      <c r="K10" s="17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3"/>
        <v> </v>
      </c>
      <c r="P10" s="39" t="str">
        <f t="shared" si="4"/>
        <v> </v>
      </c>
      <c r="Q10" s="39" t="str">
        <f t="shared" si="6"/>
        <v> </v>
      </c>
      <c r="R10" s="39" t="str">
        <f t="shared" si="5"/>
        <v> </v>
      </c>
    </row>
    <row r="11" spans="1:18" ht="17.25" customHeight="1">
      <c r="A11" s="84" t="s">
        <v>45</v>
      </c>
      <c r="B11" s="16" t="s">
        <v>46</v>
      </c>
      <c r="C11" s="55" t="s">
        <v>9</v>
      </c>
      <c r="D11" s="16">
        <v>55</v>
      </c>
      <c r="E11" s="50">
        <f t="shared" si="7"/>
        <v>1.7403626894942439</v>
      </c>
      <c r="F11" s="11" t="s">
        <v>16</v>
      </c>
      <c r="G11" s="5" t="e">
        <f t="shared" si="8"/>
        <v>#VALUE!</v>
      </c>
      <c r="H11" s="5" t="e">
        <f>G11-E11</f>
        <v>#VALUE!</v>
      </c>
      <c r="I11" s="6">
        <v>0.5</v>
      </c>
      <c r="J11" s="7">
        <v>-0.5</v>
      </c>
      <c r="K11" s="17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3"/>
        <v> </v>
      </c>
      <c r="P11" s="39" t="str">
        <f t="shared" si="4"/>
        <v> </v>
      </c>
      <c r="Q11" s="39" t="str">
        <f t="shared" si="6"/>
        <v> </v>
      </c>
      <c r="R11" s="39" t="str">
        <f t="shared" si="5"/>
        <v> </v>
      </c>
    </row>
    <row r="12" spans="1:18" ht="17.25" customHeight="1">
      <c r="A12" s="85"/>
      <c r="B12" s="16" t="s">
        <v>47</v>
      </c>
      <c r="C12" s="55" t="s">
        <v>9</v>
      </c>
      <c r="D12" s="16">
        <v>56</v>
      </c>
      <c r="E12" s="50">
        <f t="shared" si="7"/>
        <v>1.7481880270062005</v>
      </c>
      <c r="F12" s="11" t="s">
        <v>16</v>
      </c>
      <c r="G12" s="5" t="e">
        <f t="shared" si="8"/>
        <v>#VALUE!</v>
      </c>
      <c r="H12" s="5" t="e">
        <f>G12-E12</f>
        <v>#VALUE!</v>
      </c>
      <c r="I12" s="6">
        <v>0.5</v>
      </c>
      <c r="J12" s="7">
        <v>-0.5</v>
      </c>
      <c r="K12" s="17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3"/>
        <v> </v>
      </c>
      <c r="P12" s="39" t="str">
        <f t="shared" si="4"/>
        <v> </v>
      </c>
      <c r="Q12" s="39" t="str">
        <f t="shared" si="6"/>
        <v> </v>
      </c>
      <c r="R12" s="39" t="str">
        <f t="shared" si="5"/>
        <v> </v>
      </c>
    </row>
    <row r="13" spans="1:18" ht="17.25" customHeight="1">
      <c r="A13" s="84" t="s">
        <v>49</v>
      </c>
      <c r="B13" s="16" t="s">
        <v>51</v>
      </c>
      <c r="C13" s="55" t="s">
        <v>9</v>
      </c>
      <c r="D13" s="16">
        <v>55</v>
      </c>
      <c r="E13" s="50">
        <f t="shared" si="7"/>
        <v>1.7403626894942439</v>
      </c>
      <c r="F13" s="11" t="s">
        <v>16</v>
      </c>
      <c r="G13" s="5" t="e">
        <f t="shared" si="8"/>
        <v>#VALUE!</v>
      </c>
      <c r="H13" s="5" t="e">
        <f aca="true" t="shared" si="9" ref="H13:H22">G13-E13</f>
        <v>#VALUE!</v>
      </c>
      <c r="I13" s="6">
        <v>0.5</v>
      </c>
      <c r="J13" s="7">
        <v>-0.5</v>
      </c>
      <c r="K13" s="17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3"/>
        <v> </v>
      </c>
      <c r="P13" s="39" t="str">
        <f t="shared" si="4"/>
        <v> </v>
      </c>
      <c r="Q13" s="39" t="str">
        <f t="shared" si="6"/>
        <v> </v>
      </c>
      <c r="R13" s="39" t="str">
        <f t="shared" si="5"/>
        <v> </v>
      </c>
    </row>
    <row r="14" spans="1:18" ht="17.25" customHeight="1">
      <c r="A14" s="85"/>
      <c r="B14" s="16" t="s">
        <v>52</v>
      </c>
      <c r="C14" s="55" t="s">
        <v>9</v>
      </c>
      <c r="D14" s="16">
        <v>58</v>
      </c>
      <c r="E14" s="50">
        <f t="shared" si="7"/>
        <v>1.7634279935629373</v>
      </c>
      <c r="F14" s="11" t="s">
        <v>16</v>
      </c>
      <c r="G14" s="5" t="e">
        <f t="shared" si="8"/>
        <v>#VALUE!</v>
      </c>
      <c r="H14" s="5" t="e">
        <f t="shared" si="9"/>
        <v>#VALUE!</v>
      </c>
      <c r="I14" s="6">
        <v>0.5</v>
      </c>
      <c r="J14" s="7">
        <v>-0.5</v>
      </c>
      <c r="K14" s="17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3"/>
        <v> </v>
      </c>
      <c r="P14" s="39" t="str">
        <f t="shared" si="4"/>
        <v> </v>
      </c>
      <c r="Q14" s="39" t="str">
        <f t="shared" si="6"/>
        <v> </v>
      </c>
      <c r="R14" s="39" t="str">
        <f t="shared" si="5"/>
        <v> </v>
      </c>
    </row>
    <row r="15" spans="1:18" ht="17.25" customHeight="1">
      <c r="A15" s="84" t="s">
        <v>53</v>
      </c>
      <c r="B15" s="16" t="s">
        <v>54</v>
      </c>
      <c r="C15" s="55" t="s">
        <v>9</v>
      </c>
      <c r="D15" s="16">
        <v>64</v>
      </c>
      <c r="E15" s="50">
        <f aca="true" t="shared" si="10" ref="E15:E26">LOG(D15)</f>
        <v>1.806179973983887</v>
      </c>
      <c r="F15" s="11" t="s">
        <v>16</v>
      </c>
      <c r="G15" s="5" t="e">
        <f aca="true" t="shared" si="11" ref="G15:G26">LOG(F15)</f>
        <v>#VALUE!</v>
      </c>
      <c r="H15" s="5" t="e">
        <f t="shared" si="9"/>
        <v>#VALUE!</v>
      </c>
      <c r="I15" s="6">
        <v>0.5</v>
      </c>
      <c r="J15" s="7">
        <v>-0.5</v>
      </c>
      <c r="K15" s="17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3"/>
        <v> </v>
      </c>
      <c r="P15" s="39" t="str">
        <f t="shared" si="4"/>
        <v> </v>
      </c>
      <c r="Q15" s="39" t="str">
        <f t="shared" si="6"/>
        <v> </v>
      </c>
      <c r="R15" s="39" t="str">
        <f t="shared" si="5"/>
        <v> </v>
      </c>
    </row>
    <row r="16" spans="1:18" ht="17.25" customHeight="1">
      <c r="A16" s="85"/>
      <c r="B16" s="16" t="s">
        <v>56</v>
      </c>
      <c r="C16" s="55" t="s">
        <v>9</v>
      </c>
      <c r="D16" s="16">
        <v>61</v>
      </c>
      <c r="E16" s="50">
        <f t="shared" si="10"/>
        <v>1.7853298350107671</v>
      </c>
      <c r="F16" s="11" t="s">
        <v>16</v>
      </c>
      <c r="G16" s="5" t="e">
        <f t="shared" si="11"/>
        <v>#VALUE!</v>
      </c>
      <c r="H16" s="5" t="e">
        <f t="shared" si="9"/>
        <v>#VALUE!</v>
      </c>
      <c r="I16" s="6">
        <v>0.5</v>
      </c>
      <c r="J16" s="7">
        <v>-0.5</v>
      </c>
      <c r="K16" s="17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3"/>
        <v> </v>
      </c>
      <c r="P16" s="39" t="str">
        <f t="shared" si="4"/>
        <v> </v>
      </c>
      <c r="Q16" s="39" t="str">
        <f t="shared" si="6"/>
        <v> </v>
      </c>
      <c r="R16" s="39" t="str">
        <f t="shared" si="5"/>
        <v> </v>
      </c>
    </row>
    <row r="17" spans="1:18" ht="17.25" customHeight="1">
      <c r="A17" s="84" t="s">
        <v>57</v>
      </c>
      <c r="B17" s="16" t="s">
        <v>59</v>
      </c>
      <c r="C17" s="55" t="s">
        <v>9</v>
      </c>
      <c r="D17" s="16">
        <v>62</v>
      </c>
      <c r="E17" s="50">
        <f t="shared" si="10"/>
        <v>1.792391689498254</v>
      </c>
      <c r="F17" s="11" t="s">
        <v>16</v>
      </c>
      <c r="G17" s="5" t="e">
        <f t="shared" si="11"/>
        <v>#VALUE!</v>
      </c>
      <c r="H17" s="5" t="e">
        <f t="shared" si="9"/>
        <v>#VALUE!</v>
      </c>
      <c r="I17" s="6">
        <v>0.5</v>
      </c>
      <c r="J17" s="7">
        <v>-0.5</v>
      </c>
      <c r="K17" s="17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3"/>
        <v> </v>
      </c>
      <c r="P17" s="39" t="str">
        <f t="shared" si="4"/>
        <v> </v>
      </c>
      <c r="Q17" s="39" t="str">
        <f t="shared" si="6"/>
        <v> </v>
      </c>
      <c r="R17" s="39" t="str">
        <f t="shared" si="5"/>
        <v> </v>
      </c>
    </row>
    <row r="18" spans="1:28" s="49" customFormat="1" ht="17.25" customHeight="1">
      <c r="A18" s="85"/>
      <c r="B18" s="16" t="s">
        <v>60</v>
      </c>
      <c r="C18" s="55" t="s">
        <v>9</v>
      </c>
      <c r="D18" s="16">
        <v>51</v>
      </c>
      <c r="E18" s="50">
        <f t="shared" si="10"/>
        <v>1.7075701760979363</v>
      </c>
      <c r="F18" s="11" t="s">
        <v>16</v>
      </c>
      <c r="G18" s="5" t="e">
        <f t="shared" si="11"/>
        <v>#VALUE!</v>
      </c>
      <c r="H18" s="5" t="e">
        <f t="shared" si="9"/>
        <v>#VALUE!</v>
      </c>
      <c r="I18" s="6">
        <v>0.5</v>
      </c>
      <c r="J18" s="7">
        <v>-0.5</v>
      </c>
      <c r="K18" s="17"/>
      <c r="L18" s="43">
        <f>SMALL(IF(ISNUMBER(different),ROW(different)-ROW(INDEX(different,1))+1),ROW($B$1:INDEX($B:$B,COUNTIF(different,1))))</f>
        <v>0</v>
      </c>
      <c r="M18" s="48" t="e">
        <f>INDEX(distribution,INDEX(subsetindex,ROW(9:9)))</f>
        <v>#NUM!</v>
      </c>
      <c r="N18" s="48" t="e">
        <f>INDEX(different,INDEX(subsetindex,ROW(9:9)))</f>
        <v>#NUM!</v>
      </c>
      <c r="O18" s="48" t="str">
        <f aca="true" t="shared" si="12" ref="O18:O25">IF(ISNUMBER(N18),N18," ")</f>
        <v> </v>
      </c>
      <c r="P18" s="48" t="str">
        <f aca="true" t="shared" si="13" ref="P18:P25">IF(ISNUMBER(N18),M18," ")</f>
        <v> </v>
      </c>
      <c r="Q18" s="48" t="str">
        <f aca="true" t="shared" si="14" ref="Q18:Q25">IF(ISNUMBER(O18),0.5," ")</f>
        <v> </v>
      </c>
      <c r="R18" s="48" t="str">
        <f aca="true" t="shared" si="15" ref="R18:R25">IF(ISNUMBER(O18),-0.5," ")</f>
        <v> 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s="49" customFormat="1" ht="17.25" customHeight="1">
      <c r="A19" s="84" t="s">
        <v>61</v>
      </c>
      <c r="B19" s="16" t="s">
        <v>64</v>
      </c>
      <c r="C19" s="55" t="s">
        <v>9</v>
      </c>
      <c r="D19" s="16">
        <v>68</v>
      </c>
      <c r="E19" s="50">
        <f t="shared" si="10"/>
        <v>1.8325089127062364</v>
      </c>
      <c r="F19" s="11" t="s">
        <v>16</v>
      </c>
      <c r="G19" s="5" t="e">
        <f t="shared" si="11"/>
        <v>#VALUE!</v>
      </c>
      <c r="H19" s="5" t="e">
        <f t="shared" si="9"/>
        <v>#VALUE!</v>
      </c>
      <c r="I19" s="6">
        <v>0.5</v>
      </c>
      <c r="J19" s="7">
        <v>-0.5</v>
      </c>
      <c r="K19" s="17"/>
      <c r="L19" s="43">
        <f>SMALL(IF(ISNUMBER(different),ROW(different)-ROW(INDEX(different,1))+1),ROW($B$1:INDEX($B:$B,COUNTIF(different,1))))</f>
        <v>0</v>
      </c>
      <c r="M19" s="48" t="e">
        <f>INDEX(distribution,INDEX(subsetindex,ROW(18:18)))</f>
        <v>#NUM!</v>
      </c>
      <c r="N19" s="48" t="e">
        <f>INDEX(different,INDEX(subsetindex,ROW(18:18)))</f>
        <v>#NUM!</v>
      </c>
      <c r="O19" s="48" t="str">
        <f t="shared" si="12"/>
        <v> </v>
      </c>
      <c r="P19" s="48" t="str">
        <f t="shared" si="13"/>
        <v> </v>
      </c>
      <c r="Q19" s="48" t="str">
        <f t="shared" si="14"/>
        <v> </v>
      </c>
      <c r="R19" s="48" t="str">
        <f t="shared" si="15"/>
        <v> 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9" customFormat="1" ht="17.25" customHeight="1">
      <c r="A20" s="85"/>
      <c r="B20" s="16" t="s">
        <v>63</v>
      </c>
      <c r="C20" s="55" t="s">
        <v>9</v>
      </c>
      <c r="D20" s="16">
        <v>98</v>
      </c>
      <c r="E20" s="50">
        <f t="shared" si="10"/>
        <v>1.9912260756924949</v>
      </c>
      <c r="F20" s="11" t="s">
        <v>16</v>
      </c>
      <c r="G20" s="5" t="e">
        <f t="shared" si="11"/>
        <v>#VALUE!</v>
      </c>
      <c r="H20" s="5" t="e">
        <f t="shared" si="9"/>
        <v>#VALUE!</v>
      </c>
      <c r="I20" s="6">
        <v>0.5</v>
      </c>
      <c r="J20" s="7">
        <v>-0.5</v>
      </c>
      <c r="K20" s="17"/>
      <c r="L20" s="43">
        <f>SMALL(IF(ISNUMBER(different),ROW(different)-ROW(INDEX(different,1))+1),ROW($B$1:INDEX($B:$B,COUNTIF(different,1))))</f>
        <v>0</v>
      </c>
      <c r="M20" s="48" t="e">
        <f>INDEX(distribution,INDEX(subsetindex,ROW(19:19)))</f>
        <v>#NUM!</v>
      </c>
      <c r="N20" s="48" t="e">
        <f>INDEX(different,INDEX(subsetindex,ROW(19:19)))</f>
        <v>#NUM!</v>
      </c>
      <c r="O20" s="48" t="str">
        <f t="shared" si="12"/>
        <v> </v>
      </c>
      <c r="P20" s="48" t="str">
        <f t="shared" si="13"/>
        <v> </v>
      </c>
      <c r="Q20" s="48" t="str">
        <f t="shared" si="14"/>
        <v> </v>
      </c>
      <c r="R20" s="48" t="str">
        <f t="shared" si="15"/>
        <v> 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s="49" customFormat="1" ht="17.25" customHeight="1">
      <c r="A21" s="84" t="s">
        <v>65</v>
      </c>
      <c r="B21" s="16" t="s">
        <v>66</v>
      </c>
      <c r="C21" s="55" t="s">
        <v>9</v>
      </c>
      <c r="D21" s="16">
        <v>67</v>
      </c>
      <c r="E21" s="50">
        <f t="shared" si="10"/>
        <v>1.8260748027008264</v>
      </c>
      <c r="F21" s="11" t="s">
        <v>16</v>
      </c>
      <c r="G21" s="5" t="e">
        <f t="shared" si="11"/>
        <v>#VALUE!</v>
      </c>
      <c r="H21" s="5" t="e">
        <f t="shared" si="9"/>
        <v>#VALUE!</v>
      </c>
      <c r="I21" s="6">
        <v>0.5</v>
      </c>
      <c r="J21" s="7">
        <v>-0.5</v>
      </c>
      <c r="K21" s="17"/>
      <c r="L21" s="43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12"/>
        <v> </v>
      </c>
      <c r="P21" s="48" t="str">
        <f t="shared" si="13"/>
        <v> </v>
      </c>
      <c r="Q21" s="48" t="str">
        <f t="shared" si="14"/>
        <v> </v>
      </c>
      <c r="R21" s="48" t="str">
        <f t="shared" si="15"/>
        <v> 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s="49" customFormat="1" ht="17.25" customHeight="1">
      <c r="A22" s="85"/>
      <c r="B22" s="16" t="s">
        <v>68</v>
      </c>
      <c r="C22" s="55" t="s">
        <v>9</v>
      </c>
      <c r="D22" s="16">
        <v>62</v>
      </c>
      <c r="E22" s="50">
        <f t="shared" si="10"/>
        <v>1.792391689498254</v>
      </c>
      <c r="F22" s="11" t="s">
        <v>16</v>
      </c>
      <c r="G22" s="5" t="e">
        <f t="shared" si="11"/>
        <v>#VALUE!</v>
      </c>
      <c r="H22" s="5" t="e">
        <f t="shared" si="9"/>
        <v>#VALUE!</v>
      </c>
      <c r="I22" s="6">
        <v>0.5</v>
      </c>
      <c r="J22" s="7">
        <v>-0.5</v>
      </c>
      <c r="K22" s="17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2"/>
        <v> </v>
      </c>
      <c r="P22" s="48" t="str">
        <f t="shared" si="13"/>
        <v> </v>
      </c>
      <c r="Q22" s="48" t="str">
        <f t="shared" si="14"/>
        <v> </v>
      </c>
      <c r="R22" s="48" t="str">
        <f t="shared" si="15"/>
        <v> 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9" customFormat="1" ht="17.25" customHeight="1">
      <c r="A23" s="84" t="s">
        <v>69</v>
      </c>
      <c r="B23" s="16" t="s">
        <v>70</v>
      </c>
      <c r="C23" s="55" t="s">
        <v>9</v>
      </c>
      <c r="D23" s="16">
        <v>48</v>
      </c>
      <c r="E23" s="50">
        <f t="shared" si="10"/>
        <v>1.6812412373755872</v>
      </c>
      <c r="F23" s="11" t="s">
        <v>16</v>
      </c>
      <c r="G23" s="5" t="e">
        <f t="shared" si="11"/>
        <v>#VALUE!</v>
      </c>
      <c r="H23" s="5" t="e">
        <f aca="true" t="shared" si="16" ref="H23:H33">G23-E23</f>
        <v>#VALUE!</v>
      </c>
      <c r="I23" s="6">
        <v>0.5</v>
      </c>
      <c r="J23" s="7">
        <v>-0.5</v>
      </c>
      <c r="K23" s="17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2"/>
        <v> </v>
      </c>
      <c r="P23" s="48" t="str">
        <f t="shared" si="13"/>
        <v> </v>
      </c>
      <c r="Q23" s="48" t="str">
        <f t="shared" si="14"/>
        <v> </v>
      </c>
      <c r="R23" s="48" t="str">
        <f t="shared" si="15"/>
        <v> 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s="49" customFormat="1" ht="17.25" customHeight="1">
      <c r="A24" s="85"/>
      <c r="B24" s="16" t="s">
        <v>71</v>
      </c>
      <c r="C24" s="55" t="s">
        <v>9</v>
      </c>
      <c r="D24" s="16">
        <v>48</v>
      </c>
      <c r="E24" s="50">
        <f t="shared" si="10"/>
        <v>1.6812412373755872</v>
      </c>
      <c r="F24" s="11" t="s">
        <v>16</v>
      </c>
      <c r="G24" s="5" t="e">
        <f t="shared" si="11"/>
        <v>#VALUE!</v>
      </c>
      <c r="H24" s="5" t="e">
        <f t="shared" si="16"/>
        <v>#VALUE!</v>
      </c>
      <c r="I24" s="6">
        <v>0.5</v>
      </c>
      <c r="J24" s="7">
        <v>-0.5</v>
      </c>
      <c r="K24" s="17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2"/>
        <v> </v>
      </c>
      <c r="P24" s="48" t="str">
        <f t="shared" si="13"/>
        <v> </v>
      </c>
      <c r="Q24" s="48" t="str">
        <f t="shared" si="14"/>
        <v> </v>
      </c>
      <c r="R24" s="48" t="str">
        <f t="shared" si="15"/>
        <v> 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s="49" customFormat="1" ht="17.25" customHeight="1">
      <c r="A25" s="84" t="s">
        <v>73</v>
      </c>
      <c r="B25" s="16" t="s">
        <v>76</v>
      </c>
      <c r="C25" s="55" t="s">
        <v>9</v>
      </c>
      <c r="D25" s="16">
        <v>47</v>
      </c>
      <c r="E25" s="50">
        <f t="shared" si="10"/>
        <v>1.6720978579357175</v>
      </c>
      <c r="F25" s="11" t="s">
        <v>16</v>
      </c>
      <c r="G25" s="5" t="e">
        <f t="shared" si="11"/>
        <v>#VALUE!</v>
      </c>
      <c r="H25" s="5" t="e">
        <f t="shared" si="16"/>
        <v>#VALUE!</v>
      </c>
      <c r="I25" s="6">
        <v>0.5</v>
      </c>
      <c r="J25" s="7">
        <v>-0.5</v>
      </c>
      <c r="K25" s="17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2"/>
        <v> </v>
      </c>
      <c r="P25" s="48" t="str">
        <f t="shared" si="13"/>
        <v> </v>
      </c>
      <c r="Q25" s="48" t="str">
        <f t="shared" si="14"/>
        <v> </v>
      </c>
      <c r="R25" s="48" t="str">
        <f t="shared" si="15"/>
        <v> 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18" ht="17.25" customHeight="1">
      <c r="A26" s="85"/>
      <c r="B26" s="16" t="s">
        <v>75</v>
      </c>
      <c r="C26" s="55" t="s">
        <v>9</v>
      </c>
      <c r="D26" s="16">
        <v>37</v>
      </c>
      <c r="E26" s="50">
        <f t="shared" si="10"/>
        <v>1.568201724066995</v>
      </c>
      <c r="F26" s="11" t="s">
        <v>16</v>
      </c>
      <c r="G26" s="5" t="e">
        <f t="shared" si="11"/>
        <v>#VALUE!</v>
      </c>
      <c r="H26" s="5" t="e">
        <f t="shared" si="16"/>
        <v>#VALUE!</v>
      </c>
      <c r="I26" s="6">
        <v>0.5</v>
      </c>
      <c r="J26" s="7">
        <v>-0.5</v>
      </c>
      <c r="K26" s="17"/>
      <c r="L26" s="43">
        <f>SMALL(IF(ISNUMBER(different),ROW(different)-ROW(INDEX(different,1))+1),ROW($B$1:INDEX($B:$B,COUNTIF(different,1))))</f>
        <v>0</v>
      </c>
      <c r="M26" s="39" t="e">
        <f>INDEX(distribution,INDEX(subsetindex,ROW(17:17)))</f>
        <v>#NUM!</v>
      </c>
      <c r="N26" s="39" t="e">
        <f>INDEX(different,INDEX(subsetindex,ROW(17:17)))</f>
        <v>#NUM!</v>
      </c>
      <c r="O26" s="39" t="str">
        <f t="shared" si="3"/>
        <v> </v>
      </c>
      <c r="P26" s="39" t="str">
        <f t="shared" si="4"/>
        <v> </v>
      </c>
      <c r="Q26" s="39" t="str">
        <f t="shared" si="6"/>
        <v> </v>
      </c>
      <c r="R26" s="39" t="str">
        <f t="shared" si="5"/>
        <v> </v>
      </c>
    </row>
    <row r="27" spans="1:18" ht="17.25" customHeight="1">
      <c r="A27" s="84" t="s">
        <v>77</v>
      </c>
      <c r="B27" s="16" t="s">
        <v>79</v>
      </c>
      <c r="C27" s="55" t="s">
        <v>9</v>
      </c>
      <c r="D27" s="16">
        <v>42</v>
      </c>
      <c r="E27" s="50">
        <f aca="true" t="shared" si="17" ref="E27:E33">LOG(D27)</f>
        <v>1.6232492903979006</v>
      </c>
      <c r="F27" s="11" t="s">
        <v>16</v>
      </c>
      <c r="G27" s="5" t="e">
        <f aca="true" t="shared" si="18" ref="G27:G33">LOG(F27)</f>
        <v>#VALUE!</v>
      </c>
      <c r="H27" s="5" t="e">
        <f>G27-E27</f>
        <v>#VALUE!</v>
      </c>
      <c r="I27" s="6">
        <v>0.5</v>
      </c>
      <c r="J27" s="7">
        <v>-0.5</v>
      </c>
      <c r="K27" s="17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3"/>
        <v> </v>
      </c>
      <c r="P27" s="39" t="str">
        <f t="shared" si="4"/>
        <v> </v>
      </c>
      <c r="Q27" s="39" t="str">
        <f t="shared" si="6"/>
        <v> </v>
      </c>
      <c r="R27" s="39" t="str">
        <f t="shared" si="5"/>
        <v> </v>
      </c>
    </row>
    <row r="28" spans="1:18" ht="17.25" customHeight="1">
      <c r="A28" s="85"/>
      <c r="B28" s="16" t="s">
        <v>80</v>
      </c>
      <c r="C28" s="55" t="s">
        <v>9</v>
      </c>
      <c r="D28" s="16">
        <v>77</v>
      </c>
      <c r="E28" s="50">
        <f t="shared" si="17"/>
        <v>1.8864907251724818</v>
      </c>
      <c r="F28" s="11" t="s">
        <v>16</v>
      </c>
      <c r="G28" s="5" t="e">
        <f t="shared" si="18"/>
        <v>#VALUE!</v>
      </c>
      <c r="H28" s="5" t="e">
        <f>G28-E28</f>
        <v>#VALUE!</v>
      </c>
      <c r="I28" s="6">
        <v>0.5</v>
      </c>
      <c r="J28" s="7">
        <v>-0.5</v>
      </c>
      <c r="K28" s="17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3"/>
        <v> </v>
      </c>
      <c r="P28" s="39" t="str">
        <f t="shared" si="4"/>
        <v> </v>
      </c>
      <c r="Q28" s="39" t="str">
        <f t="shared" si="6"/>
        <v> </v>
      </c>
      <c r="R28" s="39" t="str">
        <f t="shared" si="5"/>
        <v> </v>
      </c>
    </row>
    <row r="29" spans="1:18" ht="17.25" customHeight="1">
      <c r="A29" s="84" t="s">
        <v>81</v>
      </c>
      <c r="B29" s="16" t="s">
        <v>82</v>
      </c>
      <c r="C29" s="55" t="s">
        <v>9</v>
      </c>
      <c r="D29" s="16">
        <v>43</v>
      </c>
      <c r="E29" s="50">
        <f t="shared" si="17"/>
        <v>1.6334684555795864</v>
      </c>
      <c r="F29" s="11" t="s">
        <v>16</v>
      </c>
      <c r="G29" s="5" t="e">
        <f t="shared" si="18"/>
        <v>#VALUE!</v>
      </c>
      <c r="H29" s="5" t="e">
        <f>G29-E29</f>
        <v>#VALUE!</v>
      </c>
      <c r="I29" s="6">
        <v>0.5</v>
      </c>
      <c r="J29" s="7">
        <v>-0.5</v>
      </c>
      <c r="K29" s="17"/>
      <c r="L29" s="43">
        <f>SMALL(IF(ISNUMBER(different),ROW(different)-ROW(INDEX(different,1))+1),ROW($B$1:INDEX($B:$B,COUNTIF(different,1))))</f>
        <v>0</v>
      </c>
      <c r="M29" s="39" t="e">
        <f>INDEX(distribution,INDEX(subsetindex,ROW(26:26)))</f>
        <v>#NUM!</v>
      </c>
      <c r="N29" s="39" t="e">
        <f>INDEX(different,INDEX(subsetindex,ROW(26:26)))</f>
        <v>#NUM!</v>
      </c>
      <c r="O29" s="39" t="str">
        <f aca="true" t="shared" si="19" ref="O29:O47">IF(ISNUMBER(N29),N29," ")</f>
        <v> </v>
      </c>
      <c r="P29" s="39" t="str">
        <f aca="true" t="shared" si="20" ref="P29:P47">IF(ISNUMBER(N29),M29," ")</f>
        <v> </v>
      </c>
      <c r="Q29" s="39" t="str">
        <f aca="true" t="shared" si="21" ref="Q29:Q47">IF(ISNUMBER(O29),0.5," ")</f>
        <v> </v>
      </c>
      <c r="R29" s="39" t="str">
        <f aca="true" t="shared" si="22" ref="R29:R47">IF(ISNUMBER(O29),-0.5," ")</f>
        <v> </v>
      </c>
    </row>
    <row r="30" spans="1:18" ht="17.25" customHeight="1">
      <c r="A30" s="85"/>
      <c r="B30" s="16" t="s">
        <v>84</v>
      </c>
      <c r="C30" s="55" t="s">
        <v>9</v>
      </c>
      <c r="D30" s="16">
        <v>34</v>
      </c>
      <c r="E30" s="50">
        <f t="shared" si="17"/>
        <v>1.5314789170422551</v>
      </c>
      <c r="F30" s="11" t="s">
        <v>16</v>
      </c>
      <c r="G30" s="5" t="e">
        <f t="shared" si="18"/>
        <v>#VALUE!</v>
      </c>
      <c r="H30" s="5" t="e">
        <f>G30-E30</f>
        <v>#VALUE!</v>
      </c>
      <c r="I30" s="6">
        <v>0.5</v>
      </c>
      <c r="J30" s="7">
        <v>-0.5</v>
      </c>
      <c r="K30" s="17"/>
      <c r="L30" s="43">
        <f>SMALL(IF(ISNUMBER(different),ROW(different)-ROW(INDEX(different,1))+1),ROW($B$1:INDEX($B:$B,COUNTIF(different,1))))</f>
        <v>0</v>
      </c>
      <c r="M30" s="39" t="e">
        <f>INDEX(distribution,INDEX(subsetindex,ROW(23:23)))</f>
        <v>#NUM!</v>
      </c>
      <c r="N30" s="39" t="e">
        <f>INDEX(different,INDEX(subsetindex,ROW(23:23)))</f>
        <v>#NUM!</v>
      </c>
      <c r="O30" s="39" t="str">
        <f t="shared" si="19"/>
        <v> </v>
      </c>
      <c r="P30" s="39" t="str">
        <f t="shared" si="20"/>
        <v> </v>
      </c>
      <c r="Q30" s="39" t="str">
        <f t="shared" si="21"/>
        <v> </v>
      </c>
      <c r="R30" s="39" t="str">
        <f t="shared" si="22"/>
        <v> </v>
      </c>
    </row>
    <row r="31" spans="1:18" ht="17.25" customHeight="1">
      <c r="A31" s="84" t="s">
        <v>85</v>
      </c>
      <c r="B31" s="16" t="s">
        <v>87</v>
      </c>
      <c r="C31" s="55" t="s">
        <v>9</v>
      </c>
      <c r="D31" s="16">
        <v>46</v>
      </c>
      <c r="E31" s="50">
        <f>LOG(D31)</f>
        <v>1.662757831681574</v>
      </c>
      <c r="F31" s="11" t="s">
        <v>16</v>
      </c>
      <c r="G31" s="5" t="e">
        <f>LOG(F31)</f>
        <v>#VALUE!</v>
      </c>
      <c r="H31" s="5" t="e">
        <f>G31-E31</f>
        <v>#VALUE!</v>
      </c>
      <c r="I31" s="6">
        <v>0.5</v>
      </c>
      <c r="J31" s="7">
        <v>-0.5</v>
      </c>
      <c r="K31" s="17"/>
      <c r="L31" s="43">
        <f>SMALL(IF(ISNUMBER(different),ROW(different)-ROW(INDEX(different,1))+1),ROW($B$1:INDEX($B:$B,COUNTIF(different,1))))</f>
        <v>0</v>
      </c>
      <c r="M31" s="39" t="e">
        <f>INDEX(distribution,INDEX(subsetindex,ROW(14:14)))</f>
        <v>#NUM!</v>
      </c>
      <c r="N31" s="39" t="e">
        <f>INDEX(different,INDEX(subsetindex,ROW(14:14)))</f>
        <v>#NUM!</v>
      </c>
      <c r="O31" s="39" t="str">
        <f>IF(ISNUMBER(N31),N31," ")</f>
        <v> </v>
      </c>
      <c r="P31" s="39" t="str">
        <f>IF(ISNUMBER(N31),M31," ")</f>
        <v> </v>
      </c>
      <c r="Q31" s="39" t="str">
        <f>IF(ISNUMBER(O31),0.5," ")</f>
        <v> </v>
      </c>
      <c r="R31" s="39" t="str">
        <f>IF(ISNUMBER(O31),-0.5," ")</f>
        <v> </v>
      </c>
    </row>
    <row r="32" spans="1:18" ht="17.25" customHeight="1">
      <c r="A32" s="85"/>
      <c r="B32" s="16" t="s">
        <v>88</v>
      </c>
      <c r="C32" s="55" t="s">
        <v>9</v>
      </c>
      <c r="D32" s="16">
        <v>69</v>
      </c>
      <c r="E32" s="50">
        <f>LOG(D32)</f>
        <v>1.8388490907372552</v>
      </c>
      <c r="F32" s="11" t="s">
        <v>16</v>
      </c>
      <c r="G32" s="5" t="e">
        <f>LOG(F32)</f>
        <v>#VALUE!</v>
      </c>
      <c r="H32" s="5" t="e">
        <f>G32-E32</f>
        <v>#VALUE!</v>
      </c>
      <c r="I32" s="6">
        <v>0.5</v>
      </c>
      <c r="J32" s="7">
        <v>-0.5</v>
      </c>
      <c r="K32" s="17"/>
      <c r="L32" s="43">
        <f>SMALL(IF(ISNUMBER(different),ROW(different)-ROW(INDEX(different,1))+1),ROW($B$1:INDEX($B:$B,COUNTIF(different,1))))</f>
        <v>0</v>
      </c>
      <c r="M32" s="39" t="e">
        <f>INDEX(distribution,INDEX(subsetindex,ROW(11:11)))</f>
        <v>#NUM!</v>
      </c>
      <c r="N32" s="39" t="e">
        <f>INDEX(different,INDEX(subsetindex,ROW(11:11)))</f>
        <v>#NUM!</v>
      </c>
      <c r="O32" s="39" t="str">
        <f>IF(ISNUMBER(N32),N32," ")</f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:18" ht="17.25" customHeight="1">
      <c r="A33" s="16" t="s">
        <v>91</v>
      </c>
      <c r="B33" s="16" t="s">
        <v>92</v>
      </c>
      <c r="C33" s="55" t="s">
        <v>9</v>
      </c>
      <c r="D33" s="16">
        <v>46</v>
      </c>
      <c r="E33" s="50">
        <f t="shared" si="17"/>
        <v>1.662757831681574</v>
      </c>
      <c r="F33" s="11" t="s">
        <v>16</v>
      </c>
      <c r="G33" s="5" t="e">
        <f t="shared" si="18"/>
        <v>#VALUE!</v>
      </c>
      <c r="H33" s="5" t="e">
        <f t="shared" si="16"/>
        <v>#VALUE!</v>
      </c>
      <c r="I33" s="6">
        <v>0.5</v>
      </c>
      <c r="J33" s="7">
        <v>-0.5</v>
      </c>
      <c r="K33" s="17"/>
      <c r="L33" s="43">
        <f>SMALL(IF(ISNUMBER(different),ROW(different)-ROW(INDEX(different,1))+1),ROW($B$1:INDEX($B:$B,COUNTIF(different,1))))</f>
        <v>0</v>
      </c>
      <c r="M33" s="39" t="e">
        <f>INDEX(distribution,INDEX(subsetindex,ROW(16:16)))</f>
        <v>#NUM!</v>
      </c>
      <c r="N33" s="39" t="e">
        <f>INDEX(different,INDEX(subsetindex,ROW(16:16)))</f>
        <v>#NUM!</v>
      </c>
      <c r="O33" s="39" t="str">
        <f>IF(ISNUMBER(N33),N33," ")</f>
        <v> </v>
      </c>
      <c r="P33" s="39" t="str">
        <f>IF(ISNUMBER(N33),M33," ")</f>
        <v> </v>
      </c>
      <c r="Q33" s="39" t="str">
        <f>IF(ISNUMBER(O33),0.5," ")</f>
        <v> </v>
      </c>
      <c r="R33" s="39" t="str">
        <f>IF(ISNUMBER(O33),-0.5," ")</f>
        <v> </v>
      </c>
    </row>
    <row r="34" spans="12:18" ht="17.25" customHeight="1">
      <c r="L34" s="43">
        <f>SMALL(IF(ISNUMBER(different),ROW(different)-ROW(INDEX(different,1))+1),ROW($B$1:INDEX($B:$B,COUNTIF(different,1))))</f>
        <v>0</v>
      </c>
      <c r="M34" s="39" t="e">
        <f>INDEX(distribution,INDEX(subsetindex,ROW(18:18)))</f>
        <v>#NUM!</v>
      </c>
      <c r="N34" s="39" t="e">
        <f>INDEX(different,INDEX(subsetindex,ROW(18:18)))</f>
        <v>#NUM!</v>
      </c>
      <c r="O34" s="39" t="str">
        <f t="shared" si="19"/>
        <v> </v>
      </c>
      <c r="P34" s="39" t="str">
        <f>IF(ISNUMBER(N34),M34," ")</f>
        <v> </v>
      </c>
      <c r="Q34" s="39" t="str">
        <f>IF(ISNUMBER(O34),0.5," ")</f>
        <v> </v>
      </c>
      <c r="R34" s="39" t="str">
        <f>IF(ISNUMBER(O34),-0.5," ")</f>
        <v> </v>
      </c>
    </row>
    <row r="35" spans="12:18" ht="17.25" customHeight="1">
      <c r="L35" s="43">
        <f>SMALL(IF(ISNUMBER(different),ROW(different)-ROW(INDEX(different,1))+1),ROW($B$1:INDEX($B:$B,COUNTIF(different,1))))</f>
        <v>0</v>
      </c>
      <c r="M35" s="39" t="e">
        <f>INDEX(distribution,INDEX(subsetindex,ROW(15:15)))</f>
        <v>#NUM!</v>
      </c>
      <c r="N35" s="39" t="e">
        <f>INDEX(different,INDEX(subsetindex,ROW(15:15)))</f>
        <v>#NUM!</v>
      </c>
      <c r="O35" s="39" t="str">
        <f t="shared" si="19"/>
        <v> </v>
      </c>
      <c r="P35" s="39" t="str">
        <f>IF(ISNUMBER(N35),M35," ")</f>
        <v> </v>
      </c>
      <c r="Q35" s="39" t="str">
        <f>IF(ISNUMBER(O35),0.5," ")</f>
        <v> </v>
      </c>
      <c r="R35" s="39" t="str">
        <f>IF(ISNUMBER(O35),-0.5," ")</f>
        <v> </v>
      </c>
    </row>
    <row r="36" spans="12:18" ht="17.25" customHeight="1">
      <c r="L36" s="43">
        <f>SMALL(IF(ISNUMBER(different),ROW(different)-ROW(INDEX(different,1))+1),ROW($B$1:INDEX($B:$B,COUNTIF(different,1))))</f>
        <v>0</v>
      </c>
      <c r="M36" s="39" t="e">
        <f>INDEX(distribution,INDEX(subsetindex,ROW(20:20)))</f>
        <v>#NUM!</v>
      </c>
      <c r="N36" s="39" t="e">
        <f>INDEX(different,INDEX(subsetindex,ROW(20:20)))</f>
        <v>#NUM!</v>
      </c>
      <c r="O36" s="39" t="str">
        <f aca="true" t="shared" si="23" ref="O36:O41">IF(ISNUMBER(N36),N36," ")</f>
        <v> </v>
      </c>
      <c r="P36" s="39" t="str">
        <f t="shared" si="20"/>
        <v> </v>
      </c>
      <c r="Q36" s="39" t="str">
        <f t="shared" si="21"/>
        <v> </v>
      </c>
      <c r="R36" s="39" t="str">
        <f t="shared" si="22"/>
        <v> </v>
      </c>
    </row>
    <row r="37" spans="12:18" ht="17.25" customHeight="1">
      <c r="L37" s="43">
        <f>SMALL(IF(ISNUMBER(different),ROW(different)-ROW(INDEX(different,1))+1),ROW($B$1:INDEX($B:$B,COUNTIF(different,1))))</f>
        <v>0</v>
      </c>
      <c r="M37" s="39" t="e">
        <f>INDEX(distribution,INDEX(subsetindex,ROW(17:17)))</f>
        <v>#NUM!</v>
      </c>
      <c r="N37" s="39" t="e">
        <f>INDEX(different,INDEX(subsetindex,ROW(17:17)))</f>
        <v>#NUM!</v>
      </c>
      <c r="O37" s="39" t="str">
        <f t="shared" si="23"/>
        <v> </v>
      </c>
      <c r="P37" s="39" t="str">
        <f t="shared" si="20"/>
        <v> </v>
      </c>
      <c r="Q37" s="39" t="str">
        <f t="shared" si="21"/>
        <v> </v>
      </c>
      <c r="R37" s="39" t="str">
        <f t="shared" si="22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INDEX(distribution,INDEX(subsetindex,ROW(22:22)))</f>
        <v>#NUM!</v>
      </c>
      <c r="N38" s="39" t="e">
        <f>INDEX(different,INDEX(subsetindex,ROW(22:22)))</f>
        <v>#NUM!</v>
      </c>
      <c r="O38" s="39" t="str">
        <f t="shared" si="23"/>
        <v> </v>
      </c>
      <c r="P38" s="39" t="str">
        <f t="shared" si="20"/>
        <v> </v>
      </c>
      <c r="Q38" s="39" t="str">
        <f t="shared" si="21"/>
        <v> </v>
      </c>
      <c r="R38" s="39" t="str">
        <f t="shared" si="22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INDEX(distribution,INDEX(subsetindex,ROW(19:19)))</f>
        <v>#NUM!</v>
      </c>
      <c r="N39" s="39" t="e">
        <f>INDEX(different,INDEX(subsetindex,ROW(19:19)))</f>
        <v>#NUM!</v>
      </c>
      <c r="O39" s="39" t="str">
        <f t="shared" si="23"/>
        <v> </v>
      </c>
      <c r="P39" s="39" t="str">
        <f t="shared" si="20"/>
        <v> </v>
      </c>
      <c r="Q39" s="39" t="str">
        <f t="shared" si="21"/>
        <v> </v>
      </c>
      <c r="R39" s="39" t="str">
        <f t="shared" si="22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INDEX(distribution,INDEX(subsetindex,ROW(24:24)))</f>
        <v>#NUM!</v>
      </c>
      <c r="N40" s="39" t="e">
        <f>INDEX(different,INDEX(subsetindex,ROW(24:24)))</f>
        <v>#NUM!</v>
      </c>
      <c r="O40" s="39" t="str">
        <f t="shared" si="23"/>
        <v> </v>
      </c>
      <c r="P40" s="39" t="str">
        <f t="shared" si="20"/>
        <v> </v>
      </c>
      <c r="Q40" s="39" t="str">
        <f t="shared" si="21"/>
        <v> </v>
      </c>
      <c r="R40" s="39" t="str">
        <f t="shared" si="22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INDEX(distribution,INDEX(subsetindex,ROW(21:21)))</f>
        <v>#NUM!</v>
      </c>
      <c r="N41" s="39" t="e">
        <f>INDEX(different,INDEX(subsetindex,ROW(21:21)))</f>
        <v>#NUM!</v>
      </c>
      <c r="O41" s="39" t="str">
        <f t="shared" si="23"/>
        <v> </v>
      </c>
      <c r="P41" s="39" t="str">
        <f t="shared" si="20"/>
        <v> </v>
      </c>
      <c r="Q41" s="39" t="str">
        <f t="shared" si="21"/>
        <v> </v>
      </c>
      <c r="R41" s="39" t="str">
        <f t="shared" si="22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INDEX(distribution,INDEX(subsetindex,ROW(26:26)))</f>
        <v>#NUM!</v>
      </c>
      <c r="N42" s="39" t="e">
        <f>INDEX(different,INDEX(subsetindex,ROW(26:26)))</f>
        <v>#NUM!</v>
      </c>
      <c r="O42" s="39" t="str">
        <f t="shared" si="19"/>
        <v> </v>
      </c>
      <c r="P42" s="39" t="str">
        <f t="shared" si="20"/>
        <v> </v>
      </c>
      <c r="Q42" s="39" t="str">
        <f t="shared" si="21"/>
        <v> </v>
      </c>
      <c r="R42" s="39" t="str">
        <f t="shared" si="22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INDEX(distribution,INDEX(subsetindex,ROW(23:23)))</f>
        <v>#NUM!</v>
      </c>
      <c r="N43" s="39" t="e">
        <f>INDEX(different,INDEX(subsetindex,ROW(23:23)))</f>
        <v>#NUM!</v>
      </c>
      <c r="O43" s="39" t="str">
        <f t="shared" si="19"/>
        <v> </v>
      </c>
      <c r="P43" s="39" t="str">
        <f t="shared" si="20"/>
        <v> </v>
      </c>
      <c r="Q43" s="39" t="str">
        <f t="shared" si="21"/>
        <v> </v>
      </c>
      <c r="R43" s="39" t="str">
        <f t="shared" si="22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INDEX(distribution,INDEX(subsetindex,ROW(24:24)))</f>
        <v>#NUM!</v>
      </c>
      <c r="N44" s="39" t="e">
        <f>INDEX(different,INDEX(subsetindex,ROW(24:24)))</f>
        <v>#NUM!</v>
      </c>
      <c r="O44" s="39" t="str">
        <f t="shared" si="19"/>
        <v> </v>
      </c>
      <c r="P44" s="39" t="str">
        <f t="shared" si="20"/>
        <v> </v>
      </c>
      <c r="Q44" s="39" t="str">
        <f t="shared" si="21"/>
        <v> </v>
      </c>
      <c r="R44" s="39" t="str">
        <f t="shared" si="22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INDEX(distribution,INDEX(subsetindex,ROW(23:23)))</f>
        <v>#NUM!</v>
      </c>
      <c r="N45" s="39" t="e">
        <f>INDEX(different,INDEX(subsetindex,ROW(23:23)))</f>
        <v>#NUM!</v>
      </c>
      <c r="O45" s="39" t="str">
        <f t="shared" si="19"/>
        <v> </v>
      </c>
      <c r="P45" s="39" t="str">
        <f t="shared" si="20"/>
        <v> </v>
      </c>
      <c r="Q45" s="39" t="str">
        <f t="shared" si="21"/>
        <v> </v>
      </c>
      <c r="R45" s="39" t="str">
        <f t="shared" si="22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INDEX(distribution,INDEX(subsetindex,ROW(26:26)))</f>
        <v>#NUM!</v>
      </c>
      <c r="N46" s="39" t="e">
        <f>INDEX(different,INDEX(subsetindex,ROW(26:26)))</f>
        <v>#NUM!</v>
      </c>
      <c r="O46" s="39" t="str">
        <f t="shared" si="19"/>
        <v> </v>
      </c>
      <c r="P46" s="39" t="str">
        <f t="shared" si="20"/>
        <v> </v>
      </c>
      <c r="Q46" s="39" t="str">
        <f t="shared" si="21"/>
        <v> </v>
      </c>
      <c r="R46" s="39" t="str">
        <f t="shared" si="22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INDEX(distribution,INDEX(subsetindex,ROW(25:25)))</f>
        <v>#NUM!</v>
      </c>
      <c r="N47" s="39" t="e">
        <f>INDEX(different,INDEX(subsetindex,ROW(25:25)))</f>
        <v>#NUM!</v>
      </c>
      <c r="O47" s="39" t="str">
        <f t="shared" si="19"/>
        <v> </v>
      </c>
      <c r="P47" s="39" t="str">
        <f t="shared" si="20"/>
        <v> </v>
      </c>
      <c r="Q47" s="39" t="str">
        <f t="shared" si="21"/>
        <v> </v>
      </c>
      <c r="R47" s="39" t="str">
        <f t="shared" si="22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INDEX(distribution,INDEX(subsetindex,ROW(28:28)))</f>
        <v>#NUM!</v>
      </c>
      <c r="N48" s="39" t="e">
        <f>INDEX(different,INDEX(subsetindex,ROW(28:28)))</f>
        <v>#NUM!</v>
      </c>
      <c r="O48" s="39" t="str">
        <f t="shared" si="3"/>
        <v> </v>
      </c>
      <c r="P48" s="39" t="str">
        <f t="shared" si="4"/>
        <v> </v>
      </c>
      <c r="Q48" s="39" t="str">
        <f t="shared" si="6"/>
        <v> </v>
      </c>
      <c r="R48" s="39" t="str">
        <f t="shared" si="5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INDEX(distribution,INDEX(subsetindex,ROW(27:27)))</f>
        <v>#NUM!</v>
      </c>
      <c r="N49" s="39" t="e">
        <f>INDEX(different,INDEX(subsetindex,ROW(27:27)))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>IF(ISNUMBER(N50),M50," ")</f>
        <v> </v>
      </c>
      <c r="Q50" s="39" t="str">
        <f>IF(ISNUMBER(O50),0.5," ")</f>
        <v> </v>
      </c>
      <c r="R50" s="39" t="str">
        <f>IF(ISNUMBER(O50),-0.5," ")</f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INDEX(distribution,INDEX(subsetindex,ROW(27:27)))</f>
        <v>#NUM!</v>
      </c>
      <c r="N51" s="39" t="e">
        <f>INDEX(different,INDEX(subsetindex,ROW(27:27)))</f>
        <v>#NUM!</v>
      </c>
      <c r="O51" s="39" t="str">
        <f>IF(ISNUMBER(N51),N51," ")</f>
        <v> </v>
      </c>
      <c r="P51" s="39" t="str">
        <f>IF(ISNUMBER(N51),M51," ")</f>
        <v> </v>
      </c>
      <c r="Q51" s="39" t="str">
        <f>IF(ISNUMBER(O51),0.5," ")</f>
        <v> </v>
      </c>
      <c r="R51" s="39" t="str">
        <f>IF(ISNUMBER(O51),-0.5," ")</f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INDEX(distribution,INDEX(subsetindex,ROW(28:28)))</f>
        <v>#NUM!</v>
      </c>
      <c r="N52" s="39" t="e">
        <f>INDEX(different,INDEX(subsetindex,ROW(28:28)))</f>
        <v>#NUM!</v>
      </c>
      <c r="O52" s="39" t="str">
        <f>IF(ISNUMBER(N52),N52," ")</f>
        <v> </v>
      </c>
      <c r="P52" s="39" t="str">
        <f>IF(ISNUMBER(N52),M52," ")</f>
        <v> </v>
      </c>
      <c r="Q52" s="39" t="str">
        <f>IF(ISNUMBER(O52),0.5," ")</f>
        <v> </v>
      </c>
      <c r="R52" s="39" t="str">
        <f>IF(ISNUMBER(O52),-0.5," ")</f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INDEX(distribution,INDEX(subsetindex,ROW(48:48)))</f>
        <v>#NUM!</v>
      </c>
      <c r="N53" s="39" t="e">
        <f>INDEX(different,INDEX(subsetindex,ROW(48:48)))</f>
        <v>#NUM!</v>
      </c>
      <c r="O53" s="39" t="str">
        <f t="shared" si="3"/>
        <v> </v>
      </c>
      <c r="P53" s="39" t="str">
        <f t="shared" si="4"/>
        <v> </v>
      </c>
      <c r="Q53" s="39" t="str">
        <f t="shared" si="6"/>
        <v> </v>
      </c>
      <c r="R53" s="39" t="str">
        <f t="shared" si="5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INDEX(distribution,INDEX(subsetindex,ROW(#REF!)))</f>
        <v>#REF!</v>
      </c>
      <c r="N54" s="39" t="e">
        <f>INDEX(different,INDEX(subsetindex,ROW(#REF!)))</f>
        <v>#REF!</v>
      </c>
      <c r="O54" s="39" t="str">
        <f t="shared" si="3"/>
        <v> </v>
      </c>
      <c r="P54" s="39" t="str">
        <f t="shared" si="4"/>
        <v> </v>
      </c>
      <c r="Q54" s="39" t="str">
        <f t="shared" si="6"/>
        <v> </v>
      </c>
      <c r="R54" s="39" t="str">
        <f t="shared" si="5"/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3"/>
        <v> </v>
      </c>
      <c r="P55" s="39" t="str">
        <f t="shared" si="4"/>
        <v> </v>
      </c>
      <c r="Q55" s="39" t="str">
        <f t="shared" si="6"/>
        <v> </v>
      </c>
      <c r="R55" s="39" t="str">
        <f t="shared" si="5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3"/>
        <v> </v>
      </c>
      <c r="P56" s="39" t="str">
        <f t="shared" si="4"/>
        <v> </v>
      </c>
      <c r="Q56" s="39" t="str">
        <f t="shared" si="6"/>
        <v> </v>
      </c>
      <c r="R56" s="39" t="str">
        <f t="shared" si="5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3"/>
        <v> </v>
      </c>
      <c r="P57" s="39" t="str">
        <f t="shared" si="4"/>
        <v> </v>
      </c>
      <c r="Q57" s="39" t="str">
        <f t="shared" si="6"/>
        <v> </v>
      </c>
      <c r="R57" s="39" t="str">
        <f t="shared" si="5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3"/>
        <v> </v>
      </c>
      <c r="P58" s="39" t="str">
        <f t="shared" si="4"/>
        <v> </v>
      </c>
      <c r="Q58" s="39" t="str">
        <f t="shared" si="6"/>
        <v> </v>
      </c>
      <c r="R58" s="39" t="str">
        <f t="shared" si="5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INDEX(distribution,INDEX(subsetindex,ROW(54:54)))</f>
        <v>#NUM!</v>
      </c>
      <c r="N59" s="39" t="e">
        <f>INDEX(different,INDEX(subsetindex,ROW(54:54)))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>IF(ISNUMBER(N60),N60," ")</f>
        <v> </v>
      </c>
      <c r="P60" s="39" t="str">
        <f>IF(ISNUMBER(N60),M60," ")</f>
        <v> </v>
      </c>
      <c r="Q60" s="39" t="str">
        <f>IF(ISNUMBER(O60),0.5," ")</f>
        <v> </v>
      </c>
      <c r="R60" s="39" t="str">
        <f>IF(ISNUMBER(O60),-0.5," ")</f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INDEX(distribution,INDEX(subsetindex,ROW(56:56)))</f>
        <v>#NUM!</v>
      </c>
      <c r="N61" s="39" t="e">
        <f>INDEX(different,INDEX(subsetindex,ROW(56:56)))</f>
        <v>#NUM!</v>
      </c>
      <c r="O61" s="39" t="str">
        <f>IF(ISNUMBER(N61),N61," ")</f>
        <v> </v>
      </c>
      <c r="P61" s="39" t="str">
        <f>IF(ISNUMBER(N61),M61," ")</f>
        <v> </v>
      </c>
      <c r="Q61" s="39" t="str">
        <f>IF(ISNUMBER(O61),0.5," ")</f>
        <v> </v>
      </c>
      <c r="R61" s="39" t="str">
        <f>IF(ISNUMBER(O61),-0.5," ")</f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 t="shared" si="3"/>
        <v> </v>
      </c>
      <c r="P63" s="39" t="str">
        <f t="shared" si="4"/>
        <v> </v>
      </c>
      <c r="Q63" s="39" t="str">
        <f t="shared" si="6"/>
        <v> </v>
      </c>
      <c r="R63" s="39" t="str">
        <f t="shared" si="5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3"/>
        <v> </v>
      </c>
      <c r="P64" s="39" t="str">
        <f t="shared" si="4"/>
        <v> </v>
      </c>
      <c r="Q64" s="39" t="str">
        <f t="shared" si="6"/>
        <v> </v>
      </c>
      <c r="R64" s="39" t="str">
        <f t="shared" si="5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3"/>
        <v> </v>
      </c>
      <c r="P65" s="39" t="str">
        <f t="shared" si="4"/>
        <v> </v>
      </c>
      <c r="Q65" s="39" t="str">
        <f t="shared" si="6"/>
        <v> </v>
      </c>
      <c r="R65" s="39" t="str">
        <f t="shared" si="5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3"/>
        <v> </v>
      </c>
      <c r="P66" s="39" t="str">
        <f t="shared" si="4"/>
        <v> </v>
      </c>
      <c r="Q66" s="39" t="str">
        <f t="shared" si="6"/>
        <v> </v>
      </c>
      <c r="R66" s="39" t="str">
        <f t="shared" si="5"/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3"/>
        <v> </v>
      </c>
      <c r="P67" s="39" t="str">
        <f t="shared" si="4"/>
        <v> </v>
      </c>
      <c r="Q67" s="39" t="str">
        <f t="shared" si="6"/>
        <v> </v>
      </c>
      <c r="R67" s="39" t="str">
        <f t="shared" si="5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3"/>
        <v> </v>
      </c>
      <c r="P68" s="39" t="str">
        <f t="shared" si="4"/>
        <v> </v>
      </c>
      <c r="Q68" s="39" t="str">
        <f t="shared" si="6"/>
        <v> </v>
      </c>
      <c r="R68" s="39" t="str">
        <f t="shared" si="5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3"/>
        <v> </v>
      </c>
      <c r="P69" s="39" t="str">
        <f t="shared" si="4"/>
        <v> </v>
      </c>
      <c r="Q69" s="39" t="str">
        <f t="shared" si="6"/>
        <v> </v>
      </c>
      <c r="R69" s="39" t="str">
        <f t="shared" si="5"/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3"/>
        <v> </v>
      </c>
      <c r="P70" s="39" t="str">
        <f t="shared" si="4"/>
        <v> </v>
      </c>
      <c r="Q70" s="39" t="str">
        <f t="shared" si="6"/>
        <v> </v>
      </c>
      <c r="R70" s="39" t="str">
        <f t="shared" si="5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3"/>
        <v> </v>
      </c>
      <c r="P71" s="39" t="str">
        <f t="shared" si="4"/>
        <v> </v>
      </c>
      <c r="Q71" s="39" t="str">
        <f t="shared" si="6"/>
        <v> </v>
      </c>
      <c r="R71" s="39" t="str">
        <f t="shared" si="5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3"/>
        <v> </v>
      </c>
      <c r="P72" s="39" t="str">
        <f t="shared" si="4"/>
        <v> </v>
      </c>
      <c r="Q72" s="39" t="str">
        <f t="shared" si="6"/>
        <v> </v>
      </c>
      <c r="R72" s="39" t="str">
        <f t="shared" si="5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3"/>
        <v> </v>
      </c>
      <c r="P73" s="39" t="str">
        <f t="shared" si="4"/>
        <v> </v>
      </c>
      <c r="Q73" s="39" t="str">
        <f t="shared" si="6"/>
        <v> </v>
      </c>
      <c r="R73" s="39" t="str">
        <f t="shared" si="5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3"/>
        <v> </v>
      </c>
      <c r="P74" s="39" t="str">
        <f t="shared" si="4"/>
        <v> </v>
      </c>
      <c r="Q74" s="39" t="str">
        <f t="shared" si="6"/>
        <v> </v>
      </c>
      <c r="R74" s="39" t="str">
        <f t="shared" si="5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3"/>
        <v> </v>
      </c>
      <c r="P75" s="39" t="str">
        <f t="shared" si="4"/>
        <v> </v>
      </c>
      <c r="Q75" s="39" t="str">
        <f t="shared" si="6"/>
        <v> </v>
      </c>
      <c r="R75" s="39" t="str">
        <f t="shared" si="5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3"/>
        <v> </v>
      </c>
      <c r="P76" s="39" t="str">
        <f t="shared" si="4"/>
        <v> </v>
      </c>
      <c r="Q76" s="39" t="str">
        <f t="shared" si="6"/>
        <v> </v>
      </c>
      <c r="R76" s="39" t="str">
        <f t="shared" si="5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3"/>
        <v> </v>
      </c>
      <c r="P77" s="39" t="str">
        <f t="shared" si="4"/>
        <v> </v>
      </c>
      <c r="Q77" s="39" t="str">
        <f t="shared" si="6"/>
        <v> </v>
      </c>
      <c r="R77" s="39" t="str">
        <f t="shared" si="5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3"/>
        <v> </v>
      </c>
      <c r="P78" s="39" t="str">
        <f t="shared" si="4"/>
        <v> </v>
      </c>
      <c r="Q78" s="39" t="str">
        <f t="shared" si="6"/>
        <v> </v>
      </c>
      <c r="R78" s="39" t="str">
        <f t="shared" si="5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3"/>
        <v> </v>
      </c>
      <c r="P79" s="39" t="str">
        <f t="shared" si="4"/>
        <v> </v>
      </c>
      <c r="Q79" s="39" t="str">
        <f t="shared" si="6"/>
        <v> </v>
      </c>
      <c r="R79" s="39" t="str">
        <f t="shared" si="5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3"/>
        <v> </v>
      </c>
      <c r="P80" s="39" t="str">
        <f t="shared" si="4"/>
        <v> </v>
      </c>
      <c r="Q80" s="39" t="str">
        <f t="shared" si="6"/>
        <v> </v>
      </c>
      <c r="R80" s="39" t="str">
        <f t="shared" si="5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3"/>
        <v> </v>
      </c>
      <c r="P81" s="39" t="str">
        <f t="shared" si="4"/>
        <v> </v>
      </c>
      <c r="Q81" s="39" t="str">
        <f t="shared" si="6"/>
        <v> </v>
      </c>
      <c r="R81" s="39" t="str">
        <f t="shared" si="5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3"/>
        <v> </v>
      </c>
      <c r="P82" s="39" t="str">
        <f t="shared" si="4"/>
        <v> </v>
      </c>
      <c r="Q82" s="39" t="str">
        <f t="shared" si="6"/>
        <v> </v>
      </c>
      <c r="R82" s="39" t="str">
        <f t="shared" si="5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3"/>
        <v> </v>
      </c>
      <c r="P83" s="39" t="str">
        <f t="shared" si="4"/>
        <v> </v>
      </c>
      <c r="Q83" s="39" t="str">
        <f t="shared" si="6"/>
        <v> </v>
      </c>
      <c r="R83" s="39" t="str">
        <f t="shared" si="5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3"/>
        <v> </v>
      </c>
      <c r="P84" s="39" t="str">
        <f t="shared" si="4"/>
        <v> </v>
      </c>
      <c r="Q84" s="39" t="str">
        <f t="shared" si="6"/>
        <v> </v>
      </c>
      <c r="R84" s="39" t="str">
        <f t="shared" si="5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3"/>
        <v> </v>
      </c>
      <c r="P85" s="39" t="str">
        <f t="shared" si="4"/>
        <v> </v>
      </c>
      <c r="Q85" s="39" t="str">
        <f t="shared" si="6"/>
        <v> </v>
      </c>
      <c r="R85" s="39" t="str">
        <f t="shared" si="5"/>
        <v> </v>
      </c>
    </row>
    <row r="86" spans="12:18" ht="12.75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3"/>
        <v> </v>
      </c>
      <c r="P86" s="39" t="str">
        <f t="shared" si="4"/>
        <v> </v>
      </c>
      <c r="Q86" s="39" t="str">
        <f t="shared" si="6"/>
        <v> </v>
      </c>
      <c r="R86" s="39" t="str">
        <f t="shared" si="5"/>
        <v> </v>
      </c>
    </row>
    <row r="87" spans="12:18" ht="12.75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3"/>
        <v> </v>
      </c>
      <c r="P87" s="39" t="str">
        <f t="shared" si="4"/>
        <v> </v>
      </c>
      <c r="Q87" s="39" t="str">
        <f t="shared" si="6"/>
        <v> </v>
      </c>
      <c r="R87" s="39" t="str">
        <f t="shared" si="5"/>
        <v> </v>
      </c>
    </row>
    <row r="88" spans="12:18" ht="12.75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3"/>
        <v> </v>
      </c>
      <c r="P88" s="39" t="str">
        <f t="shared" si="4"/>
        <v> </v>
      </c>
      <c r="Q88" s="39" t="str">
        <f t="shared" si="6"/>
        <v> </v>
      </c>
      <c r="R88" s="39" t="str">
        <f t="shared" si="5"/>
        <v> </v>
      </c>
    </row>
    <row r="89" spans="12:18" ht="12.75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3"/>
        <v> </v>
      </c>
      <c r="P89" s="39" t="str">
        <f t="shared" si="4"/>
        <v> </v>
      </c>
      <c r="Q89" s="39" t="str">
        <f t="shared" si="6"/>
        <v> </v>
      </c>
      <c r="R89" s="39" t="str">
        <f t="shared" si="5"/>
        <v> </v>
      </c>
    </row>
    <row r="90" spans="12:18" ht="12.75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3"/>
        <v> </v>
      </c>
      <c r="P90" s="39" t="str">
        <f t="shared" si="4"/>
        <v> </v>
      </c>
      <c r="Q90" s="39" t="str">
        <f t="shared" si="6"/>
        <v> </v>
      </c>
      <c r="R90" s="39" t="str">
        <f t="shared" si="5"/>
        <v> </v>
      </c>
    </row>
    <row r="91" spans="12:18" ht="12.75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3"/>
        <v> </v>
      </c>
      <c r="P91" s="39" t="str">
        <f t="shared" si="4"/>
        <v> </v>
      </c>
      <c r="Q91" s="39" t="str">
        <f t="shared" si="6"/>
        <v> </v>
      </c>
      <c r="R91" s="39" t="str">
        <f t="shared" si="5"/>
        <v> </v>
      </c>
    </row>
    <row r="92" spans="12:18" ht="12.75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3"/>
        <v> </v>
      </c>
      <c r="P92" s="39" t="str">
        <f t="shared" si="4"/>
        <v> </v>
      </c>
      <c r="Q92" s="39" t="str">
        <f t="shared" si="6"/>
        <v> </v>
      </c>
      <c r="R92" s="39" t="str">
        <f t="shared" si="5"/>
        <v> </v>
      </c>
    </row>
    <row r="93" spans="12:18" ht="12.75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3"/>
        <v> </v>
      </c>
      <c r="P93" s="39" t="str">
        <f t="shared" si="4"/>
        <v> </v>
      </c>
      <c r="Q93" s="39" t="str">
        <f t="shared" si="6"/>
        <v> </v>
      </c>
      <c r="R93" s="39" t="str">
        <f t="shared" si="5"/>
        <v> </v>
      </c>
    </row>
    <row r="94" spans="12:18" ht="12.75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3"/>
        <v> </v>
      </c>
      <c r="P94" s="39" t="str">
        <f t="shared" si="4"/>
        <v> </v>
      </c>
      <c r="Q94" s="39" t="str">
        <f t="shared" si="6"/>
        <v> </v>
      </c>
      <c r="R94" s="39" t="str">
        <f t="shared" si="5"/>
        <v> </v>
      </c>
    </row>
    <row r="95" spans="12:18" ht="12.75">
      <c r="L95" s="43">
        <f>SMALL(IF(ISNUMBER(different),ROW(different)-ROW(INDEX(different,1))+1),ROW($B$1:INDEX($B:$B,COUNTIF(different,1))))</f>
        <v>0</v>
      </c>
      <c r="M95" s="39" t="e">
        <f>INDEX(distribution,INDEX(subsetindex,ROW(90:90)))</f>
        <v>#NUM!</v>
      </c>
      <c r="N95" s="39" t="e">
        <f>INDEX(different,INDEX(subsetindex,ROW(90:90)))</f>
        <v>#NUM!</v>
      </c>
      <c r="O95" s="39" t="str">
        <f aca="true" t="shared" si="24" ref="O95:O114">IF(ISNUMBER(N95),N95," ")</f>
        <v> </v>
      </c>
      <c r="P95" s="39" t="str">
        <f aca="true" t="shared" si="25" ref="P95:P114">IF(ISNUMBER(N95),M95," ")</f>
        <v> </v>
      </c>
      <c r="Q95" s="39" t="str">
        <f aca="true" t="shared" si="26" ref="Q95:Q114">IF(ISNUMBER(O95),0.5," ")</f>
        <v> </v>
      </c>
      <c r="R95" s="39" t="str">
        <f aca="true" t="shared" si="27" ref="R95:R114">IF(ISNUMBER(O95),-0.5," ")</f>
        <v> </v>
      </c>
    </row>
    <row r="96" spans="12:18" ht="12.75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24"/>
        <v> </v>
      </c>
      <c r="P96" s="39" t="str">
        <f t="shared" si="25"/>
        <v> </v>
      </c>
      <c r="Q96" s="39" t="str">
        <f t="shared" si="26"/>
        <v> </v>
      </c>
      <c r="R96" s="39" t="str">
        <f t="shared" si="27"/>
        <v> </v>
      </c>
    </row>
    <row r="97" spans="12:18" ht="12.75">
      <c r="L97" s="43">
        <f>SMALL(IF(ISNUMBER(different),ROW(different)-ROW(INDEX(different,1))+1),ROW($B$1:INDEX($B:$B,COUNTIF(different,1))))</f>
        <v>0</v>
      </c>
      <c r="M97" s="39" t="e">
        <f>INDEX(distribution,INDEX(subsetindex,ROW(92:92)))</f>
        <v>#NUM!</v>
      </c>
      <c r="N97" s="39" t="e">
        <f>INDEX(different,INDEX(subsetindex,ROW(92:92)))</f>
        <v>#NUM!</v>
      </c>
      <c r="O97" s="39" t="str">
        <f t="shared" si="24"/>
        <v> </v>
      </c>
      <c r="P97" s="39" t="str">
        <f t="shared" si="25"/>
        <v> </v>
      </c>
      <c r="Q97" s="39" t="str">
        <f t="shared" si="26"/>
        <v> </v>
      </c>
      <c r="R97" s="39" t="str">
        <f t="shared" si="27"/>
        <v> </v>
      </c>
    </row>
    <row r="98" spans="12:18" ht="12.75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24"/>
        <v> </v>
      </c>
      <c r="P98" s="39" t="str">
        <f t="shared" si="25"/>
        <v> </v>
      </c>
      <c r="Q98" s="39" t="str">
        <f t="shared" si="26"/>
        <v> </v>
      </c>
      <c r="R98" s="39" t="str">
        <f t="shared" si="27"/>
        <v> </v>
      </c>
    </row>
    <row r="99" spans="12:18" ht="12.75">
      <c r="L99" s="43">
        <f>SMALL(IF(ISNUMBER(different),ROW(different)-ROW(INDEX(different,1))+1),ROW($B$1:INDEX($B:$B,COUNTIF(different,1))))</f>
        <v>0</v>
      </c>
      <c r="M99" s="39" t="e">
        <f>INDEX(distribution,INDEX(subsetindex,ROW(90:90)))</f>
        <v>#NUM!</v>
      </c>
      <c r="N99" s="39" t="e">
        <f>INDEX(different,INDEX(subsetindex,ROW(90:90)))</f>
        <v>#NUM!</v>
      </c>
      <c r="O99" s="39" t="str">
        <f t="shared" si="24"/>
        <v> </v>
      </c>
      <c r="P99" s="39" t="str">
        <f t="shared" si="25"/>
        <v> </v>
      </c>
      <c r="Q99" s="39" t="str">
        <f t="shared" si="26"/>
        <v> </v>
      </c>
      <c r="R99" s="39" t="str">
        <f t="shared" si="27"/>
        <v> </v>
      </c>
    </row>
    <row r="100" spans="12:18" ht="12.75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24"/>
        <v> </v>
      </c>
      <c r="P100" s="39" t="str">
        <f t="shared" si="25"/>
        <v> </v>
      </c>
      <c r="Q100" s="39" t="str">
        <f t="shared" si="26"/>
        <v> </v>
      </c>
      <c r="R100" s="39" t="str">
        <f t="shared" si="27"/>
        <v> </v>
      </c>
    </row>
    <row r="101" spans="12:18" ht="12.75">
      <c r="L101" s="43">
        <f>SMALL(IF(ISNUMBER(different),ROW(different)-ROW(INDEX(different,1))+1),ROW($B$1:INDEX($B:$B,COUNTIF(different,1))))</f>
        <v>0</v>
      </c>
      <c r="M101" s="39" t="e">
        <f>INDEX(distribution,INDEX(subsetindex,ROW(91:91)))</f>
        <v>#NUM!</v>
      </c>
      <c r="N101" s="39" t="e">
        <f>INDEX(different,INDEX(subsetindex,ROW(91:91)))</f>
        <v>#NUM!</v>
      </c>
      <c r="O101" s="39" t="str">
        <f t="shared" si="24"/>
        <v> </v>
      </c>
      <c r="P101" s="39" t="str">
        <f t="shared" si="25"/>
        <v> </v>
      </c>
      <c r="Q101" s="39" t="str">
        <f t="shared" si="26"/>
        <v> </v>
      </c>
      <c r="R101" s="39" t="str">
        <f t="shared" si="27"/>
        <v> </v>
      </c>
    </row>
    <row r="102" spans="12:18" ht="12.75">
      <c r="L102" s="43">
        <f>SMALL(IF(ISNUMBER(different),ROW(different)-ROW(INDEX(different,1))+1),ROW($B$1:INDEX($B:$B,COUNTIF(different,1))))</f>
        <v>0</v>
      </c>
      <c r="M102" s="39" t="e">
        <f>INDEX(distribution,INDEX(subsetindex,ROW(91:91)))</f>
        <v>#NUM!</v>
      </c>
      <c r="N102" s="39" t="e">
        <f>INDEX(different,INDEX(subsetindex,ROW(91:91)))</f>
        <v>#NUM!</v>
      </c>
      <c r="O102" s="39" t="str">
        <f t="shared" si="24"/>
        <v> </v>
      </c>
      <c r="P102" s="39" t="str">
        <f t="shared" si="25"/>
        <v> </v>
      </c>
      <c r="Q102" s="39" t="str">
        <f t="shared" si="26"/>
        <v> </v>
      </c>
      <c r="R102" s="39" t="str">
        <f t="shared" si="27"/>
        <v> </v>
      </c>
    </row>
    <row r="103" spans="12:18" ht="12.75">
      <c r="L103" s="43">
        <f>SMALL(IF(ISNUMBER(different),ROW(different)-ROW(INDEX(different,1))+1),ROW($B$1:INDEX($B:$B,COUNTIF(different,1))))</f>
        <v>0</v>
      </c>
      <c r="M103" s="39" t="e">
        <f>INDEX(distribution,INDEX(subsetindex,ROW(89:89)))</f>
        <v>#NUM!</v>
      </c>
      <c r="N103" s="39" t="e">
        <f>INDEX(different,INDEX(subsetindex,ROW(89:89)))</f>
        <v>#NUM!</v>
      </c>
      <c r="O103" s="39" t="str">
        <f t="shared" si="24"/>
        <v> </v>
      </c>
      <c r="P103" s="39" t="str">
        <f t="shared" si="25"/>
        <v> </v>
      </c>
      <c r="Q103" s="39" t="str">
        <f t="shared" si="26"/>
        <v> </v>
      </c>
      <c r="R103" s="39" t="str">
        <f t="shared" si="27"/>
        <v> </v>
      </c>
    </row>
    <row r="104" spans="12:18" ht="12.75">
      <c r="L104" s="43">
        <f>SMALL(IF(ISNUMBER(different),ROW(different)-ROW(INDEX(different,1))+1),ROW($B$1:INDEX($B:$B,COUNTIF(different,1))))</f>
        <v>0</v>
      </c>
      <c r="M104" s="39" t="e">
        <f>INDEX(distribution,INDEX(subsetindex,ROW(90:90)))</f>
        <v>#NUM!</v>
      </c>
      <c r="N104" s="39" t="e">
        <f>INDEX(different,INDEX(subsetindex,ROW(90:90)))</f>
        <v>#NUM!</v>
      </c>
      <c r="O104" s="39" t="str">
        <f t="shared" si="24"/>
        <v> </v>
      </c>
      <c r="P104" s="39" t="str">
        <f t="shared" si="25"/>
        <v> </v>
      </c>
      <c r="Q104" s="39" t="str">
        <f t="shared" si="26"/>
        <v> </v>
      </c>
      <c r="R104" s="39" t="str">
        <f t="shared" si="27"/>
        <v> </v>
      </c>
    </row>
    <row r="105" spans="12:18" ht="12.75">
      <c r="L105" s="43">
        <f>SMALL(IF(ISNUMBER(different),ROW(different)-ROW(INDEX(different,1))+1),ROW($B$1:INDEX($B:$B,COUNTIF(different,1))))</f>
        <v>0</v>
      </c>
      <c r="M105" s="39" t="e">
        <f>INDEX(distribution,INDEX(subsetindex,ROW(89:89)))</f>
        <v>#NUM!</v>
      </c>
      <c r="N105" s="39" t="e">
        <f>INDEX(different,INDEX(subsetindex,ROW(89:89)))</f>
        <v>#NUM!</v>
      </c>
      <c r="O105" s="39" t="str">
        <f t="shared" si="24"/>
        <v> </v>
      </c>
      <c r="P105" s="39" t="str">
        <f aca="true" t="shared" si="28" ref="P105:P112">IF(ISNUMBER(N105),M105," ")</f>
        <v> </v>
      </c>
      <c r="Q105" s="39" t="str">
        <f aca="true" t="shared" si="29" ref="Q105:Q112">IF(ISNUMBER(O105),0.5," ")</f>
        <v> </v>
      </c>
      <c r="R105" s="39" t="str">
        <f aca="true" t="shared" si="30" ref="R105:R112">IF(ISNUMBER(O105),-0.5," ")</f>
        <v> </v>
      </c>
    </row>
    <row r="106" spans="12:18" ht="12.75">
      <c r="L106" s="43">
        <f>SMALL(IF(ISNUMBER(different),ROW(different)-ROW(INDEX(different,1))+1),ROW($B$1:INDEX($B:$B,COUNTIF(different,1))))</f>
        <v>0</v>
      </c>
      <c r="M106" s="39" t="e">
        <f>INDEX(distribution,INDEX(subsetindex,ROW(90:90)))</f>
        <v>#NUM!</v>
      </c>
      <c r="N106" s="39" t="e">
        <f>INDEX(different,INDEX(subsetindex,ROW(90:90)))</f>
        <v>#NUM!</v>
      </c>
      <c r="O106" s="39" t="str">
        <f t="shared" si="24"/>
        <v> </v>
      </c>
      <c r="P106" s="39" t="str">
        <f t="shared" si="28"/>
        <v> </v>
      </c>
      <c r="Q106" s="39" t="str">
        <f t="shared" si="29"/>
        <v> </v>
      </c>
      <c r="R106" s="39" t="str">
        <f t="shared" si="30"/>
        <v> </v>
      </c>
    </row>
    <row r="107" spans="12:18" ht="12.75">
      <c r="L107" s="43">
        <f>SMALL(IF(ISNUMBER(different),ROW(different)-ROW(INDEX(different,1))+1),ROW($B$1:INDEX($B:$B,COUNTIF(different,1))))</f>
        <v>0</v>
      </c>
      <c r="M107" s="39" t="e">
        <f>INDEX(distribution,INDEX(subsetindex,ROW(89:89)))</f>
        <v>#NUM!</v>
      </c>
      <c r="N107" s="39" t="e">
        <f>INDEX(different,INDEX(subsetindex,ROW(89:89)))</f>
        <v>#NUM!</v>
      </c>
      <c r="O107" s="39" t="str">
        <f aca="true" t="shared" si="31" ref="O107:O112">IF(ISNUMBER(N107),N107," ")</f>
        <v> </v>
      </c>
      <c r="P107" s="39" t="str">
        <f t="shared" si="28"/>
        <v> </v>
      </c>
      <c r="Q107" s="39" t="str">
        <f t="shared" si="29"/>
        <v> </v>
      </c>
      <c r="R107" s="39" t="str">
        <f t="shared" si="30"/>
        <v> </v>
      </c>
    </row>
    <row r="108" spans="12:18" ht="12.75">
      <c r="L108" s="43">
        <f>SMALL(IF(ISNUMBER(different),ROW(different)-ROW(INDEX(different,1))+1),ROW($B$1:INDEX($B:$B,COUNTIF(different,1))))</f>
        <v>0</v>
      </c>
      <c r="M108" s="39" t="e">
        <f>INDEX(distribution,INDEX(subsetindex,ROW(90:90)))</f>
        <v>#NUM!</v>
      </c>
      <c r="N108" s="39" t="e">
        <f>INDEX(different,INDEX(subsetindex,ROW(90:90)))</f>
        <v>#NUM!</v>
      </c>
      <c r="O108" s="39" t="str">
        <f t="shared" si="31"/>
        <v> </v>
      </c>
      <c r="P108" s="39" t="str">
        <f t="shared" si="28"/>
        <v> </v>
      </c>
      <c r="Q108" s="39" t="str">
        <f t="shared" si="29"/>
        <v> </v>
      </c>
      <c r="R108" s="39" t="str">
        <f t="shared" si="30"/>
        <v> </v>
      </c>
    </row>
    <row r="109" spans="12:18" ht="12.75">
      <c r="L109" s="43">
        <f>SMALL(IF(ISNUMBER(different),ROW(different)-ROW(INDEX(different,1))+1),ROW($B$1:INDEX($B:$B,COUNTIF(different,1))))</f>
        <v>0</v>
      </c>
      <c r="M109" s="39" t="e">
        <f>INDEX(distribution,INDEX(subsetindex,ROW(89:89)))</f>
        <v>#NUM!</v>
      </c>
      <c r="N109" s="39" t="e">
        <f>INDEX(different,INDEX(subsetindex,ROW(89:89)))</f>
        <v>#NUM!</v>
      </c>
      <c r="O109" s="39" t="str">
        <f t="shared" si="31"/>
        <v> </v>
      </c>
      <c r="P109" s="39" t="str">
        <f t="shared" si="28"/>
        <v> </v>
      </c>
      <c r="Q109" s="39" t="str">
        <f t="shared" si="29"/>
        <v> </v>
      </c>
      <c r="R109" s="39" t="str">
        <f t="shared" si="30"/>
        <v> </v>
      </c>
    </row>
    <row r="110" spans="12:18" ht="12.75">
      <c r="L110" s="43">
        <f>SMALL(IF(ISNUMBER(different),ROW(different)-ROW(INDEX(different,1))+1),ROW($B$1:INDEX($B:$B,COUNTIF(different,1))))</f>
        <v>0</v>
      </c>
      <c r="M110" s="39" t="e">
        <f>INDEX(distribution,INDEX(subsetindex,ROW(90:90)))</f>
        <v>#NUM!</v>
      </c>
      <c r="N110" s="39" t="e">
        <f>INDEX(different,INDEX(subsetindex,ROW(90:90)))</f>
        <v>#NUM!</v>
      </c>
      <c r="O110" s="39" t="str">
        <f t="shared" si="31"/>
        <v> </v>
      </c>
      <c r="P110" s="39" t="str">
        <f t="shared" si="28"/>
        <v> </v>
      </c>
      <c r="Q110" s="39" t="str">
        <f t="shared" si="29"/>
        <v> </v>
      </c>
      <c r="R110" s="39" t="str">
        <f t="shared" si="30"/>
        <v> </v>
      </c>
    </row>
    <row r="111" spans="12:18" ht="12.75">
      <c r="L111" s="43">
        <f>SMALL(IF(ISNUMBER(different),ROW(different)-ROW(INDEX(different,1))+1),ROW($B$1:INDEX($B:$B,COUNTIF(different,1))))</f>
        <v>0</v>
      </c>
      <c r="M111" s="39" t="e">
        <f>INDEX(distribution,INDEX(subsetindex,ROW(89:89)))</f>
        <v>#NUM!</v>
      </c>
      <c r="N111" s="39" t="e">
        <f>INDEX(different,INDEX(subsetindex,ROW(89:89)))</f>
        <v>#NUM!</v>
      </c>
      <c r="O111" s="39" t="str">
        <f t="shared" si="31"/>
        <v> </v>
      </c>
      <c r="P111" s="39" t="str">
        <f t="shared" si="28"/>
        <v> </v>
      </c>
      <c r="Q111" s="39" t="str">
        <f t="shared" si="29"/>
        <v> </v>
      </c>
      <c r="R111" s="39" t="str">
        <f t="shared" si="30"/>
        <v> </v>
      </c>
    </row>
    <row r="112" spans="12:18" ht="12.75">
      <c r="L112" s="43">
        <f>SMALL(IF(ISNUMBER(different),ROW(different)-ROW(INDEX(different,1))+1),ROW($B$1:INDEX($B:$B,COUNTIF(different,1))))</f>
        <v>0</v>
      </c>
      <c r="M112" s="39" t="e">
        <f>INDEX(distribution,INDEX(subsetindex,ROW(90:90)))</f>
        <v>#NUM!</v>
      </c>
      <c r="N112" s="39" t="e">
        <f>INDEX(different,INDEX(subsetindex,ROW(90:90)))</f>
        <v>#NUM!</v>
      </c>
      <c r="O112" s="39" t="str">
        <f t="shared" si="31"/>
        <v> </v>
      </c>
      <c r="P112" s="39" t="str">
        <f t="shared" si="28"/>
        <v> </v>
      </c>
      <c r="Q112" s="39" t="str">
        <f t="shared" si="29"/>
        <v> </v>
      </c>
      <c r="R112" s="39" t="str">
        <f t="shared" si="30"/>
        <v> </v>
      </c>
    </row>
    <row r="113" spans="12:18" ht="12.75">
      <c r="L113" s="43">
        <f>SMALL(IF(ISNUMBER(different),ROW(different)-ROW(INDEX(different,1))+1),ROW($B$1:INDEX($B:$B,COUNTIF(different,1))))</f>
        <v>0</v>
      </c>
      <c r="M113" s="39" t="e">
        <f>INDEX(distribution,INDEX(subsetindex,ROW(91:91)))</f>
        <v>#NUM!</v>
      </c>
      <c r="N113" s="39" t="e">
        <f>INDEX(different,INDEX(subsetindex,ROW(91:91)))</f>
        <v>#NUM!</v>
      </c>
      <c r="O113" s="39" t="str">
        <f t="shared" si="24"/>
        <v> </v>
      </c>
      <c r="P113" s="39" t="str">
        <f t="shared" si="25"/>
        <v> </v>
      </c>
      <c r="Q113" s="39" t="str">
        <f t="shared" si="26"/>
        <v> </v>
      </c>
      <c r="R113" s="39" t="str">
        <f t="shared" si="27"/>
        <v> </v>
      </c>
    </row>
    <row r="114" spans="12:18" ht="12.75">
      <c r="L114" s="43">
        <f>SMALL(IF(ISNUMBER(different),ROW(different)-ROW(INDEX(different,1))+1),ROW($B$1:INDEX($B:$B,COUNTIF(different,1))))</f>
        <v>0</v>
      </c>
      <c r="M114" s="39" t="e">
        <f>INDEX(distribution,INDEX(subsetindex,ROW(92:92)))</f>
        <v>#NUM!</v>
      </c>
      <c r="N114" s="39" t="e">
        <f>INDEX(different,INDEX(subsetindex,ROW(92:92)))</f>
        <v>#NUM!</v>
      </c>
      <c r="O114" s="39" t="str">
        <f t="shared" si="24"/>
        <v> </v>
      </c>
      <c r="P114" s="39" t="str">
        <f t="shared" si="25"/>
        <v> </v>
      </c>
      <c r="Q114" s="39" t="str">
        <f t="shared" si="26"/>
        <v> </v>
      </c>
      <c r="R114" s="39" t="str">
        <f t="shared" si="27"/>
        <v> </v>
      </c>
    </row>
  </sheetData>
  <sheetProtection password="C2B6" sheet="1"/>
  <mergeCells count="15">
    <mergeCell ref="A31:A32"/>
    <mergeCell ref="A8:A9"/>
    <mergeCell ref="A6:A7"/>
    <mergeCell ref="A11:A12"/>
    <mergeCell ref="A13:A14"/>
    <mergeCell ref="A21:A22"/>
    <mergeCell ref="A29:A30"/>
    <mergeCell ref="A19:A20"/>
    <mergeCell ref="A15:A16"/>
    <mergeCell ref="A23:A24"/>
    <mergeCell ref="A4:A5"/>
    <mergeCell ref="A2:A3"/>
    <mergeCell ref="A17:A18"/>
    <mergeCell ref="A27:A28"/>
    <mergeCell ref="A25:A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7.28125" style="0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5.14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3" t="s">
        <v>10</v>
      </c>
      <c r="D1" s="4" t="s">
        <v>11</v>
      </c>
      <c r="E1" s="4" t="s">
        <v>12</v>
      </c>
      <c r="F1" s="18" t="s">
        <v>17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92" t="s">
        <v>20</v>
      </c>
      <c r="B2" s="15" t="s">
        <v>21</v>
      </c>
      <c r="C2" s="8" t="s">
        <v>10</v>
      </c>
      <c r="D2" s="30">
        <v>8</v>
      </c>
      <c r="E2" s="5">
        <f>LOG(D2)</f>
        <v>0.9030899869919435</v>
      </c>
      <c r="F2" s="11" t="s">
        <v>16</v>
      </c>
      <c r="G2" s="5" t="e">
        <f>LOG(F2)</f>
        <v>#VALUE!</v>
      </c>
      <c r="H2" s="5" t="e">
        <f aca="true" t="shared" si="0" ref="H2:H7">G2-E2</f>
        <v>#VALUE!</v>
      </c>
      <c r="I2" s="46">
        <v>0.5</v>
      </c>
      <c r="J2" s="7">
        <v>-0.5</v>
      </c>
      <c r="K2" s="47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29">IF(ISNUMBER(N2),N2," ")</f>
        <v> </v>
      </c>
      <c r="P2" s="39" t="str">
        <f aca="true" t="shared" si="2" ref="P2:P29">IF(ISNUMBER(N2),M2," ")</f>
        <v> </v>
      </c>
      <c r="Q2" s="39" t="str">
        <f>IF(ISNUMBER(O2),0.5," ")</f>
        <v> </v>
      </c>
      <c r="R2" s="39" t="str">
        <f aca="true" t="shared" si="3" ref="R2:R29">IF(ISNUMBER(O2),-0.5," ")</f>
        <v> </v>
      </c>
    </row>
    <row r="3" spans="1:18" ht="17.25" customHeight="1">
      <c r="A3" s="82"/>
      <c r="B3" s="15" t="s">
        <v>22</v>
      </c>
      <c r="C3" s="8" t="s">
        <v>10</v>
      </c>
      <c r="D3" s="30">
        <v>65</v>
      </c>
      <c r="E3" s="5">
        <f>LOG(D3)</f>
        <v>1.8129133566428555</v>
      </c>
      <c r="F3" s="11" t="s">
        <v>16</v>
      </c>
      <c r="G3" s="5" t="e">
        <f>LOG(F3)</f>
        <v>#VALUE!</v>
      </c>
      <c r="H3" s="5" t="e">
        <f t="shared" si="0"/>
        <v>#VALUE!</v>
      </c>
      <c r="I3" s="46">
        <v>0.5</v>
      </c>
      <c r="J3" s="7">
        <v>-0.5</v>
      </c>
      <c r="K3" s="47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29">IF(ISNUMBER(O3),0.5," ")</f>
        <v> </v>
      </c>
      <c r="R3" s="39" t="str">
        <f t="shared" si="3"/>
        <v> </v>
      </c>
    </row>
    <row r="4" spans="1:18" ht="17.25" customHeight="1">
      <c r="A4" s="82"/>
      <c r="B4" s="45" t="s">
        <v>23</v>
      </c>
      <c r="C4" s="65" t="s">
        <v>10</v>
      </c>
      <c r="D4" s="51">
        <v>42</v>
      </c>
      <c r="E4" s="5">
        <f>LOG(D4)</f>
        <v>1.6232492903979006</v>
      </c>
      <c r="F4" s="11" t="s">
        <v>16</v>
      </c>
      <c r="G4" s="5" t="e">
        <f>LOG(F4)</f>
        <v>#VALUE!</v>
      </c>
      <c r="H4" s="5" t="e">
        <f t="shared" si="0"/>
        <v>#VALUE!</v>
      </c>
      <c r="I4" s="46">
        <v>0.5</v>
      </c>
      <c r="J4" s="7">
        <v>-0.5</v>
      </c>
      <c r="K4" s="47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8" ht="17.25" customHeight="1">
      <c r="A5" s="72" t="s">
        <v>24</v>
      </c>
      <c r="B5" s="16" t="s">
        <v>25</v>
      </c>
      <c r="C5" s="16" t="s">
        <v>40</v>
      </c>
      <c r="D5" s="16">
        <v>12</v>
      </c>
      <c r="E5" s="50">
        <f>LOG(D5)</f>
        <v>1.0791812460476249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</row>
    <row r="6" spans="1:18" ht="17.25" customHeight="1">
      <c r="A6" s="72"/>
      <c r="B6" s="16" t="s">
        <v>26</v>
      </c>
      <c r="C6" s="16" t="s">
        <v>40</v>
      </c>
      <c r="D6" s="16">
        <v>42</v>
      </c>
      <c r="E6" s="50">
        <f>LOG(D6)</f>
        <v>1.6232492903979006</v>
      </c>
      <c r="F6" s="11" t="s">
        <v>16</v>
      </c>
      <c r="G6" s="5" t="e">
        <f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/>
      <c r="B7" s="16" t="s">
        <v>27</v>
      </c>
      <c r="C7" s="16" t="s">
        <v>40</v>
      </c>
      <c r="D7" s="16">
        <v>21</v>
      </c>
      <c r="E7" s="50">
        <f>LOG(D7)</f>
        <v>1.3222192947339193</v>
      </c>
      <c r="F7" s="11" t="s">
        <v>16</v>
      </c>
      <c r="G7" s="5" t="e">
        <f>LOG(F7)</f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72" t="s">
        <v>28</v>
      </c>
      <c r="B8" s="16" t="s">
        <v>29</v>
      </c>
      <c r="C8" s="16" t="s">
        <v>40</v>
      </c>
      <c r="D8" s="16">
        <v>44</v>
      </c>
      <c r="E8" s="50">
        <f aca="true" t="shared" si="5" ref="E8:E16">LOG(D8)</f>
        <v>1.6434526764861874</v>
      </c>
      <c r="F8" s="11" t="s">
        <v>16</v>
      </c>
      <c r="G8" s="5" t="e">
        <f aca="true" t="shared" si="6" ref="G8:G16">LOG(F8)</f>
        <v>#VALUE!</v>
      </c>
      <c r="H8" s="5" t="e">
        <f>G8-E8</f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72"/>
      <c r="B9" s="16" t="s">
        <v>30</v>
      </c>
      <c r="C9" s="16" t="s">
        <v>40</v>
      </c>
      <c r="D9" s="16">
        <v>76</v>
      </c>
      <c r="E9" s="50">
        <f t="shared" si="5"/>
        <v>1.8808135922807914</v>
      </c>
      <c r="F9" s="11" t="s">
        <v>16</v>
      </c>
      <c r="G9" s="5" t="e">
        <f t="shared" si="6"/>
        <v>#VALUE!</v>
      </c>
      <c r="H9" s="5" t="e">
        <f>G9-E9</f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72"/>
      <c r="B10" s="16" t="s">
        <v>37</v>
      </c>
      <c r="C10" s="16" t="s">
        <v>40</v>
      </c>
      <c r="D10" s="16">
        <v>11</v>
      </c>
      <c r="E10" s="50">
        <f t="shared" si="5"/>
        <v>1.0413926851582251</v>
      </c>
      <c r="F10" s="11" t="s">
        <v>16</v>
      </c>
      <c r="G10" s="5" t="e">
        <f t="shared" si="6"/>
        <v>#VALUE!</v>
      </c>
      <c r="H10" s="5" t="e">
        <f>G10-E10</f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72" t="s">
        <v>31</v>
      </c>
      <c r="B11" s="16" t="s">
        <v>32</v>
      </c>
      <c r="C11" s="16" t="s">
        <v>40</v>
      </c>
      <c r="D11" s="16">
        <v>11</v>
      </c>
      <c r="E11" s="50">
        <f t="shared" si="5"/>
        <v>1.0413926851582251</v>
      </c>
      <c r="F11" s="11" t="s">
        <v>16</v>
      </c>
      <c r="G11" s="5" t="e">
        <f t="shared" si="6"/>
        <v>#VALUE!</v>
      </c>
      <c r="H11" s="5" t="e">
        <f aca="true" t="shared" si="7" ref="H11:H19">G11-E11</f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72"/>
      <c r="B12" s="16" t="s">
        <v>33</v>
      </c>
      <c r="C12" s="16" t="s">
        <v>40</v>
      </c>
      <c r="D12" s="16">
        <v>45</v>
      </c>
      <c r="E12" s="50">
        <f t="shared" si="5"/>
        <v>1.6532125137753437</v>
      </c>
      <c r="F12" s="11" t="s">
        <v>16</v>
      </c>
      <c r="G12" s="5" t="e">
        <f t="shared" si="6"/>
        <v>#VALUE!</v>
      </c>
      <c r="H12" s="5" t="e">
        <f t="shared" si="7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72"/>
      <c r="B13" s="16" t="s">
        <v>38</v>
      </c>
      <c r="C13" s="16" t="s">
        <v>40</v>
      </c>
      <c r="D13" s="16">
        <v>18</v>
      </c>
      <c r="E13" s="50">
        <f t="shared" si="5"/>
        <v>1.255272505103306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72" t="s">
        <v>34</v>
      </c>
      <c r="B14" s="16" t="s">
        <v>35</v>
      </c>
      <c r="C14" s="16" t="s">
        <v>40</v>
      </c>
      <c r="D14" s="16">
        <v>56</v>
      </c>
      <c r="E14" s="50">
        <f t="shared" si="5"/>
        <v>1.7481880270062005</v>
      </c>
      <c r="F14" s="11" t="s">
        <v>16</v>
      </c>
      <c r="G14" s="5" t="e">
        <f t="shared" si="6"/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72"/>
      <c r="B15" s="16" t="s">
        <v>36</v>
      </c>
      <c r="C15" s="16" t="s">
        <v>40</v>
      </c>
      <c r="D15" s="16">
        <v>31</v>
      </c>
      <c r="E15" s="50">
        <f t="shared" si="5"/>
        <v>1.4913616938342726</v>
      </c>
      <c r="F15" s="11" t="s">
        <v>16</v>
      </c>
      <c r="G15" s="5" t="e">
        <f t="shared" si="6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72"/>
      <c r="B16" s="16" t="s">
        <v>39</v>
      </c>
      <c r="C16" s="16" t="s">
        <v>40</v>
      </c>
      <c r="D16" s="16">
        <v>39</v>
      </c>
      <c r="E16" s="50">
        <f t="shared" si="5"/>
        <v>1.591064607026499</v>
      </c>
      <c r="F16" s="11" t="s">
        <v>16</v>
      </c>
      <c r="G16" s="5" t="e">
        <f t="shared" si="6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72" t="s">
        <v>41</v>
      </c>
      <c r="B17" s="16" t="s">
        <v>42</v>
      </c>
      <c r="C17" s="16" t="s">
        <v>40</v>
      </c>
      <c r="D17" s="16">
        <v>2</v>
      </c>
      <c r="E17" s="50">
        <f aca="true" t="shared" si="8" ref="E17:E22">LOG(D17)</f>
        <v>0.3010299956639812</v>
      </c>
      <c r="F17" s="11" t="s">
        <v>16</v>
      </c>
      <c r="G17" s="5" t="e">
        <f aca="true" t="shared" si="9" ref="G17:G22">LOG(F17)</f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ht="17.25" customHeight="1">
      <c r="A18" s="72"/>
      <c r="B18" s="16" t="s">
        <v>43</v>
      </c>
      <c r="C18" s="16" t="s">
        <v>40</v>
      </c>
      <c r="D18" s="16">
        <v>70</v>
      </c>
      <c r="E18" s="50">
        <f t="shared" si="8"/>
        <v>1.845098040014257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1"/>
        <v> </v>
      </c>
      <c r="P18" s="39" t="str">
        <f t="shared" si="2"/>
        <v> </v>
      </c>
      <c r="Q18" s="39" t="str">
        <f t="shared" si="4"/>
        <v> </v>
      </c>
      <c r="R18" s="39" t="str">
        <f t="shared" si="3"/>
        <v> </v>
      </c>
    </row>
    <row r="19" spans="1:18" ht="17.25" customHeight="1">
      <c r="A19" s="72"/>
      <c r="B19" s="16" t="s">
        <v>44</v>
      </c>
      <c r="C19" s="16" t="s">
        <v>40</v>
      </c>
      <c r="D19" s="16">
        <v>33</v>
      </c>
      <c r="E19" s="50">
        <f t="shared" si="8"/>
        <v>1.5185139398778875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1"/>
        <v> </v>
      </c>
      <c r="P19" s="39" t="str">
        <f t="shared" si="2"/>
        <v> </v>
      </c>
      <c r="Q19" s="39" t="str">
        <f t="shared" si="4"/>
        <v> </v>
      </c>
      <c r="R19" s="39" t="str">
        <f t="shared" si="3"/>
        <v> </v>
      </c>
    </row>
    <row r="20" spans="1:18" ht="17.25" customHeight="1">
      <c r="A20" s="72" t="s">
        <v>45</v>
      </c>
      <c r="B20" s="16" t="s">
        <v>46</v>
      </c>
      <c r="C20" s="16" t="s">
        <v>40</v>
      </c>
      <c r="D20" s="16">
        <v>9</v>
      </c>
      <c r="E20" s="50">
        <f t="shared" si="8"/>
        <v>0.9542425094393249</v>
      </c>
      <c r="F20" s="11" t="s">
        <v>16</v>
      </c>
      <c r="G20" s="5" t="e">
        <f t="shared" si="9"/>
        <v>#VALUE!</v>
      </c>
      <c r="H20" s="5" t="e">
        <f>G20-E20</f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INDEX(distribution,INDEX(subsetindex,ROW(19:19)))</f>
        <v>#NUM!</v>
      </c>
      <c r="N20" s="39" t="e">
        <f>INDEX(different,INDEX(subsetindex,ROW(19:19)))</f>
        <v>#NUM!</v>
      </c>
      <c r="O20" s="39" t="str">
        <f t="shared" si="1"/>
        <v> </v>
      </c>
      <c r="P20" s="39" t="str">
        <f t="shared" si="2"/>
        <v> </v>
      </c>
      <c r="Q20" s="39" t="str">
        <f t="shared" si="4"/>
        <v> </v>
      </c>
      <c r="R20" s="39" t="str">
        <f t="shared" si="3"/>
        <v> </v>
      </c>
    </row>
    <row r="21" spans="1:18" ht="17.25" customHeight="1">
      <c r="A21" s="72"/>
      <c r="B21" s="16" t="s">
        <v>47</v>
      </c>
      <c r="C21" s="16" t="s">
        <v>40</v>
      </c>
      <c r="D21" s="16">
        <v>51</v>
      </c>
      <c r="E21" s="50">
        <f t="shared" si="8"/>
        <v>1.7075701760979363</v>
      </c>
      <c r="F21" s="11" t="s">
        <v>16</v>
      </c>
      <c r="G21" s="5" t="e">
        <f t="shared" si="9"/>
        <v>#VALUE!</v>
      </c>
      <c r="H21" s="5" t="e">
        <f>G21-E21</f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39" t="e">
        <f>INDEX(distribution,INDEX(subsetindex,ROW(20:20)))</f>
        <v>#NUM!</v>
      </c>
      <c r="N21" s="39" t="e">
        <f>INDEX(different,INDEX(subsetindex,ROW(20:20)))</f>
        <v>#NUM!</v>
      </c>
      <c r="O21" s="39" t="str">
        <f t="shared" si="1"/>
        <v> </v>
      </c>
      <c r="P21" s="39" t="str">
        <f t="shared" si="2"/>
        <v> </v>
      </c>
      <c r="Q21" s="39" t="str">
        <f t="shared" si="4"/>
        <v> </v>
      </c>
      <c r="R21" s="39" t="str">
        <f t="shared" si="3"/>
        <v> </v>
      </c>
    </row>
    <row r="22" spans="1:18" ht="17.25" customHeight="1">
      <c r="A22" s="72"/>
      <c r="B22" s="16" t="s">
        <v>48</v>
      </c>
      <c r="C22" s="16" t="s">
        <v>40</v>
      </c>
      <c r="D22" s="16">
        <v>18</v>
      </c>
      <c r="E22" s="50">
        <f t="shared" si="8"/>
        <v>1.255272505103306</v>
      </c>
      <c r="F22" s="11" t="s">
        <v>16</v>
      </c>
      <c r="G22" s="5" t="e">
        <f t="shared" si="9"/>
        <v>#VALUE!</v>
      </c>
      <c r="H22" s="5" t="e">
        <f>G22-E22</f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39" t="e">
        <f>INDEX(distribution,INDEX(subsetindex,ROW(21:21)))</f>
        <v>#NUM!</v>
      </c>
      <c r="N22" s="39" t="e">
        <f>INDEX(different,INDEX(subsetindex,ROW(21:21)))</f>
        <v>#NUM!</v>
      </c>
      <c r="O22" s="39" t="str">
        <f t="shared" si="1"/>
        <v> </v>
      </c>
      <c r="P22" s="39" t="str">
        <f t="shared" si="2"/>
        <v> </v>
      </c>
      <c r="Q22" s="39" t="str">
        <f t="shared" si="4"/>
        <v> </v>
      </c>
      <c r="R22" s="39" t="str">
        <f t="shared" si="3"/>
        <v> </v>
      </c>
    </row>
    <row r="23" spans="1:18" ht="17.25" customHeight="1">
      <c r="A23" s="72" t="s">
        <v>49</v>
      </c>
      <c r="B23" s="16" t="s">
        <v>50</v>
      </c>
      <c r="C23" s="16" t="s">
        <v>40</v>
      </c>
      <c r="D23" s="16">
        <v>25</v>
      </c>
      <c r="E23" s="50">
        <f aca="true" t="shared" si="10" ref="E23:E34">LOG(D23)</f>
        <v>1.3979400086720377</v>
      </c>
      <c r="F23" s="11" t="s">
        <v>16</v>
      </c>
      <c r="G23" s="5" t="e">
        <f aca="true" t="shared" si="11" ref="G23:G34">LOG(F23)</f>
        <v>#VALUE!</v>
      </c>
      <c r="H23" s="5" t="e">
        <f aca="true" t="shared" si="12" ref="H23:H31">G23-E23</f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39" t="e">
        <f>INDEX(distribution,INDEX(subsetindex,ROW(22:22)))</f>
        <v>#NUM!</v>
      </c>
      <c r="N23" s="39" t="e">
        <f>INDEX(different,INDEX(subsetindex,ROW(22:22)))</f>
        <v>#NUM!</v>
      </c>
      <c r="O23" s="39" t="str">
        <f t="shared" si="1"/>
        <v> </v>
      </c>
      <c r="P23" s="39" t="str">
        <f t="shared" si="2"/>
        <v> </v>
      </c>
      <c r="Q23" s="39" t="str">
        <f t="shared" si="4"/>
        <v> </v>
      </c>
      <c r="R23" s="39" t="str">
        <f t="shared" si="3"/>
        <v> </v>
      </c>
    </row>
    <row r="24" spans="1:18" ht="17.25" customHeight="1">
      <c r="A24" s="72"/>
      <c r="B24" s="16" t="s">
        <v>51</v>
      </c>
      <c r="C24" s="16" t="s">
        <v>40</v>
      </c>
      <c r="D24" s="16">
        <v>58</v>
      </c>
      <c r="E24" s="50">
        <f t="shared" si="10"/>
        <v>1.7634279935629373</v>
      </c>
      <c r="F24" s="11" t="s">
        <v>16</v>
      </c>
      <c r="G24" s="5" t="e">
        <f t="shared" si="11"/>
        <v>#VALUE!</v>
      </c>
      <c r="H24" s="5" t="e">
        <f t="shared" si="12"/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39" t="e">
        <f>INDEX(distribution,INDEX(subsetindex,ROW(23:23)))</f>
        <v>#NUM!</v>
      </c>
      <c r="N24" s="39" t="e">
        <f>INDEX(different,INDEX(subsetindex,ROW(23:23)))</f>
        <v>#NUM!</v>
      </c>
      <c r="O24" s="39" t="str">
        <f t="shared" si="1"/>
        <v> </v>
      </c>
      <c r="P24" s="39" t="str">
        <f t="shared" si="2"/>
        <v> </v>
      </c>
      <c r="Q24" s="39" t="str">
        <f t="shared" si="4"/>
        <v> </v>
      </c>
      <c r="R24" s="39" t="str">
        <f t="shared" si="3"/>
        <v> </v>
      </c>
    </row>
    <row r="25" spans="1:18" ht="17.25" customHeight="1">
      <c r="A25" s="72"/>
      <c r="B25" s="16" t="s">
        <v>52</v>
      </c>
      <c r="C25" s="16" t="s">
        <v>40</v>
      </c>
      <c r="D25" s="16">
        <v>24</v>
      </c>
      <c r="E25" s="50">
        <f t="shared" si="10"/>
        <v>1.380211241711606</v>
      </c>
      <c r="F25" s="11" t="s">
        <v>16</v>
      </c>
      <c r="G25" s="5" t="e">
        <f t="shared" si="11"/>
        <v>#VALUE!</v>
      </c>
      <c r="H25" s="5" t="e">
        <f t="shared" si="12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39" t="e">
        <f>INDEX(distribution,INDEX(subsetindex,ROW(24:24)))</f>
        <v>#NUM!</v>
      </c>
      <c r="N25" s="39" t="e">
        <f>INDEX(different,INDEX(subsetindex,ROW(24:24)))</f>
        <v>#NUM!</v>
      </c>
      <c r="O25" s="39" t="str">
        <f t="shared" si="1"/>
        <v> </v>
      </c>
      <c r="P25" s="39" t="str">
        <f t="shared" si="2"/>
        <v> </v>
      </c>
      <c r="Q25" s="39" t="str">
        <f t="shared" si="4"/>
        <v> </v>
      </c>
      <c r="R25" s="39" t="str">
        <f t="shared" si="3"/>
        <v> </v>
      </c>
    </row>
    <row r="26" spans="1:18" ht="17.25" customHeight="1">
      <c r="A26" s="72" t="s">
        <v>53</v>
      </c>
      <c r="B26" s="16" t="s">
        <v>54</v>
      </c>
      <c r="C26" s="16" t="s">
        <v>40</v>
      </c>
      <c r="D26" s="16">
        <v>23</v>
      </c>
      <c r="E26" s="50">
        <f t="shared" si="10"/>
        <v>1.3617278360175928</v>
      </c>
      <c r="F26" s="11" t="s">
        <v>16</v>
      </c>
      <c r="G26" s="5" t="e">
        <f t="shared" si="11"/>
        <v>#VALUE!</v>
      </c>
      <c r="H26" s="5" t="e">
        <f t="shared" si="12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39" t="e">
        <f>INDEX(distribution,INDEX(subsetindex,ROW(25:25)))</f>
        <v>#NUM!</v>
      </c>
      <c r="N26" s="39" t="e">
        <f>INDEX(different,INDEX(subsetindex,ROW(25:25)))</f>
        <v>#NUM!</v>
      </c>
      <c r="O26" s="39" t="str">
        <f t="shared" si="1"/>
        <v> </v>
      </c>
      <c r="P26" s="39" t="str">
        <f t="shared" si="2"/>
        <v> </v>
      </c>
      <c r="Q26" s="39" t="str">
        <f t="shared" si="4"/>
        <v> </v>
      </c>
      <c r="R26" s="39" t="str">
        <f t="shared" si="3"/>
        <v> </v>
      </c>
    </row>
    <row r="27" spans="1:18" ht="17.25" customHeight="1">
      <c r="A27" s="72"/>
      <c r="B27" s="16" t="s">
        <v>55</v>
      </c>
      <c r="C27" s="16" t="s">
        <v>40</v>
      </c>
      <c r="D27" s="16">
        <v>11</v>
      </c>
      <c r="E27" s="50">
        <f t="shared" si="10"/>
        <v>1.0413926851582251</v>
      </c>
      <c r="F27" s="11" t="s">
        <v>16</v>
      </c>
      <c r="G27" s="5" t="e">
        <f t="shared" si="11"/>
        <v>#VALUE!</v>
      </c>
      <c r="H27" s="5" t="e">
        <f t="shared" si="12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1"/>
        <v> </v>
      </c>
      <c r="P27" s="39" t="str">
        <f t="shared" si="2"/>
        <v> </v>
      </c>
      <c r="Q27" s="39" t="str">
        <f t="shared" si="4"/>
        <v> </v>
      </c>
      <c r="R27" s="39" t="str">
        <f t="shared" si="3"/>
        <v> </v>
      </c>
    </row>
    <row r="28" spans="1:18" ht="17.25" customHeight="1">
      <c r="A28" s="72"/>
      <c r="B28" s="16" t="s">
        <v>56</v>
      </c>
      <c r="C28" s="16" t="s">
        <v>40</v>
      </c>
      <c r="D28" s="16">
        <v>12</v>
      </c>
      <c r="E28" s="50">
        <f t="shared" si="10"/>
        <v>1.0791812460476249</v>
      </c>
      <c r="F28" s="11" t="s">
        <v>16</v>
      </c>
      <c r="G28" s="5" t="e">
        <f t="shared" si="11"/>
        <v>#VALUE!</v>
      </c>
      <c r="H28" s="5" t="e">
        <f t="shared" si="12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1"/>
        <v> </v>
      </c>
      <c r="P28" s="39" t="str">
        <f t="shared" si="2"/>
        <v> </v>
      </c>
      <c r="Q28" s="39" t="str">
        <f t="shared" si="4"/>
        <v> </v>
      </c>
      <c r="R28" s="39" t="str">
        <f t="shared" si="3"/>
        <v> </v>
      </c>
    </row>
    <row r="29" spans="1:18" ht="17.25" customHeight="1">
      <c r="A29" s="72" t="s">
        <v>57</v>
      </c>
      <c r="B29" s="16" t="s">
        <v>58</v>
      </c>
      <c r="C29" s="16" t="s">
        <v>40</v>
      </c>
      <c r="D29" s="16">
        <v>41</v>
      </c>
      <c r="E29" s="50">
        <f t="shared" si="10"/>
        <v>1.6127838567197355</v>
      </c>
      <c r="F29" s="11" t="s">
        <v>16</v>
      </c>
      <c r="G29" s="5" t="e">
        <f t="shared" si="11"/>
        <v>#VALUE!</v>
      </c>
      <c r="H29" s="5" t="e">
        <f t="shared" si="12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1"/>
        <v> </v>
      </c>
      <c r="P29" s="39" t="str">
        <f t="shared" si="2"/>
        <v> </v>
      </c>
      <c r="Q29" s="39" t="str">
        <f t="shared" si="4"/>
        <v> </v>
      </c>
      <c r="R29" s="39" t="str">
        <f t="shared" si="3"/>
        <v> </v>
      </c>
    </row>
    <row r="30" spans="1:16" ht="17.25" customHeight="1">
      <c r="A30" s="72"/>
      <c r="B30" s="16" t="s">
        <v>59</v>
      </c>
      <c r="C30" s="16" t="s">
        <v>40</v>
      </c>
      <c r="D30" s="16">
        <v>39</v>
      </c>
      <c r="E30" s="50">
        <f t="shared" si="10"/>
        <v>1.591064607026499</v>
      </c>
      <c r="F30" s="11" t="s">
        <v>16</v>
      </c>
      <c r="G30" s="5" t="e">
        <f t="shared" si="11"/>
        <v>#VALUE!</v>
      </c>
      <c r="H30" s="5" t="e">
        <f t="shared" si="12"/>
        <v>#VALUE!</v>
      </c>
      <c r="I30" s="6">
        <v>0.5</v>
      </c>
      <c r="J30" s="7">
        <v>-0.5</v>
      </c>
      <c r="K30" s="14"/>
      <c r="L30" s="39" t="str">
        <f>IF(ISNUMBER(#REF!),#REF!," ")</f>
        <v> </v>
      </c>
      <c r="O30" s="39" t="str">
        <f>IF(ISNUMBER(L30),-0.5," ")</f>
        <v> </v>
      </c>
      <c r="P30" s="39" t="str">
        <f>IF(ISNUMBER(#REF!),-0.5," ")</f>
        <v> </v>
      </c>
    </row>
    <row r="31" spans="1:16" ht="17.25" customHeight="1">
      <c r="A31" s="72"/>
      <c r="B31" s="16" t="s">
        <v>60</v>
      </c>
      <c r="C31" s="16" t="s">
        <v>40</v>
      </c>
      <c r="D31" s="16">
        <v>1</v>
      </c>
      <c r="E31" s="50">
        <f t="shared" si="10"/>
        <v>0</v>
      </c>
      <c r="F31" s="11" t="s">
        <v>16</v>
      </c>
      <c r="G31" s="5" t="e">
        <f t="shared" si="11"/>
        <v>#VALUE!</v>
      </c>
      <c r="H31" s="5" t="e">
        <f t="shared" si="12"/>
        <v>#VALUE!</v>
      </c>
      <c r="I31" s="6">
        <v>0.5</v>
      </c>
      <c r="J31" s="7">
        <v>-0.5</v>
      </c>
      <c r="K31" s="14"/>
      <c r="L31" s="39" t="str">
        <f>IF(ISNUMBER(#REF!),#REF!," ")</f>
        <v> </v>
      </c>
      <c r="O31" s="39" t="str">
        <f>IF(ISNUMBER(L31),-0.5," ")</f>
        <v> </v>
      </c>
      <c r="P31" s="39" t="str">
        <f>IF(ISNUMBER(#REF!),-0.5," ")</f>
        <v> </v>
      </c>
    </row>
    <row r="32" spans="1:18" s="49" customFormat="1" ht="17.25" customHeight="1">
      <c r="A32" s="72" t="s">
        <v>61</v>
      </c>
      <c r="B32" s="16" t="s">
        <v>64</v>
      </c>
      <c r="C32" s="16" t="s">
        <v>40</v>
      </c>
      <c r="D32" s="16">
        <v>8</v>
      </c>
      <c r="E32" s="50">
        <f t="shared" si="10"/>
        <v>0.9030899869919435</v>
      </c>
      <c r="F32" s="11" t="s">
        <v>16</v>
      </c>
      <c r="G32" s="5" t="e">
        <f t="shared" si="11"/>
        <v>#VALUE!</v>
      </c>
      <c r="H32" s="5" t="e">
        <f>G32-E32</f>
        <v>#VALUE!</v>
      </c>
      <c r="I32" s="6">
        <v>0.5</v>
      </c>
      <c r="J32" s="7">
        <v>-0.5</v>
      </c>
      <c r="K32" s="14"/>
      <c r="L32" s="48" t="str">
        <f>IF(ISNUMBER(#REF!),#REF!," ")</f>
        <v> </v>
      </c>
      <c r="M32" s="48"/>
      <c r="N32" s="48"/>
      <c r="O32" s="48" t="str">
        <f aca="true" t="shared" si="13" ref="O32:O37">IF(ISNUMBER(L32),-0.5," ")</f>
        <v> </v>
      </c>
      <c r="P32" s="48" t="str">
        <f>IF(ISNUMBER(#REF!),-0.5," ")</f>
        <v> </v>
      </c>
      <c r="Q32" s="48"/>
      <c r="R32" s="48"/>
    </row>
    <row r="33" spans="1:18" s="49" customFormat="1" ht="17.25" customHeight="1">
      <c r="A33" s="72"/>
      <c r="B33" s="16" t="s">
        <v>63</v>
      </c>
      <c r="C33" s="16" t="s">
        <v>40</v>
      </c>
      <c r="D33" s="16">
        <v>62</v>
      </c>
      <c r="E33" s="50">
        <f t="shared" si="10"/>
        <v>1.792391689498254</v>
      </c>
      <c r="F33" s="11" t="s">
        <v>16</v>
      </c>
      <c r="G33" s="5" t="e">
        <f t="shared" si="11"/>
        <v>#VALUE!</v>
      </c>
      <c r="H33" s="5" t="e">
        <f>G33-E33</f>
        <v>#VALUE!</v>
      </c>
      <c r="I33" s="6">
        <v>0.5</v>
      </c>
      <c r="J33" s="7">
        <v>-0.5</v>
      </c>
      <c r="K33" s="14"/>
      <c r="L33" s="48" t="str">
        <f>IF(ISNUMBER(#REF!),#REF!," ")</f>
        <v> </v>
      </c>
      <c r="M33" s="48"/>
      <c r="N33" s="48"/>
      <c r="O33" s="48" t="str">
        <f t="shared" si="13"/>
        <v> </v>
      </c>
      <c r="P33" s="48" t="str">
        <f>IF(ISNUMBER(#REF!),-0.5," ")</f>
        <v> </v>
      </c>
      <c r="Q33" s="48"/>
      <c r="R33" s="48"/>
    </row>
    <row r="34" spans="1:18" s="49" customFormat="1" ht="17.25" customHeight="1">
      <c r="A34" s="72"/>
      <c r="B34" s="16" t="s">
        <v>62</v>
      </c>
      <c r="C34" s="16" t="s">
        <v>40</v>
      </c>
      <c r="D34" s="16">
        <v>28</v>
      </c>
      <c r="E34" s="50">
        <f t="shared" si="10"/>
        <v>1.4471580313422192</v>
      </c>
      <c r="F34" s="11" t="s">
        <v>16</v>
      </c>
      <c r="G34" s="5" t="e">
        <f t="shared" si="11"/>
        <v>#VALUE!</v>
      </c>
      <c r="H34" s="5" t="e">
        <f>G34-E34</f>
        <v>#VALUE!</v>
      </c>
      <c r="I34" s="6">
        <v>0.5</v>
      </c>
      <c r="J34" s="7">
        <v>-0.5</v>
      </c>
      <c r="K34" s="14"/>
      <c r="L34" s="48" t="str">
        <f>IF(ISNUMBER(#REF!),#REF!," ")</f>
        <v> </v>
      </c>
      <c r="M34" s="48"/>
      <c r="N34" s="48"/>
      <c r="O34" s="48" t="str">
        <f t="shared" si="13"/>
        <v> </v>
      </c>
      <c r="P34" s="48" t="str">
        <f>IF(ISNUMBER(#REF!),-0.5," ")</f>
        <v> </v>
      </c>
      <c r="Q34" s="48"/>
      <c r="R34" s="48"/>
    </row>
    <row r="35" spans="1:18" s="49" customFormat="1" ht="17.25" customHeight="1">
      <c r="A35" s="72" t="s">
        <v>69</v>
      </c>
      <c r="B35" s="16" t="s">
        <v>70</v>
      </c>
      <c r="C35" s="16" t="s">
        <v>40</v>
      </c>
      <c r="D35" s="16">
        <v>5</v>
      </c>
      <c r="E35" s="50">
        <f>LOG(D35)</f>
        <v>0.6989700043360189</v>
      </c>
      <c r="F35" s="11" t="s">
        <v>16</v>
      </c>
      <c r="G35" s="5" t="e">
        <f>LOG(F35)</f>
        <v>#VALUE!</v>
      </c>
      <c r="H35" s="5" t="e">
        <f>G35-E35</f>
        <v>#VALUE!</v>
      </c>
      <c r="I35" s="6">
        <v>0.5</v>
      </c>
      <c r="J35" s="7">
        <v>-0.5</v>
      </c>
      <c r="K35" s="14"/>
      <c r="L35" s="48" t="str">
        <f>IF(ISNUMBER(#REF!),#REF!," ")</f>
        <v> </v>
      </c>
      <c r="M35" s="48"/>
      <c r="N35" s="48"/>
      <c r="O35" s="48" t="str">
        <f t="shared" si="13"/>
        <v> </v>
      </c>
      <c r="P35" s="48" t="str">
        <f>IF(ISNUMBER(#REF!),-0.5," ")</f>
        <v> </v>
      </c>
      <c r="Q35" s="48"/>
      <c r="R35" s="48"/>
    </row>
    <row r="36" spans="1:18" s="49" customFormat="1" ht="17.25" customHeight="1">
      <c r="A36" s="72"/>
      <c r="B36" s="16" t="s">
        <v>71</v>
      </c>
      <c r="C36" s="16" t="s">
        <v>40</v>
      </c>
      <c r="D36" s="16">
        <v>2</v>
      </c>
      <c r="E36" s="50">
        <f>LOG(D36)</f>
        <v>0.3010299956639812</v>
      </c>
      <c r="F36" s="11" t="s">
        <v>16</v>
      </c>
      <c r="G36" s="5" t="e">
        <f>LOG(F36)</f>
        <v>#VALUE!</v>
      </c>
      <c r="H36" s="5" t="e">
        <f>G36-E36</f>
        <v>#VALUE!</v>
      </c>
      <c r="I36" s="6">
        <v>0.5</v>
      </c>
      <c r="J36" s="7">
        <v>-0.5</v>
      </c>
      <c r="K36" s="14"/>
      <c r="L36" s="48" t="str">
        <f>IF(ISNUMBER(#REF!),#REF!," ")</f>
        <v> </v>
      </c>
      <c r="M36" s="48"/>
      <c r="N36" s="48"/>
      <c r="O36" s="48" t="str">
        <f t="shared" si="13"/>
        <v> </v>
      </c>
      <c r="P36" s="48" t="str">
        <f>IF(ISNUMBER(#REF!),-0.5," ")</f>
        <v> </v>
      </c>
      <c r="Q36" s="48"/>
      <c r="R36" s="48"/>
    </row>
    <row r="37" spans="1:18" s="49" customFormat="1" ht="17.25" customHeight="1">
      <c r="A37" s="84" t="s">
        <v>73</v>
      </c>
      <c r="B37" s="16" t="s">
        <v>74</v>
      </c>
      <c r="C37" s="16" t="s">
        <v>40</v>
      </c>
      <c r="D37" s="16">
        <v>209</v>
      </c>
      <c r="E37" s="50">
        <f>LOG(D37)</f>
        <v>2.3201462861110542</v>
      </c>
      <c r="F37" s="11" t="s">
        <v>16</v>
      </c>
      <c r="G37" s="5" t="e">
        <f>LOG(F37)</f>
        <v>#VALUE!</v>
      </c>
      <c r="H37" s="5" t="e">
        <f aca="true" t="shared" si="14" ref="H37:H48">G37-E37</f>
        <v>#VALUE!</v>
      </c>
      <c r="I37" s="6">
        <v>0.5</v>
      </c>
      <c r="J37" s="7">
        <v>-0.5</v>
      </c>
      <c r="K37" s="14"/>
      <c r="L37" s="48" t="str">
        <f>IF(ISNUMBER(#REF!),#REF!," ")</f>
        <v> </v>
      </c>
      <c r="M37" s="48"/>
      <c r="N37" s="48"/>
      <c r="O37" s="48" t="str">
        <f t="shared" si="13"/>
        <v> </v>
      </c>
      <c r="P37" s="48" t="str">
        <f>IF(ISNUMBER(#REF!),-0.5," ")</f>
        <v> </v>
      </c>
      <c r="Q37" s="48"/>
      <c r="R37" s="48"/>
    </row>
    <row r="38" spans="1:18" s="49" customFormat="1" ht="17.25" customHeight="1">
      <c r="A38" s="91"/>
      <c r="B38" s="16" t="s">
        <v>76</v>
      </c>
      <c r="C38" s="16" t="s">
        <v>40</v>
      </c>
      <c r="D38" s="16">
        <v>72</v>
      </c>
      <c r="E38" s="50">
        <f>LOG(D38)</f>
        <v>1.8573324964312685</v>
      </c>
      <c r="F38" s="11" t="s">
        <v>16</v>
      </c>
      <c r="G38" s="5" t="e">
        <f>LOG(F38)</f>
        <v>#VALUE!</v>
      </c>
      <c r="H38" s="5" t="e">
        <f t="shared" si="14"/>
        <v>#VALUE!</v>
      </c>
      <c r="I38" s="6">
        <v>0.5</v>
      </c>
      <c r="J38" s="7">
        <v>-0.5</v>
      </c>
      <c r="K38" s="14"/>
      <c r="L38" s="48"/>
      <c r="M38" s="48"/>
      <c r="N38" s="48"/>
      <c r="O38" s="48"/>
      <c r="P38" s="48"/>
      <c r="Q38" s="48"/>
      <c r="R38" s="48"/>
    </row>
    <row r="39" spans="1:18" s="49" customFormat="1" ht="17.25" customHeight="1">
      <c r="A39" s="85"/>
      <c r="B39" s="16" t="s">
        <v>75</v>
      </c>
      <c r="C39" s="16" t="s">
        <v>40</v>
      </c>
      <c r="D39" s="16">
        <v>25</v>
      </c>
      <c r="E39" s="50">
        <f>LOG(D39)</f>
        <v>1.3979400086720377</v>
      </c>
      <c r="F39" s="11" t="s">
        <v>16</v>
      </c>
      <c r="G39" s="5" t="e">
        <f>LOG(F39)</f>
        <v>#VALUE!</v>
      </c>
      <c r="H39" s="5" t="e">
        <f t="shared" si="14"/>
        <v>#VALUE!</v>
      </c>
      <c r="I39" s="6">
        <v>0.5</v>
      </c>
      <c r="J39" s="7">
        <v>-0.5</v>
      </c>
      <c r="K39" s="14"/>
      <c r="L39" s="48"/>
      <c r="M39" s="48"/>
      <c r="N39" s="48"/>
      <c r="O39" s="48"/>
      <c r="P39" s="48"/>
      <c r="Q39" s="48"/>
      <c r="R39" s="48"/>
    </row>
    <row r="40" spans="1:18" s="49" customFormat="1" ht="17.25" customHeight="1">
      <c r="A40" s="84" t="s">
        <v>77</v>
      </c>
      <c r="B40" s="16" t="s">
        <v>78</v>
      </c>
      <c r="C40" s="16" t="s">
        <v>40</v>
      </c>
      <c r="D40" s="16">
        <v>27</v>
      </c>
      <c r="E40" s="50">
        <f aca="true" t="shared" si="15" ref="E40:E48">LOG(D40)</f>
        <v>1.4313637641589874</v>
      </c>
      <c r="F40" s="11" t="s">
        <v>16</v>
      </c>
      <c r="G40" s="5" t="e">
        <f aca="true" t="shared" si="16" ref="G40:G48">LOG(F40)</f>
        <v>#VALUE!</v>
      </c>
      <c r="H40" s="5" t="e">
        <f t="shared" si="14"/>
        <v>#VALUE!</v>
      </c>
      <c r="I40" s="6">
        <v>0.5</v>
      </c>
      <c r="J40" s="7">
        <v>-0.5</v>
      </c>
      <c r="K40" s="14"/>
      <c r="L40" s="48"/>
      <c r="M40" s="48"/>
      <c r="N40" s="48"/>
      <c r="O40" s="48"/>
      <c r="P40" s="48"/>
      <c r="Q40" s="48"/>
      <c r="R40" s="48"/>
    </row>
    <row r="41" spans="1:18" s="49" customFormat="1" ht="17.25" customHeight="1">
      <c r="A41" s="91"/>
      <c r="B41" s="16" t="s">
        <v>79</v>
      </c>
      <c r="C41" s="16" t="s">
        <v>40</v>
      </c>
      <c r="D41" s="16">
        <v>105</v>
      </c>
      <c r="E41" s="50">
        <f t="shared" si="15"/>
        <v>2.0211892990699383</v>
      </c>
      <c r="F41" s="11" t="s">
        <v>16</v>
      </c>
      <c r="G41" s="5" t="e">
        <f t="shared" si="16"/>
        <v>#VALUE!</v>
      </c>
      <c r="H41" s="5" t="e">
        <f t="shared" si="14"/>
        <v>#VALUE!</v>
      </c>
      <c r="I41" s="6">
        <v>0.5</v>
      </c>
      <c r="J41" s="7">
        <v>-0.5</v>
      </c>
      <c r="K41" s="14"/>
      <c r="L41" s="48"/>
      <c r="M41" s="48"/>
      <c r="N41" s="48"/>
      <c r="O41" s="48"/>
      <c r="P41" s="48"/>
      <c r="Q41" s="48"/>
      <c r="R41" s="48"/>
    </row>
    <row r="42" spans="1:18" s="49" customFormat="1" ht="17.25" customHeight="1">
      <c r="A42" s="85"/>
      <c r="B42" s="16" t="s">
        <v>80</v>
      </c>
      <c r="C42" s="16" t="s">
        <v>40</v>
      </c>
      <c r="D42" s="16">
        <v>2</v>
      </c>
      <c r="E42" s="50">
        <f t="shared" si="15"/>
        <v>0.3010299956639812</v>
      </c>
      <c r="F42" s="11" t="s">
        <v>16</v>
      </c>
      <c r="G42" s="5" t="e">
        <f t="shared" si="16"/>
        <v>#VALUE!</v>
      </c>
      <c r="H42" s="5" t="e">
        <f t="shared" si="14"/>
        <v>#VALUE!</v>
      </c>
      <c r="I42" s="6">
        <v>0.5</v>
      </c>
      <c r="J42" s="7">
        <v>-0.5</v>
      </c>
      <c r="K42" s="14"/>
      <c r="L42" s="48"/>
      <c r="M42" s="48"/>
      <c r="N42" s="48"/>
      <c r="O42" s="48"/>
      <c r="P42" s="48"/>
      <c r="Q42" s="48"/>
      <c r="R42" s="48"/>
    </row>
    <row r="43" spans="1:18" s="49" customFormat="1" ht="17.25" customHeight="1">
      <c r="A43" s="84" t="s">
        <v>81</v>
      </c>
      <c r="B43" s="16" t="s">
        <v>82</v>
      </c>
      <c r="C43" s="16" t="s">
        <v>40</v>
      </c>
      <c r="D43" s="16">
        <v>92</v>
      </c>
      <c r="E43" s="50">
        <f t="shared" si="15"/>
        <v>1.9637878273455553</v>
      </c>
      <c r="F43" s="11" t="s">
        <v>16</v>
      </c>
      <c r="G43" s="5" t="e">
        <f t="shared" si="16"/>
        <v>#VALUE!</v>
      </c>
      <c r="H43" s="5" t="e">
        <f t="shared" si="14"/>
        <v>#VALUE!</v>
      </c>
      <c r="I43" s="6">
        <v>0.5</v>
      </c>
      <c r="J43" s="7">
        <v>-0.5</v>
      </c>
      <c r="K43" s="14"/>
      <c r="L43" s="48"/>
      <c r="M43" s="48"/>
      <c r="N43" s="48"/>
      <c r="O43" s="48"/>
      <c r="P43" s="48"/>
      <c r="Q43" s="48"/>
      <c r="R43" s="48"/>
    </row>
    <row r="44" spans="1:16" ht="17.25" customHeight="1">
      <c r="A44" s="91"/>
      <c r="B44" s="16" t="s">
        <v>83</v>
      </c>
      <c r="C44" s="16" t="s">
        <v>40</v>
      </c>
      <c r="D44" s="16">
        <v>10</v>
      </c>
      <c r="E44" s="50">
        <f t="shared" si="15"/>
        <v>1</v>
      </c>
      <c r="F44" s="11" t="s">
        <v>16</v>
      </c>
      <c r="G44" s="5" t="e">
        <f t="shared" si="16"/>
        <v>#VALUE!</v>
      </c>
      <c r="H44" s="5" t="e">
        <f t="shared" si="14"/>
        <v>#VALUE!</v>
      </c>
      <c r="I44" s="6">
        <v>0.5</v>
      </c>
      <c r="J44" s="7">
        <v>-0.5</v>
      </c>
      <c r="K44" s="14"/>
      <c r="L44" s="39" t="str">
        <f>IF(ISNUMBER(#REF!),#REF!," ")</f>
        <v> </v>
      </c>
      <c r="O44" s="39" t="str">
        <f>IF(ISNUMBER(L44),-0.5," ")</f>
        <v> </v>
      </c>
      <c r="P44" s="39" t="str">
        <f>IF(ISNUMBER(#REF!),-0.5," ")</f>
        <v> </v>
      </c>
    </row>
    <row r="45" spans="1:16" ht="17.25" customHeight="1">
      <c r="A45" s="85"/>
      <c r="B45" s="16" t="s">
        <v>84</v>
      </c>
      <c r="C45" s="16" t="s">
        <v>40</v>
      </c>
      <c r="D45" s="16">
        <v>56</v>
      </c>
      <c r="E45" s="50">
        <f t="shared" si="15"/>
        <v>1.7481880270062005</v>
      </c>
      <c r="F45" s="11" t="s">
        <v>16</v>
      </c>
      <c r="G45" s="5" t="e">
        <f t="shared" si="16"/>
        <v>#VALUE!</v>
      </c>
      <c r="H45" s="5" t="e">
        <f t="shared" si="14"/>
        <v>#VALUE!</v>
      </c>
      <c r="I45" s="6">
        <v>0.5</v>
      </c>
      <c r="J45" s="7">
        <v>-0.5</v>
      </c>
      <c r="K45" s="14"/>
      <c r="L45" s="39" t="str">
        <f>IF(ISNUMBER(#REF!),#REF!," ")</f>
        <v> </v>
      </c>
      <c r="O45" s="39" t="str">
        <f>IF(ISNUMBER(L45),-0.5," ")</f>
        <v> </v>
      </c>
      <c r="P45" s="39" t="str">
        <f>IF(ISNUMBER(#REF!),-0.5," ")</f>
        <v> </v>
      </c>
    </row>
    <row r="46" spans="1:16" ht="17.25" customHeight="1">
      <c r="A46" s="84" t="s">
        <v>85</v>
      </c>
      <c r="B46" s="16" t="s">
        <v>86</v>
      </c>
      <c r="C46" s="16" t="s">
        <v>40</v>
      </c>
      <c r="D46" s="16">
        <v>94</v>
      </c>
      <c r="E46" s="50">
        <f t="shared" si="15"/>
        <v>1.9731278535996986</v>
      </c>
      <c r="F46" s="11" t="s">
        <v>16</v>
      </c>
      <c r="G46" s="5" t="e">
        <f t="shared" si="16"/>
        <v>#VALUE!</v>
      </c>
      <c r="H46" s="5" t="e">
        <f t="shared" si="14"/>
        <v>#VALUE!</v>
      </c>
      <c r="I46" s="6">
        <v>0.5</v>
      </c>
      <c r="J46" s="7">
        <v>-0.5</v>
      </c>
      <c r="K46" s="14"/>
      <c r="L46" s="39" t="str">
        <f>IF(ISNUMBER(#REF!),#REF!," ")</f>
        <v> </v>
      </c>
      <c r="O46" s="39" t="str">
        <f>IF(ISNUMBER(L46),-0.5," ")</f>
        <v> </v>
      </c>
      <c r="P46" s="39" t="str">
        <f>IF(ISNUMBER(#REF!),-0.5," ")</f>
        <v> </v>
      </c>
    </row>
    <row r="47" spans="1:16" ht="17.25" customHeight="1">
      <c r="A47" s="91"/>
      <c r="B47" s="16" t="s">
        <v>87</v>
      </c>
      <c r="C47" s="16" t="s">
        <v>40</v>
      </c>
      <c r="D47" s="16">
        <v>81</v>
      </c>
      <c r="E47" s="50">
        <f t="shared" si="15"/>
        <v>1.9084850188786497</v>
      </c>
      <c r="F47" s="11" t="s">
        <v>16</v>
      </c>
      <c r="G47" s="5" t="e">
        <f t="shared" si="16"/>
        <v>#VALUE!</v>
      </c>
      <c r="H47" s="5" t="e">
        <f t="shared" si="14"/>
        <v>#VALUE!</v>
      </c>
      <c r="I47" s="6">
        <v>0.5</v>
      </c>
      <c r="J47" s="7">
        <v>-0.5</v>
      </c>
      <c r="K47" s="14"/>
      <c r="L47" s="39" t="str">
        <f>IF(ISNUMBER(#REF!),#REF!," ")</f>
        <v> </v>
      </c>
      <c r="O47" s="39" t="str">
        <f>IF(ISNUMBER(L47),-0.5," ")</f>
        <v> </v>
      </c>
      <c r="P47" s="39" t="str">
        <f>IF(ISNUMBER(#REF!),-0.5," ")</f>
        <v> </v>
      </c>
    </row>
    <row r="48" spans="1:16" ht="17.25" customHeight="1">
      <c r="A48" s="85"/>
      <c r="B48" s="16" t="s">
        <v>88</v>
      </c>
      <c r="C48" s="16" t="s">
        <v>40</v>
      </c>
      <c r="D48" s="16">
        <v>60</v>
      </c>
      <c r="E48" s="50">
        <f t="shared" si="15"/>
        <v>1.7781512503836436</v>
      </c>
      <c r="F48" s="11" t="s">
        <v>16</v>
      </c>
      <c r="G48" s="5" t="e">
        <f t="shared" si="16"/>
        <v>#VALUE!</v>
      </c>
      <c r="H48" s="5" t="e">
        <f t="shared" si="14"/>
        <v>#VALUE!</v>
      </c>
      <c r="I48" s="6">
        <v>0.5</v>
      </c>
      <c r="J48" s="7">
        <v>-0.5</v>
      </c>
      <c r="K48" s="14"/>
      <c r="L48" s="39" t="str">
        <f>IF(ISNUMBER(#REF!),#REF!," ")</f>
        <v> </v>
      </c>
      <c r="O48" s="39" t="str">
        <f>IF(ISNUMBER(L48),-0.5," ")</f>
        <v> </v>
      </c>
      <c r="P48" s="39" t="str">
        <f>IF(ISNUMBER(#REF!),-0.5," ")</f>
        <v> </v>
      </c>
    </row>
    <row r="49" spans="1:16" ht="17.25" customHeight="1">
      <c r="A49" s="84" t="s">
        <v>91</v>
      </c>
      <c r="B49" s="16" t="s">
        <v>92</v>
      </c>
      <c r="C49" s="16" t="s">
        <v>40</v>
      </c>
      <c r="D49" s="16">
        <v>98</v>
      </c>
      <c r="E49" s="50">
        <f>LOG(D49)</f>
        <v>1.9912260756924949</v>
      </c>
      <c r="F49" s="11" t="s">
        <v>16</v>
      </c>
      <c r="G49" s="5" t="e">
        <f>LOG(F49)</f>
        <v>#VALUE!</v>
      </c>
      <c r="H49" s="5" t="e">
        <f>G49-E49</f>
        <v>#VALUE!</v>
      </c>
      <c r="I49" s="6">
        <v>0.5</v>
      </c>
      <c r="J49" s="7">
        <v>-0.5</v>
      </c>
      <c r="K49" s="14"/>
      <c r="L49" s="39" t="str">
        <f>IF(ISNUMBER(#REF!),#REF!," ")</f>
        <v> </v>
      </c>
      <c r="O49" s="39" t="str">
        <f>IF(ISNUMBER(L49),-0.5," ")</f>
        <v> </v>
      </c>
      <c r="P49" s="39" t="str">
        <f>IF(ISNUMBER(#REF!),-0.5," ")</f>
        <v> </v>
      </c>
    </row>
    <row r="50" spans="1:16" ht="17.25" customHeight="1">
      <c r="A50" s="93"/>
      <c r="B50" s="16" t="s">
        <v>93</v>
      </c>
      <c r="C50" s="16" t="s">
        <v>40</v>
      </c>
      <c r="D50" s="16">
        <v>59</v>
      </c>
      <c r="E50" s="50">
        <f>LOG(D50)</f>
        <v>1.7708520116421442</v>
      </c>
      <c r="F50" s="11" t="s">
        <v>16</v>
      </c>
      <c r="G50" s="5" t="e">
        <f>LOG(F50)</f>
        <v>#VALUE!</v>
      </c>
      <c r="H50" s="5" t="e">
        <f>G50-E50</f>
        <v>#VALUE!</v>
      </c>
      <c r="I50" s="6">
        <v>0.5</v>
      </c>
      <c r="J50" s="7">
        <v>-0.5</v>
      </c>
      <c r="K50" s="14"/>
      <c r="L50" s="39" t="str">
        <f>IF(ISNUMBER(#REF!),#REF!," ")</f>
        <v> </v>
      </c>
      <c r="O50" s="39" t="str">
        <f>IF(ISNUMBER(L50),-0.5," ")</f>
        <v> </v>
      </c>
      <c r="P50" s="39" t="str">
        <f>IF(ISNUMBER(#REF!),-0.5," ")</f>
        <v> </v>
      </c>
    </row>
    <row r="51" spans="1:16" ht="17.25" customHeight="1">
      <c r="A51" s="21"/>
      <c r="L51" s="39" t="str">
        <f>IF(ISNUMBER(#REF!),#REF!," ")</f>
        <v> </v>
      </c>
      <c r="O51" s="39" t="str">
        <f aca="true" t="shared" si="17" ref="O51:O56">IF(ISNUMBER(L51),-0.5," ")</f>
        <v> </v>
      </c>
      <c r="P51" s="39" t="str">
        <f>IF(ISNUMBER(#REF!),-0.5," ")</f>
        <v> </v>
      </c>
    </row>
    <row r="52" spans="12:16" ht="17.25" customHeight="1">
      <c r="L52" s="39" t="str">
        <f>IF(ISNUMBER(#REF!),#REF!," ")</f>
        <v> </v>
      </c>
      <c r="O52" s="39" t="str">
        <f t="shared" si="17"/>
        <v> </v>
      </c>
      <c r="P52" s="39" t="str">
        <f>IF(ISNUMBER(#REF!),-0.5," ")</f>
        <v> </v>
      </c>
    </row>
    <row r="53" spans="12:16" ht="17.25" customHeight="1">
      <c r="L53" s="39" t="str">
        <f>IF(ISNUMBER(#REF!),#REF!," ")</f>
        <v> </v>
      </c>
      <c r="O53" s="39" t="str">
        <f t="shared" si="17"/>
        <v> </v>
      </c>
      <c r="P53" s="39" t="str">
        <f>IF(ISNUMBER(#REF!),-0.5," ")</f>
        <v> </v>
      </c>
    </row>
    <row r="54" spans="12:16" ht="17.25" customHeight="1">
      <c r="L54" s="39" t="str">
        <f>IF(ISNUMBER(#REF!),#REF!," ")</f>
        <v> </v>
      </c>
      <c r="O54" s="39" t="str">
        <f t="shared" si="17"/>
        <v> </v>
      </c>
      <c r="P54" s="39" t="str">
        <f>IF(ISNUMBER(#REF!),-0.5," ")</f>
        <v> </v>
      </c>
    </row>
    <row r="55" spans="12:16" ht="17.25" customHeight="1">
      <c r="L55" s="39" t="str">
        <f>IF(ISNUMBER(#REF!),#REF!," ")</f>
        <v> </v>
      </c>
      <c r="O55" s="39" t="str">
        <f t="shared" si="17"/>
        <v> </v>
      </c>
      <c r="P55" s="39" t="str">
        <f>IF(ISNUMBER(#REF!),-0.5," ")</f>
        <v> </v>
      </c>
    </row>
    <row r="56" spans="12:16" ht="17.25" customHeight="1">
      <c r="L56" s="39" t="str">
        <f>IF(ISNUMBER(#REF!),#REF!," ")</f>
        <v> </v>
      </c>
      <c r="O56" s="39" t="str">
        <f t="shared" si="17"/>
        <v> </v>
      </c>
      <c r="P56" s="39" t="str">
        <f>IF(ISNUMBER(#REF!),-0.5," ")</f>
        <v> </v>
      </c>
    </row>
    <row r="57" spans="12:16" ht="17.25" customHeight="1">
      <c r="L57" s="39" t="str">
        <f>IF(ISNUMBER(#REF!),#REF!," ")</f>
        <v> </v>
      </c>
      <c r="O57" s="39" t="str">
        <f>IF(ISNUMBER(L57),-0.5," ")</f>
        <v> </v>
      </c>
      <c r="P57" s="39" t="str">
        <f>IF(ISNUMBER(#REF!),-0.5," ")</f>
        <v> </v>
      </c>
    </row>
    <row r="58" spans="12:16" ht="17.25" customHeight="1">
      <c r="L58" s="39" t="str">
        <f>IF(ISNUMBER(#REF!),#REF!," ")</f>
        <v> </v>
      </c>
      <c r="O58" s="39" t="str">
        <f>IF(ISNUMBER(L58),-0.5," ")</f>
        <v> </v>
      </c>
      <c r="P58" s="39" t="str">
        <f>IF(ISNUMBER(#REF!),-0.5," ")</f>
        <v> </v>
      </c>
    </row>
    <row r="59" spans="12:16" ht="17.25" customHeight="1">
      <c r="L59" s="39" t="str">
        <f>IF(ISNUMBER(#REF!),#REF!," ")</f>
        <v> </v>
      </c>
      <c r="O59" s="39" t="str">
        <f>IF(ISNUMBER(L59),-0.5," ")</f>
        <v> </v>
      </c>
      <c r="P59" s="39" t="str">
        <f>IF(ISNUMBER(#REF!),-0.5," ")</f>
        <v> </v>
      </c>
    </row>
    <row r="60" spans="12:16" ht="17.25" customHeight="1">
      <c r="L60" s="39" t="str">
        <f>IF(ISNUMBER(#REF!),#REF!," ")</f>
        <v> </v>
      </c>
      <c r="O60" s="39" t="str">
        <f>IF(ISNUMBER(L60),-0.5," ")</f>
        <v> </v>
      </c>
      <c r="P60" s="39" t="str">
        <f>IF(ISNUMBER(#REF!),-0.5," ")</f>
        <v> </v>
      </c>
    </row>
    <row r="61" spans="12:16" ht="17.25" customHeight="1">
      <c r="L61" s="39" t="str">
        <f>IF(ISNUMBER(#REF!),#REF!," ")</f>
        <v> </v>
      </c>
      <c r="O61" s="39" t="str">
        <f>IF(ISNUMBER(L61),-0.5," ")</f>
        <v> </v>
      </c>
      <c r="P61" s="39" t="str">
        <f>IF(ISNUMBER(#REF!),-0.5," ")</f>
        <v> </v>
      </c>
    </row>
    <row r="62" spans="12:16" ht="17.25" customHeight="1">
      <c r="L62" s="39" t="str">
        <f>IF(ISNUMBER(#REF!),#REF!," ")</f>
        <v> </v>
      </c>
      <c r="O62" s="39" t="str">
        <f>IF(ISNUMBER(L62),-0.5," ")</f>
        <v> </v>
      </c>
      <c r="P62" s="39" t="str">
        <f>IF(ISNUMBER(#REF!),-0.5," ")</f>
        <v> </v>
      </c>
    </row>
    <row r="63" spans="12:16" ht="17.25" customHeight="1">
      <c r="L63" s="39" t="str">
        <f>IF(ISNUMBER(#REF!),#REF!," ")</f>
        <v> </v>
      </c>
      <c r="O63" s="39" t="str">
        <f>IF(ISNUMBER(L63),-0.5," ")</f>
        <v> </v>
      </c>
      <c r="P63" s="39" t="str">
        <f>IF(ISNUMBER(#REF!),-0.5," ")</f>
        <v> </v>
      </c>
    </row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</sheetData>
  <sheetProtection password="C2B6" sheet="1"/>
  <mergeCells count="17">
    <mergeCell ref="A35:A36"/>
    <mergeCell ref="A46:A48"/>
    <mergeCell ref="A26:A28"/>
    <mergeCell ref="A11:A13"/>
    <mergeCell ref="A2:A4"/>
    <mergeCell ref="A23:A25"/>
    <mergeCell ref="A29:A31"/>
    <mergeCell ref="A49:A50"/>
    <mergeCell ref="A32:A34"/>
    <mergeCell ref="A5:A7"/>
    <mergeCell ref="A8:A10"/>
    <mergeCell ref="A14:A16"/>
    <mergeCell ref="A17:A19"/>
    <mergeCell ref="A20:A22"/>
    <mergeCell ref="A43:A45"/>
    <mergeCell ref="A40:A42"/>
    <mergeCell ref="A37:A3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P1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7" sqref="D6:D7"/>
    </sheetView>
  </sheetViews>
  <sheetFormatPr defaultColWidth="9.140625" defaultRowHeight="12.75"/>
  <cols>
    <col min="1" max="1" width="13.8515625" style="0" customWidth="1"/>
    <col min="2" max="2" width="10.7109375" style="0" customWidth="1"/>
    <col min="3" max="3" width="13.140625" style="0" customWidth="1"/>
    <col min="4" max="4" width="17.7109375" style="0" customWidth="1"/>
    <col min="5" max="5" width="4.57421875" style="0" customWidth="1"/>
    <col min="6" max="6" width="39.00390625" style="1" customWidth="1"/>
    <col min="7" max="7" width="8.57421875" style="1" customWidth="1"/>
    <col min="9" max="9" width="9.28125" style="0" customWidth="1"/>
    <col min="11" max="11" width="14.0039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72" width="9.140625" style="39" customWidth="1"/>
    <col min="173" max="16384" width="9.140625" style="66" customWidth="1"/>
  </cols>
  <sheetData>
    <row r="1" spans="1:172" s="67" customFormat="1" ht="38.25">
      <c r="A1" s="3" t="s">
        <v>0</v>
      </c>
      <c r="B1" s="3" t="s">
        <v>1</v>
      </c>
      <c r="C1" s="32" t="s">
        <v>90</v>
      </c>
      <c r="D1" s="4" t="s">
        <v>11</v>
      </c>
      <c r="E1" s="4" t="s">
        <v>12</v>
      </c>
      <c r="F1" s="20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</row>
    <row r="2" spans="1:18" ht="17.25" customHeight="1">
      <c r="A2" s="72" t="s">
        <v>65</v>
      </c>
      <c r="B2" s="16" t="s">
        <v>66</v>
      </c>
      <c r="C2" s="44" t="s">
        <v>90</v>
      </c>
      <c r="D2" s="16">
        <v>20</v>
      </c>
      <c r="E2" s="50">
        <f aca="true" t="shared" si="0" ref="E2:E21">LOG(D2)</f>
        <v>1.3010299956639813</v>
      </c>
      <c r="F2" s="11" t="s">
        <v>16</v>
      </c>
      <c r="G2" s="5" t="e">
        <f aca="true" t="shared" si="1" ref="G2:G21">LOG(F2)</f>
        <v>#VALUE!</v>
      </c>
      <c r="H2" s="5" t="e">
        <f aca="true" t="shared" si="2" ref="H2:H2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 aca="true" t="shared" si="3" ref="M2:M16">INDEX(distribution,INDEX(subsetindex,ROW($A1:$IV1)))</f>
        <v>#NUM!</v>
      </c>
      <c r="N2" s="39" t="e">
        <f aca="true" t="shared" si="4" ref="N2:N16">INDEX(different,INDEX(subsetindex,ROW($A1:$IV1)))</f>
        <v>#NUM!</v>
      </c>
      <c r="O2" s="39" t="str">
        <f>IF(ISNUMBER(N2),N2," ")</f>
        <v> </v>
      </c>
      <c r="P2" s="39" t="str">
        <f>IF(ISNUMBER(N2),M2," ")</f>
        <v> </v>
      </c>
      <c r="Q2" s="39" t="str">
        <f>IF(ISNUMBER(O2),0.5," ")</f>
        <v> </v>
      </c>
      <c r="R2" s="39" t="str">
        <f>IF(ISNUMBER(O2),-0.5," ")</f>
        <v> </v>
      </c>
    </row>
    <row r="3" spans="1:18" ht="17.25" customHeight="1">
      <c r="A3" s="72"/>
      <c r="B3" s="16" t="s">
        <v>67</v>
      </c>
      <c r="C3" s="44" t="s">
        <v>90</v>
      </c>
      <c r="D3" s="16">
        <v>49</v>
      </c>
      <c r="E3" s="50">
        <f t="shared" si="0"/>
        <v>1.6901960800285136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 t="shared" si="3"/>
        <v>#NUM!</v>
      </c>
      <c r="N3" s="39" t="e">
        <f t="shared" si="4"/>
        <v>#NUM!</v>
      </c>
      <c r="O3" s="39" t="str">
        <f aca="true" t="shared" si="5" ref="O3:O68">IF(ISNUMBER(N3),N3," ")</f>
        <v> </v>
      </c>
      <c r="P3" s="39" t="str">
        <f aca="true" t="shared" si="6" ref="P3:P68">IF(ISNUMBER(N3),M3," ")</f>
        <v> </v>
      </c>
      <c r="Q3" s="39" t="str">
        <f aca="true" t="shared" si="7" ref="Q3:Q68">IF(ISNUMBER(O3),0.5," ")</f>
        <v> </v>
      </c>
      <c r="R3" s="39" t="str">
        <f aca="true" t="shared" si="8" ref="R3:R68">IF(ISNUMBER(O3),-0.5," ")</f>
        <v> </v>
      </c>
    </row>
    <row r="4" spans="1:18" ht="17.25" customHeight="1">
      <c r="A4" s="72"/>
      <c r="B4" s="16" t="s">
        <v>68</v>
      </c>
      <c r="C4" s="44" t="s">
        <v>90</v>
      </c>
      <c r="D4" s="16">
        <v>39</v>
      </c>
      <c r="E4" s="50">
        <f t="shared" si="0"/>
        <v>1.591064607026499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 t="shared" si="3"/>
        <v>#NUM!</v>
      </c>
      <c r="N4" s="39" t="e">
        <f t="shared" si="4"/>
        <v>#NUM!</v>
      </c>
      <c r="O4" s="39" t="str">
        <f t="shared" si="5"/>
        <v> </v>
      </c>
      <c r="P4" s="39" t="str">
        <f t="shared" si="6"/>
        <v> </v>
      </c>
      <c r="Q4" s="39" t="str">
        <f t="shared" si="7"/>
        <v> </v>
      </c>
      <c r="R4" s="39" t="str">
        <f t="shared" si="8"/>
        <v> </v>
      </c>
    </row>
    <row r="5" spans="1:18" ht="17.25" customHeight="1">
      <c r="A5" s="73" t="s">
        <v>69</v>
      </c>
      <c r="B5" s="16" t="s">
        <v>70</v>
      </c>
      <c r="C5" s="44" t="s">
        <v>90</v>
      </c>
      <c r="D5" s="16">
        <v>6</v>
      </c>
      <c r="E5" s="50">
        <f t="shared" si="0"/>
        <v>0.7781512503836436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 t="shared" si="3"/>
        <v>#NUM!</v>
      </c>
      <c r="N5" s="39" t="e">
        <f t="shared" si="4"/>
        <v>#NUM!</v>
      </c>
      <c r="O5" s="39" t="str">
        <f t="shared" si="5"/>
        <v> </v>
      </c>
      <c r="P5" s="39" t="str">
        <f t="shared" si="6"/>
        <v> </v>
      </c>
      <c r="Q5" s="39" t="str">
        <f t="shared" si="7"/>
        <v> </v>
      </c>
      <c r="R5" s="39" t="str">
        <f t="shared" si="8"/>
        <v> </v>
      </c>
    </row>
    <row r="6" spans="1:18" ht="17.25" customHeight="1">
      <c r="A6" s="74"/>
      <c r="B6" s="16" t="s">
        <v>72</v>
      </c>
      <c r="C6" s="44" t="s">
        <v>90</v>
      </c>
      <c r="D6" s="16">
        <v>1</v>
      </c>
      <c r="E6" s="50">
        <f t="shared" si="0"/>
        <v>0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 t="shared" si="3"/>
        <v>#NUM!</v>
      </c>
      <c r="N6" s="39" t="e">
        <f t="shared" si="4"/>
        <v>#NUM!</v>
      </c>
      <c r="O6" s="39" t="str">
        <f t="shared" si="5"/>
        <v> </v>
      </c>
      <c r="P6" s="39" t="str">
        <f t="shared" si="6"/>
        <v> </v>
      </c>
      <c r="Q6" s="39" t="str">
        <f t="shared" si="7"/>
        <v> </v>
      </c>
      <c r="R6" s="39" t="str">
        <f t="shared" si="8"/>
        <v> </v>
      </c>
    </row>
    <row r="7" spans="1:18" ht="17.25" customHeight="1">
      <c r="A7" s="75"/>
      <c r="B7" s="16" t="s">
        <v>71</v>
      </c>
      <c r="C7" s="44" t="s">
        <v>90</v>
      </c>
      <c r="D7" s="16">
        <v>2</v>
      </c>
      <c r="E7" s="50">
        <f t="shared" si="0"/>
        <v>0.3010299956639812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 t="shared" si="3"/>
        <v>#NUM!</v>
      </c>
      <c r="N7" s="39" t="e">
        <f t="shared" si="4"/>
        <v>#NUM!</v>
      </c>
      <c r="O7" s="39" t="str">
        <f t="shared" si="5"/>
        <v> </v>
      </c>
      <c r="P7" s="39" t="str">
        <f t="shared" si="6"/>
        <v> </v>
      </c>
      <c r="Q7" s="39" t="str">
        <f t="shared" si="7"/>
        <v> </v>
      </c>
      <c r="R7" s="39" t="str">
        <f t="shared" si="8"/>
        <v> </v>
      </c>
    </row>
    <row r="8" spans="1:18" ht="17.25" customHeight="1">
      <c r="A8" s="73" t="s">
        <v>73</v>
      </c>
      <c r="B8" s="16" t="s">
        <v>74</v>
      </c>
      <c r="C8" s="44" t="s">
        <v>90</v>
      </c>
      <c r="D8" s="16">
        <v>232</v>
      </c>
      <c r="E8" s="50">
        <f t="shared" si="0"/>
        <v>2.3654879848909</v>
      </c>
      <c r="F8" s="11" t="s">
        <v>16</v>
      </c>
      <c r="G8" s="5" t="e">
        <f t="shared" si="1"/>
        <v>#VALUE!</v>
      </c>
      <c r="H8" s="5" t="e">
        <f t="shared" si="2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 t="shared" si="3"/>
        <v>#NUM!</v>
      </c>
      <c r="N8" s="39" t="e">
        <f t="shared" si="4"/>
        <v>#NUM!</v>
      </c>
      <c r="O8" s="39" t="str">
        <f t="shared" si="5"/>
        <v> </v>
      </c>
      <c r="P8" s="39" t="str">
        <f t="shared" si="6"/>
        <v> </v>
      </c>
      <c r="Q8" s="39" t="str">
        <f t="shared" si="7"/>
        <v> </v>
      </c>
      <c r="R8" s="39" t="str">
        <f t="shared" si="8"/>
        <v> </v>
      </c>
    </row>
    <row r="9" spans="1:18" ht="17.25" customHeight="1">
      <c r="A9" s="74"/>
      <c r="B9" s="16" t="s">
        <v>76</v>
      </c>
      <c r="C9" s="44" t="s">
        <v>90</v>
      </c>
      <c r="D9" s="16">
        <v>73</v>
      </c>
      <c r="E9" s="50">
        <f t="shared" si="0"/>
        <v>1.863322860120456</v>
      </c>
      <c r="F9" s="11" t="s">
        <v>16</v>
      </c>
      <c r="G9" s="5" t="e">
        <f t="shared" si="1"/>
        <v>#VALUE!</v>
      </c>
      <c r="H9" s="5" t="e">
        <f t="shared" si="2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 t="shared" si="3"/>
        <v>#NUM!</v>
      </c>
      <c r="N9" s="39" t="e">
        <f t="shared" si="4"/>
        <v>#NUM!</v>
      </c>
      <c r="O9" s="39" t="str">
        <f t="shared" si="5"/>
        <v> </v>
      </c>
      <c r="P9" s="39" t="str">
        <f t="shared" si="6"/>
        <v> </v>
      </c>
      <c r="Q9" s="39" t="str">
        <f t="shared" si="7"/>
        <v> </v>
      </c>
      <c r="R9" s="39" t="str">
        <f t="shared" si="8"/>
        <v> </v>
      </c>
    </row>
    <row r="10" spans="1:18" ht="17.25" customHeight="1">
      <c r="A10" s="75"/>
      <c r="B10" s="16" t="s">
        <v>75</v>
      </c>
      <c r="C10" s="44" t="s">
        <v>90</v>
      </c>
      <c r="D10" s="16">
        <v>26</v>
      </c>
      <c r="E10" s="50">
        <f t="shared" si="0"/>
        <v>1.414973347970818</v>
      </c>
      <c r="F10" s="11" t="s">
        <v>16</v>
      </c>
      <c r="G10" s="5" t="e">
        <f t="shared" si="1"/>
        <v>#VALUE!</v>
      </c>
      <c r="H10" s="5" t="e">
        <f t="shared" si="2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 t="shared" si="3"/>
        <v>#NUM!</v>
      </c>
      <c r="N10" s="39" t="e">
        <f t="shared" si="4"/>
        <v>#NUM!</v>
      </c>
      <c r="O10" s="39" t="str">
        <f t="shared" si="5"/>
        <v> </v>
      </c>
      <c r="P10" s="39" t="str">
        <f t="shared" si="6"/>
        <v> </v>
      </c>
      <c r="Q10" s="39" t="str">
        <f t="shared" si="7"/>
        <v> </v>
      </c>
      <c r="R10" s="39" t="str">
        <f t="shared" si="8"/>
        <v> </v>
      </c>
    </row>
    <row r="11" spans="1:18" ht="17.25" customHeight="1">
      <c r="A11" s="73" t="s">
        <v>77</v>
      </c>
      <c r="B11" s="16" t="s">
        <v>78</v>
      </c>
      <c r="C11" s="44" t="s">
        <v>90</v>
      </c>
      <c r="D11" s="16">
        <v>24</v>
      </c>
      <c r="E11" s="50">
        <f t="shared" si="0"/>
        <v>1.380211241711606</v>
      </c>
      <c r="F11" s="11" t="s">
        <v>16</v>
      </c>
      <c r="G11" s="5" t="e">
        <f t="shared" si="1"/>
        <v>#VALUE!</v>
      </c>
      <c r="H11" s="5" t="e">
        <f t="shared" si="2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 t="shared" si="3"/>
        <v>#NUM!</v>
      </c>
      <c r="N11" s="39" t="e">
        <f t="shared" si="4"/>
        <v>#NUM!</v>
      </c>
      <c r="O11" s="39" t="str">
        <f t="shared" si="5"/>
        <v> </v>
      </c>
      <c r="P11" s="39" t="str">
        <f t="shared" si="6"/>
        <v> </v>
      </c>
      <c r="Q11" s="39" t="str">
        <f t="shared" si="7"/>
        <v> </v>
      </c>
      <c r="R11" s="39" t="str">
        <f t="shared" si="8"/>
        <v> </v>
      </c>
    </row>
    <row r="12" spans="1:18" ht="17.25" customHeight="1">
      <c r="A12" s="74"/>
      <c r="B12" s="16" t="s">
        <v>79</v>
      </c>
      <c r="C12" s="44" t="s">
        <v>90</v>
      </c>
      <c r="D12" s="16">
        <v>1</v>
      </c>
      <c r="E12" s="50">
        <f t="shared" si="0"/>
        <v>0</v>
      </c>
      <c r="F12" s="11" t="s">
        <v>16</v>
      </c>
      <c r="G12" s="5" t="e">
        <f t="shared" si="1"/>
        <v>#VALUE!</v>
      </c>
      <c r="H12" s="5" t="e">
        <f t="shared" si="2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 t="shared" si="3"/>
        <v>#NUM!</v>
      </c>
      <c r="N12" s="39" t="e">
        <f t="shared" si="4"/>
        <v>#NUM!</v>
      </c>
      <c r="O12" s="39" t="str">
        <f t="shared" si="5"/>
        <v> </v>
      </c>
      <c r="P12" s="39" t="str">
        <f t="shared" si="6"/>
        <v> </v>
      </c>
      <c r="Q12" s="39" t="str">
        <f t="shared" si="7"/>
        <v> </v>
      </c>
      <c r="R12" s="39" t="str">
        <f t="shared" si="8"/>
        <v> </v>
      </c>
    </row>
    <row r="13" spans="1:18" ht="17.25" customHeight="1">
      <c r="A13" s="75"/>
      <c r="B13" s="16" t="s">
        <v>80</v>
      </c>
      <c r="C13" s="44" t="s">
        <v>90</v>
      </c>
      <c r="D13" s="16">
        <v>2</v>
      </c>
      <c r="E13" s="50">
        <f t="shared" si="0"/>
        <v>0.3010299956639812</v>
      </c>
      <c r="F13" s="11" t="s">
        <v>16</v>
      </c>
      <c r="G13" s="5" t="e">
        <f t="shared" si="1"/>
        <v>#VALUE!</v>
      </c>
      <c r="H13" s="5" t="e">
        <f t="shared" si="2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 t="shared" si="3"/>
        <v>#NUM!</v>
      </c>
      <c r="N13" s="39" t="e">
        <f t="shared" si="4"/>
        <v>#NUM!</v>
      </c>
      <c r="O13" s="39" t="str">
        <f t="shared" si="5"/>
        <v> </v>
      </c>
      <c r="P13" s="39" t="str">
        <f t="shared" si="6"/>
        <v> </v>
      </c>
      <c r="Q13" s="39" t="str">
        <f t="shared" si="7"/>
        <v> </v>
      </c>
      <c r="R13" s="39" t="str">
        <f t="shared" si="8"/>
        <v> </v>
      </c>
    </row>
    <row r="14" spans="1:18" ht="17.25" customHeight="1">
      <c r="A14" s="78" t="s">
        <v>81</v>
      </c>
      <c r="B14" s="16" t="s">
        <v>82</v>
      </c>
      <c r="C14" s="44" t="s">
        <v>90</v>
      </c>
      <c r="D14" s="16">
        <v>92</v>
      </c>
      <c r="E14" s="50">
        <f t="shared" si="0"/>
        <v>1.9637878273455553</v>
      </c>
      <c r="F14" s="11" t="s">
        <v>16</v>
      </c>
      <c r="G14" s="5" t="e">
        <f t="shared" si="1"/>
        <v>#VALUE!</v>
      </c>
      <c r="H14" s="5" t="e">
        <f t="shared" si="2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 t="shared" si="3"/>
        <v>#NUM!</v>
      </c>
      <c r="N14" s="39" t="e">
        <f t="shared" si="4"/>
        <v>#NUM!</v>
      </c>
      <c r="O14" s="39" t="str">
        <f t="shared" si="5"/>
        <v> </v>
      </c>
      <c r="P14" s="39" t="str">
        <f t="shared" si="6"/>
        <v> </v>
      </c>
      <c r="Q14" s="39" t="str">
        <f t="shared" si="7"/>
        <v> </v>
      </c>
      <c r="R14" s="39" t="str">
        <f t="shared" si="8"/>
        <v> </v>
      </c>
    </row>
    <row r="15" spans="1:18" ht="17.25" customHeight="1">
      <c r="A15" s="79"/>
      <c r="B15" s="16" t="s">
        <v>83</v>
      </c>
      <c r="C15" s="44" t="s">
        <v>90</v>
      </c>
      <c r="D15" s="16">
        <v>1</v>
      </c>
      <c r="E15" s="50">
        <f t="shared" si="0"/>
        <v>0</v>
      </c>
      <c r="F15" s="11" t="s">
        <v>16</v>
      </c>
      <c r="G15" s="5" t="e">
        <f t="shared" si="1"/>
        <v>#VALUE!</v>
      </c>
      <c r="H15" s="5" t="e">
        <f t="shared" si="2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 t="shared" si="3"/>
        <v>#NUM!</v>
      </c>
      <c r="N15" s="39" t="e">
        <f t="shared" si="4"/>
        <v>#NUM!</v>
      </c>
      <c r="O15" s="39" t="str">
        <f t="shared" si="5"/>
        <v> </v>
      </c>
      <c r="P15" s="39" t="str">
        <f t="shared" si="6"/>
        <v> </v>
      </c>
      <c r="Q15" s="39" t="str">
        <f t="shared" si="7"/>
        <v> </v>
      </c>
      <c r="R15" s="39" t="str">
        <f t="shared" si="8"/>
        <v> </v>
      </c>
    </row>
    <row r="16" spans="1:18" ht="17.25" customHeight="1">
      <c r="A16" s="80"/>
      <c r="B16" s="16" t="s">
        <v>84</v>
      </c>
      <c r="C16" s="44" t="s">
        <v>90</v>
      </c>
      <c r="D16" s="16">
        <v>57</v>
      </c>
      <c r="E16" s="50">
        <f t="shared" si="0"/>
        <v>1.7558748556724915</v>
      </c>
      <c r="F16" s="11" t="s">
        <v>16</v>
      </c>
      <c r="G16" s="5" t="e">
        <f t="shared" si="1"/>
        <v>#VALUE!</v>
      </c>
      <c r="H16" s="5" t="e">
        <f t="shared" si="2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 t="shared" si="3"/>
        <v>#NUM!</v>
      </c>
      <c r="N16" s="39" t="e">
        <f t="shared" si="4"/>
        <v>#NUM!</v>
      </c>
      <c r="O16" s="39" t="str">
        <f t="shared" si="5"/>
        <v> </v>
      </c>
      <c r="P16" s="39" t="str">
        <f t="shared" si="6"/>
        <v> </v>
      </c>
      <c r="Q16" s="39" t="str">
        <f t="shared" si="7"/>
        <v> </v>
      </c>
      <c r="R16" s="39" t="str">
        <f t="shared" si="8"/>
        <v> </v>
      </c>
    </row>
    <row r="17" spans="1:18" ht="17.25" customHeight="1">
      <c r="A17" s="69" t="s">
        <v>85</v>
      </c>
      <c r="B17" s="16" t="s">
        <v>86</v>
      </c>
      <c r="C17" s="44" t="s">
        <v>90</v>
      </c>
      <c r="D17" s="16">
        <v>90</v>
      </c>
      <c r="E17" s="50">
        <f>LOG(D17)</f>
        <v>1.954242509439325</v>
      </c>
      <c r="F17" s="11" t="s">
        <v>16</v>
      </c>
      <c r="G17" s="5" t="e">
        <f>LOG(F17)</f>
        <v>#VALUE!</v>
      </c>
      <c r="H17" s="5" t="e">
        <f>G17-E17</f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INDEX(distribution,INDEX(subsetindex,ROW(13:13)))</f>
        <v>#NUM!</v>
      </c>
      <c r="N17" s="39" t="e">
        <f>INDEX(different,INDEX(subsetindex,ROW(13:13)))</f>
        <v>#NUM!</v>
      </c>
      <c r="O17" s="39" t="str">
        <f>IF(ISNUMBER(N17),N17," ")</f>
        <v> </v>
      </c>
      <c r="P17" s="39" t="str">
        <f>IF(ISNUMBER(N17),M17," ")</f>
        <v> </v>
      </c>
      <c r="Q17" s="39" t="str">
        <f>IF(ISNUMBER(O17),0.5," ")</f>
        <v> </v>
      </c>
      <c r="R17" s="39" t="str">
        <f>IF(ISNUMBER(O17),-0.5," ")</f>
        <v> </v>
      </c>
    </row>
    <row r="18" spans="1:18" ht="17.25" customHeight="1">
      <c r="A18" s="70"/>
      <c r="B18" s="16" t="s">
        <v>87</v>
      </c>
      <c r="C18" s="44" t="s">
        <v>90</v>
      </c>
      <c r="D18" s="16">
        <v>91</v>
      </c>
      <c r="E18" s="50">
        <f>LOG(D18)</f>
        <v>1.9590413923210936</v>
      </c>
      <c r="F18" s="11" t="s">
        <v>16</v>
      </c>
      <c r="G18" s="5" t="e">
        <f>LOG(F18)</f>
        <v>#VALUE!</v>
      </c>
      <c r="H18" s="5" t="e">
        <f>G18-E18</f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>IF(ISNUMBER(N18),N18," ")</f>
        <v> </v>
      </c>
      <c r="P18" s="39" t="str">
        <f>IF(ISNUMBER(N18),M18," ")</f>
        <v> </v>
      </c>
      <c r="Q18" s="39" t="str">
        <f>IF(ISNUMBER(O18),0.5," ")</f>
        <v> </v>
      </c>
      <c r="R18" s="39" t="str">
        <f>IF(ISNUMBER(O18),-0.5," ")</f>
        <v> </v>
      </c>
    </row>
    <row r="19" spans="1:18" ht="17.25" customHeight="1">
      <c r="A19" s="77"/>
      <c r="B19" s="16" t="s">
        <v>88</v>
      </c>
      <c r="C19" s="44" t="s">
        <v>90</v>
      </c>
      <c r="D19" s="16">
        <v>58</v>
      </c>
      <c r="E19" s="50">
        <f>LOG(D19)</f>
        <v>1.7634279935629373</v>
      </c>
      <c r="F19" s="11" t="s">
        <v>16</v>
      </c>
      <c r="G19" s="5" t="e">
        <f>LOG(F19)</f>
        <v>#VALUE!</v>
      </c>
      <c r="H19" s="5" t="e">
        <f>G19-E19</f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>IF(ISNUMBER(N19),N19," ")</f>
        <v> </v>
      </c>
      <c r="P19" s="39" t="str">
        <f>IF(ISNUMBER(N19),M19," ")</f>
        <v> </v>
      </c>
      <c r="Q19" s="39" t="str">
        <f>IF(ISNUMBER(O19),0.5," ")</f>
        <v> </v>
      </c>
      <c r="R19" s="39" t="str">
        <f>IF(ISNUMBER(O19),-0.5," ")</f>
        <v> </v>
      </c>
    </row>
    <row r="20" spans="1:18" ht="17.25" customHeight="1">
      <c r="A20" s="69" t="s">
        <v>91</v>
      </c>
      <c r="B20" s="16" t="s">
        <v>92</v>
      </c>
      <c r="C20" s="44" t="s">
        <v>90</v>
      </c>
      <c r="D20" s="16">
        <v>41</v>
      </c>
      <c r="E20" s="50">
        <f t="shared" si="0"/>
        <v>1.6127838567197355</v>
      </c>
      <c r="F20" s="11" t="s">
        <v>16</v>
      </c>
      <c r="G20" s="5" t="e">
        <f t="shared" si="1"/>
        <v>#VALUE!</v>
      </c>
      <c r="H20" s="5" t="e">
        <f t="shared" si="2"/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INDEX(distribution,INDEX(subsetindex,ROW(16:16)))</f>
        <v>#NUM!</v>
      </c>
      <c r="N20" s="39" t="e">
        <f>INDEX(different,INDEX(subsetindex,ROW(16:16)))</f>
        <v>#NUM!</v>
      </c>
      <c r="O20" s="39" t="str">
        <f t="shared" si="5"/>
        <v> </v>
      </c>
      <c r="P20" s="39" t="str">
        <f t="shared" si="6"/>
        <v> </v>
      </c>
      <c r="Q20" s="39" t="str">
        <f t="shared" si="7"/>
        <v> </v>
      </c>
      <c r="R20" s="39" t="str">
        <f t="shared" si="8"/>
        <v> </v>
      </c>
    </row>
    <row r="21" spans="1:18" ht="17.25" customHeight="1">
      <c r="A21" s="71"/>
      <c r="B21" s="16" t="s">
        <v>93</v>
      </c>
      <c r="C21" s="44" t="s">
        <v>90</v>
      </c>
      <c r="D21" s="16">
        <v>63</v>
      </c>
      <c r="E21" s="50">
        <f t="shared" si="0"/>
        <v>1.7993405494535817</v>
      </c>
      <c r="F21" s="11" t="s">
        <v>16</v>
      </c>
      <c r="G21" s="5" t="e">
        <f t="shared" si="1"/>
        <v>#VALUE!</v>
      </c>
      <c r="H21" s="5" t="e">
        <f t="shared" si="2"/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39" t="e">
        <f>INDEX(distribution,INDEX(subsetindex,ROW(20:20)))</f>
        <v>#NUM!</v>
      </c>
      <c r="N21" s="39" t="e">
        <f>INDEX(different,INDEX(subsetindex,ROW(20:20)))</f>
        <v>#NUM!</v>
      </c>
      <c r="O21" s="39" t="str">
        <f t="shared" si="5"/>
        <v> </v>
      </c>
      <c r="P21" s="39" t="str">
        <f t="shared" si="6"/>
        <v> </v>
      </c>
      <c r="Q21" s="39" t="str">
        <f t="shared" si="7"/>
        <v> </v>
      </c>
      <c r="R21" s="39" t="str">
        <f t="shared" si="8"/>
        <v> </v>
      </c>
    </row>
    <row r="22" spans="1:18" ht="17.25" customHeight="1">
      <c r="A22" s="21"/>
      <c r="B22" s="22"/>
      <c r="C22" s="23"/>
      <c r="D22" s="24"/>
      <c r="E22" s="25"/>
      <c r="F22" s="26"/>
      <c r="G22" s="25"/>
      <c r="H22" s="25"/>
      <c r="I22" s="27"/>
      <c r="J22" s="28"/>
      <c r="K22" s="29"/>
      <c r="L22" s="43">
        <f>SMALL(IF(ISNUMBER(different),ROW(different)-ROW(INDEX(different,1))+1),ROW($B$1:INDEX($B:$B,COUNTIF(different,1))))</f>
        <v>0</v>
      </c>
      <c r="M22" s="39" t="e">
        <f>INDEX(distribution,INDEX(subsetindex,ROW(#REF!)))</f>
        <v>#REF!</v>
      </c>
      <c r="N22" s="39" t="e">
        <f>INDEX(different,INDEX(subsetindex,ROW(#REF!)))</f>
        <v>#REF!</v>
      </c>
      <c r="O22" s="39" t="str">
        <f t="shared" si="5"/>
        <v> </v>
      </c>
      <c r="P22" s="39" t="str">
        <f t="shared" si="6"/>
        <v> </v>
      </c>
      <c r="Q22" s="39" t="str">
        <f t="shared" si="7"/>
        <v> </v>
      </c>
      <c r="R22" s="39" t="str">
        <f t="shared" si="8"/>
        <v> </v>
      </c>
    </row>
    <row r="23" spans="1:172" s="68" customFormat="1" ht="17.25" customHeight="1">
      <c r="A23"/>
      <c r="B23"/>
      <c r="C23"/>
      <c r="D23"/>
      <c r="E23"/>
      <c r="F23" s="1"/>
      <c r="G23" s="1"/>
      <c r="H23"/>
      <c r="I23"/>
      <c r="J23"/>
      <c r="K23"/>
      <c r="L23" s="43">
        <f>SMALL(IF(ISNUMBER(different),ROW(different)-ROW(INDEX(different,1))+1),ROW($B$1:INDEX($B:$B,COUNTIF(different,1))))</f>
        <v>0</v>
      </c>
      <c r="M23" s="39" t="e">
        <f>INDEX(distribution,INDEX(subsetindex,ROW(22:22)))</f>
        <v>#NUM!</v>
      </c>
      <c r="N23" s="39" t="e">
        <f>INDEX(different,INDEX(subsetindex,ROW(22:22)))</f>
        <v>#NUM!</v>
      </c>
      <c r="O23" s="39" t="str">
        <f t="shared" si="5"/>
        <v> </v>
      </c>
      <c r="P23" s="39" t="str">
        <f t="shared" si="6"/>
        <v> </v>
      </c>
      <c r="Q23" s="39" t="str">
        <f t="shared" si="7"/>
        <v> </v>
      </c>
      <c r="R23" s="39" t="str">
        <f t="shared" si="8"/>
        <v> </v>
      </c>
      <c r="S23" s="39"/>
      <c r="T23" s="39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</row>
    <row r="24" spans="1:172" s="68" customFormat="1" ht="17.25" customHeight="1">
      <c r="A24"/>
      <c r="B24"/>
      <c r="C24"/>
      <c r="D24"/>
      <c r="E24"/>
      <c r="F24" s="1"/>
      <c r="G24" s="1"/>
      <c r="H24"/>
      <c r="I24"/>
      <c r="J24"/>
      <c r="K24"/>
      <c r="L24" s="43">
        <f>SMALL(IF(ISNUMBER(different),ROW(different)-ROW(INDEX(different,1))+1),ROW($B$1:INDEX($B:$B,COUNTIF(different,1))))</f>
        <v>0</v>
      </c>
      <c r="M24" s="39" t="e">
        <f>INDEX(distribution,INDEX(subsetindex,ROW(23:23)))</f>
        <v>#NUM!</v>
      </c>
      <c r="N24" s="39" t="e">
        <f>INDEX(different,INDEX(subsetindex,ROW(23:23)))</f>
        <v>#NUM!</v>
      </c>
      <c r="O24" s="39" t="str">
        <f t="shared" si="5"/>
        <v> </v>
      </c>
      <c r="P24" s="39" t="str">
        <f t="shared" si="6"/>
        <v> </v>
      </c>
      <c r="Q24" s="39" t="str">
        <f t="shared" si="7"/>
        <v> </v>
      </c>
      <c r="R24" s="39" t="str">
        <f t="shared" si="8"/>
        <v> </v>
      </c>
      <c r="S24" s="39"/>
      <c r="T24" s="39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</row>
    <row r="25" spans="1:172" s="68" customFormat="1" ht="17.25" customHeight="1">
      <c r="A25"/>
      <c r="B25"/>
      <c r="C25"/>
      <c r="D25"/>
      <c r="E25"/>
      <c r="F25" s="1"/>
      <c r="G25" s="1"/>
      <c r="H25"/>
      <c r="I25"/>
      <c r="J25"/>
      <c r="K25"/>
      <c r="L25" s="43">
        <f>SMALL(IF(ISNUMBER(different),ROW(different)-ROW(INDEX(different,1))+1),ROW($B$1:INDEX($B:$B,COUNTIF(different,1))))</f>
        <v>0</v>
      </c>
      <c r="M25" s="39" t="e">
        <f>INDEX(distribution,INDEX(subsetindex,ROW(24:24)))</f>
        <v>#NUM!</v>
      </c>
      <c r="N25" s="39" t="e">
        <f>INDEX(different,INDEX(subsetindex,ROW(24:24)))</f>
        <v>#NUM!</v>
      </c>
      <c r="O25" s="39" t="str">
        <f t="shared" si="5"/>
        <v> </v>
      </c>
      <c r="P25" s="39" t="str">
        <f t="shared" si="6"/>
        <v> </v>
      </c>
      <c r="Q25" s="39" t="str">
        <f t="shared" si="7"/>
        <v> </v>
      </c>
      <c r="R25" s="39" t="str">
        <f t="shared" si="8"/>
        <v> </v>
      </c>
      <c r="S25" s="39"/>
      <c r="T25" s="39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</row>
    <row r="26" spans="1:172" s="68" customFormat="1" ht="17.25" customHeight="1">
      <c r="A26"/>
      <c r="B26"/>
      <c r="C26"/>
      <c r="D26"/>
      <c r="E26"/>
      <c r="F26" s="1"/>
      <c r="G26" s="1"/>
      <c r="H26"/>
      <c r="I26"/>
      <c r="J26"/>
      <c r="K26"/>
      <c r="L26" s="43">
        <f>SMALL(IF(ISNUMBER(different),ROW(different)-ROW(INDEX(different,1))+1),ROW($B$1:INDEX($B:$B,COUNTIF(different,1))))</f>
        <v>0</v>
      </c>
      <c r="M26" s="39" t="e">
        <f>INDEX(distribution,INDEX(subsetindex,ROW(25:25)))</f>
        <v>#NUM!</v>
      </c>
      <c r="N26" s="39" t="e">
        <f>INDEX(different,INDEX(subsetindex,ROW(25:25)))</f>
        <v>#NUM!</v>
      </c>
      <c r="O26" s="39" t="str">
        <f t="shared" si="5"/>
        <v> </v>
      </c>
      <c r="P26" s="39" t="str">
        <f t="shared" si="6"/>
        <v> </v>
      </c>
      <c r="Q26" s="39" t="str">
        <f t="shared" si="7"/>
        <v> </v>
      </c>
      <c r="R26" s="39" t="str">
        <f t="shared" si="8"/>
        <v> </v>
      </c>
      <c r="S26" s="39"/>
      <c r="T26" s="39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</row>
    <row r="27" spans="1:172" s="68" customFormat="1" ht="17.25" customHeight="1">
      <c r="A27"/>
      <c r="B27"/>
      <c r="C27"/>
      <c r="D27"/>
      <c r="E27"/>
      <c r="F27" s="1"/>
      <c r="G27" s="1"/>
      <c r="H27"/>
      <c r="I27"/>
      <c r="J27"/>
      <c r="K27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5"/>
        <v> </v>
      </c>
      <c r="P27" s="39" t="str">
        <f t="shared" si="6"/>
        <v> </v>
      </c>
      <c r="Q27" s="39" t="str">
        <f t="shared" si="7"/>
        <v> </v>
      </c>
      <c r="R27" s="39" t="str">
        <f t="shared" si="8"/>
        <v> </v>
      </c>
      <c r="S27" s="39"/>
      <c r="T27" s="39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</row>
    <row r="28" spans="1:172" s="68" customFormat="1" ht="17.25" customHeight="1">
      <c r="A28"/>
      <c r="B28"/>
      <c r="C28"/>
      <c r="D28"/>
      <c r="E28"/>
      <c r="F28" s="1"/>
      <c r="G28" s="1"/>
      <c r="H28"/>
      <c r="I28"/>
      <c r="J28"/>
      <c r="K28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5"/>
        <v> </v>
      </c>
      <c r="P28" s="39" t="str">
        <f t="shared" si="6"/>
        <v> </v>
      </c>
      <c r="Q28" s="39" t="str">
        <f t="shared" si="7"/>
        <v> </v>
      </c>
      <c r="R28" s="39" t="str">
        <f t="shared" si="8"/>
        <v> </v>
      </c>
      <c r="S28" s="39"/>
      <c r="T28" s="39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</row>
    <row r="29" spans="1:172" s="68" customFormat="1" ht="17.25" customHeight="1">
      <c r="A29"/>
      <c r="B29"/>
      <c r="C29"/>
      <c r="D29"/>
      <c r="E29"/>
      <c r="F29" s="1"/>
      <c r="G29" s="1"/>
      <c r="H29"/>
      <c r="I29"/>
      <c r="J29"/>
      <c r="K29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5"/>
        <v> </v>
      </c>
      <c r="P29" s="39" t="str">
        <f t="shared" si="6"/>
        <v> </v>
      </c>
      <c r="Q29" s="39" t="str">
        <f t="shared" si="7"/>
        <v> </v>
      </c>
      <c r="R29" s="39" t="str">
        <f t="shared" si="8"/>
        <v> </v>
      </c>
      <c r="S29" s="39"/>
      <c r="T29" s="39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</row>
    <row r="30" spans="1:172" s="68" customFormat="1" ht="17.25" customHeight="1">
      <c r="A30"/>
      <c r="B30"/>
      <c r="C30"/>
      <c r="D30"/>
      <c r="E30"/>
      <c r="F30" s="1"/>
      <c r="G30" s="1"/>
      <c r="H30"/>
      <c r="I30"/>
      <c r="J30"/>
      <c r="K30"/>
      <c r="L30" s="43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5"/>
        <v> </v>
      </c>
      <c r="P30" s="39" t="str">
        <f t="shared" si="6"/>
        <v> </v>
      </c>
      <c r="Q30" s="39" t="str">
        <f t="shared" si="7"/>
        <v> </v>
      </c>
      <c r="R30" s="39" t="str">
        <f t="shared" si="8"/>
        <v> </v>
      </c>
      <c r="S30" s="39"/>
      <c r="T30" s="39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</row>
    <row r="31" spans="1:172" s="68" customFormat="1" ht="17.25" customHeight="1">
      <c r="A31"/>
      <c r="B31"/>
      <c r="C31"/>
      <c r="D31"/>
      <c r="E31"/>
      <c r="F31" s="1"/>
      <c r="G31" s="1"/>
      <c r="H31"/>
      <c r="I31"/>
      <c r="J31"/>
      <c r="K31"/>
      <c r="L31" s="43">
        <f>SMALL(IF(ISNUMBER(different),ROW(different)-ROW(INDEX(different,1))+1),ROW($B$1:INDEX($B:$B,COUNTIF(different,1))))</f>
        <v>0</v>
      </c>
      <c r="M31" s="39" t="e">
        <f>INDEX(distribution,INDEX(subsetindex,ROW(30:30)))</f>
        <v>#NUM!</v>
      </c>
      <c r="N31" s="39" t="e">
        <f>INDEX(different,INDEX(subsetindex,ROW(30:30)))</f>
        <v>#NUM!</v>
      </c>
      <c r="O31" s="39" t="str">
        <f t="shared" si="5"/>
        <v> </v>
      </c>
      <c r="P31" s="39" t="str">
        <f t="shared" si="6"/>
        <v> </v>
      </c>
      <c r="Q31" s="39" t="str">
        <f t="shared" si="7"/>
        <v> </v>
      </c>
      <c r="R31" s="39" t="str">
        <f t="shared" si="8"/>
        <v> </v>
      </c>
      <c r="S31" s="39"/>
      <c r="T31" s="39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</row>
    <row r="32" spans="1:172" s="68" customFormat="1" ht="17.25" customHeight="1">
      <c r="A32"/>
      <c r="B32"/>
      <c r="C32"/>
      <c r="D32"/>
      <c r="E32"/>
      <c r="F32" s="1"/>
      <c r="G32" s="1"/>
      <c r="H32"/>
      <c r="I32"/>
      <c r="J32"/>
      <c r="K32"/>
      <c r="L32" s="43">
        <f>SMALL(IF(ISNUMBER(different),ROW(different)-ROW(INDEX(different,1))+1),ROW($B$1:INDEX($B:$B,COUNTIF(different,1))))</f>
        <v>0</v>
      </c>
      <c r="M32" s="39" t="e">
        <f>INDEX(distribution,INDEX(subsetindex,ROW(31:31)))</f>
        <v>#NUM!</v>
      </c>
      <c r="N32" s="39" t="e">
        <f>INDEX(different,INDEX(subsetindex,ROW(31:31)))</f>
        <v>#NUM!</v>
      </c>
      <c r="O32" s="39" t="str">
        <f t="shared" si="5"/>
        <v> </v>
      </c>
      <c r="P32" s="39" t="str">
        <f t="shared" si="6"/>
        <v> </v>
      </c>
      <c r="Q32" s="39" t="str">
        <f t="shared" si="7"/>
        <v> </v>
      </c>
      <c r="R32" s="39" t="str">
        <f t="shared" si="8"/>
        <v> </v>
      </c>
      <c r="S32" s="39"/>
      <c r="T32" s="39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</row>
    <row r="33" spans="1:172" s="68" customFormat="1" ht="17.25" customHeight="1">
      <c r="A33"/>
      <c r="B33"/>
      <c r="C33"/>
      <c r="D33"/>
      <c r="E33"/>
      <c r="F33" s="1"/>
      <c r="G33" s="1"/>
      <c r="H33"/>
      <c r="I33"/>
      <c r="J33"/>
      <c r="K33"/>
      <c r="L33" s="43">
        <f>SMALL(IF(ISNUMBER(different),ROW(different)-ROW(INDEX(different,1))+1),ROW($B$1:INDEX($B:$B,COUNTIF(different,1))))</f>
        <v>0</v>
      </c>
      <c r="M33" s="39" t="e">
        <f>INDEX(distribution,INDEX(subsetindex,ROW(32:32)))</f>
        <v>#NUM!</v>
      </c>
      <c r="N33" s="39" t="e">
        <f>INDEX(different,INDEX(subsetindex,ROW(32:32)))</f>
        <v>#NUM!</v>
      </c>
      <c r="O33" s="39" t="str">
        <f t="shared" si="5"/>
        <v> </v>
      </c>
      <c r="P33" s="39" t="str">
        <f t="shared" si="6"/>
        <v> </v>
      </c>
      <c r="Q33" s="39" t="str">
        <f t="shared" si="7"/>
        <v> </v>
      </c>
      <c r="R33" s="39" t="str">
        <f t="shared" si="8"/>
        <v> </v>
      </c>
      <c r="S33" s="39"/>
      <c r="T33" s="39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</row>
    <row r="34" spans="1:172" s="68" customFormat="1" ht="17.25" customHeight="1">
      <c r="A34"/>
      <c r="B34"/>
      <c r="C34"/>
      <c r="D34"/>
      <c r="E34"/>
      <c r="F34" s="1"/>
      <c r="G34" s="1"/>
      <c r="H34"/>
      <c r="I34"/>
      <c r="J34"/>
      <c r="K34"/>
      <c r="L34" s="43">
        <f>SMALL(IF(ISNUMBER(different),ROW(different)-ROW(INDEX(different,1))+1),ROW($B$1:INDEX($B:$B,COUNTIF(different,1))))</f>
        <v>0</v>
      </c>
      <c r="M34" s="39" t="e">
        <f>INDEX(distribution,INDEX(subsetindex,ROW(33:33)))</f>
        <v>#NUM!</v>
      </c>
      <c r="N34" s="39" t="e">
        <f>INDEX(different,INDEX(subsetindex,ROW(33:33)))</f>
        <v>#NUM!</v>
      </c>
      <c r="O34" s="39" t="str">
        <f t="shared" si="5"/>
        <v> </v>
      </c>
      <c r="P34" s="39" t="str">
        <f t="shared" si="6"/>
        <v> </v>
      </c>
      <c r="Q34" s="39" t="str">
        <f t="shared" si="7"/>
        <v> </v>
      </c>
      <c r="R34" s="39" t="str">
        <f t="shared" si="8"/>
        <v> </v>
      </c>
      <c r="S34" s="39"/>
      <c r="T34" s="39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</row>
    <row r="35" spans="1:172" s="68" customFormat="1" ht="17.25" customHeight="1">
      <c r="A35"/>
      <c r="B35"/>
      <c r="C35"/>
      <c r="D35"/>
      <c r="E35"/>
      <c r="F35" s="1"/>
      <c r="G35" s="1"/>
      <c r="H35"/>
      <c r="I35"/>
      <c r="J35"/>
      <c r="K35"/>
      <c r="L35" s="43">
        <f>SMALL(IF(ISNUMBER(different),ROW(different)-ROW(INDEX(different,1))+1),ROW($B$1:INDEX($B:$B,COUNTIF(different,1))))</f>
        <v>0</v>
      </c>
      <c r="M35" s="39" t="e">
        <f>INDEX(distribution,INDEX(subsetindex,ROW(34:34)))</f>
        <v>#NUM!</v>
      </c>
      <c r="N35" s="39" t="e">
        <f>INDEX(different,INDEX(subsetindex,ROW(34:34)))</f>
        <v>#NUM!</v>
      </c>
      <c r="O35" s="39" t="str">
        <f t="shared" si="5"/>
        <v> </v>
      </c>
      <c r="P35" s="39" t="str">
        <f t="shared" si="6"/>
        <v> </v>
      </c>
      <c r="Q35" s="39" t="str">
        <f t="shared" si="7"/>
        <v> </v>
      </c>
      <c r="R35" s="39" t="str">
        <f t="shared" si="8"/>
        <v> </v>
      </c>
      <c r="S35" s="39"/>
      <c r="T35" s="39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</row>
    <row r="36" spans="1:172" s="68" customFormat="1" ht="17.25" customHeight="1">
      <c r="A36"/>
      <c r="B36"/>
      <c r="C36"/>
      <c r="D36"/>
      <c r="E36"/>
      <c r="F36" s="1"/>
      <c r="G36" s="1"/>
      <c r="H36"/>
      <c r="I36"/>
      <c r="J36"/>
      <c r="K36"/>
      <c r="L36" s="43">
        <f>SMALL(IF(ISNUMBER(different),ROW(different)-ROW(INDEX(different,1))+1),ROW($B$1:INDEX($B:$B,COUNTIF(different,1))))</f>
        <v>0</v>
      </c>
      <c r="M36" s="39" t="e">
        <f>INDEX(distribution,INDEX(subsetindex,ROW(35:35)))</f>
        <v>#NUM!</v>
      </c>
      <c r="N36" s="39" t="e">
        <f>INDEX(different,INDEX(subsetindex,ROW(35:35)))</f>
        <v>#NUM!</v>
      </c>
      <c r="O36" s="39" t="str">
        <f t="shared" si="5"/>
        <v> </v>
      </c>
      <c r="P36" s="39" t="str">
        <f t="shared" si="6"/>
        <v> </v>
      </c>
      <c r="Q36" s="39" t="str">
        <f t="shared" si="7"/>
        <v> </v>
      </c>
      <c r="R36" s="39" t="str">
        <f t="shared" si="8"/>
        <v> </v>
      </c>
      <c r="S36" s="39"/>
      <c r="T36" s="39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</row>
    <row r="37" spans="1:172" s="68" customFormat="1" ht="17.25" customHeight="1">
      <c r="A37"/>
      <c r="B37"/>
      <c r="C37"/>
      <c r="D37"/>
      <c r="E37"/>
      <c r="F37" s="1"/>
      <c r="G37" s="1"/>
      <c r="H37"/>
      <c r="I37"/>
      <c r="J37"/>
      <c r="K37"/>
      <c r="L37" s="43">
        <f>SMALL(IF(ISNUMBER(different),ROW(different)-ROW(INDEX(different,1))+1),ROW($B$1:INDEX($B:$B,COUNTIF(different,1))))</f>
        <v>0</v>
      </c>
      <c r="M37" s="39" t="e">
        <f>INDEX(distribution,INDEX(subsetindex,ROW(36:36)))</f>
        <v>#NUM!</v>
      </c>
      <c r="N37" s="39" t="e">
        <f>INDEX(different,INDEX(subsetindex,ROW(36:36)))</f>
        <v>#NUM!</v>
      </c>
      <c r="O37" s="39" t="str">
        <f t="shared" si="5"/>
        <v> </v>
      </c>
      <c r="P37" s="39" t="str">
        <f t="shared" si="6"/>
        <v> </v>
      </c>
      <c r="Q37" s="39" t="str">
        <f t="shared" si="7"/>
        <v> </v>
      </c>
      <c r="R37" s="39" t="str">
        <f t="shared" si="8"/>
        <v> </v>
      </c>
      <c r="S37" s="39"/>
      <c r="T37" s="39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INDEX(distribution,INDEX(subsetindex,ROW(37:37)))</f>
        <v>#NUM!</v>
      </c>
      <c r="N38" s="39" t="e">
        <f>INDEX(different,INDEX(subsetindex,ROW(37:37)))</f>
        <v>#NUM!</v>
      </c>
      <c r="O38" s="39" t="str">
        <f t="shared" si="5"/>
        <v> </v>
      </c>
      <c r="P38" s="39" t="str">
        <f t="shared" si="6"/>
        <v> </v>
      </c>
      <c r="Q38" s="39" t="str">
        <f t="shared" si="7"/>
        <v> </v>
      </c>
      <c r="R38" s="39" t="str">
        <f t="shared" si="8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INDEX(distribution,INDEX(subsetindex,ROW(38:38)))</f>
        <v>#NUM!</v>
      </c>
      <c r="N39" s="39" t="e">
        <f>INDEX(different,INDEX(subsetindex,ROW(38:38)))</f>
        <v>#NUM!</v>
      </c>
      <c r="O39" s="39" t="str">
        <f t="shared" si="5"/>
        <v> </v>
      </c>
      <c r="P39" s="39" t="str">
        <f t="shared" si="6"/>
        <v> </v>
      </c>
      <c r="Q39" s="39" t="str">
        <f t="shared" si="7"/>
        <v> </v>
      </c>
      <c r="R39" s="39" t="str">
        <f t="shared" si="8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INDEX(distribution,INDEX(subsetindex,ROW(39:39)))</f>
        <v>#NUM!</v>
      </c>
      <c r="N40" s="39" t="e">
        <f>INDEX(different,INDEX(subsetindex,ROW(39:39)))</f>
        <v>#NUM!</v>
      </c>
      <c r="O40" s="39" t="str">
        <f t="shared" si="5"/>
        <v> </v>
      </c>
      <c r="P40" s="39" t="str">
        <f t="shared" si="6"/>
        <v> </v>
      </c>
      <c r="Q40" s="39" t="str">
        <f t="shared" si="7"/>
        <v> </v>
      </c>
      <c r="R40" s="39" t="str">
        <f t="shared" si="8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INDEX(distribution,INDEX(subsetindex,ROW(40:40)))</f>
        <v>#NUM!</v>
      </c>
      <c r="N41" s="39" t="e">
        <f>INDEX(different,INDEX(subsetindex,ROW(40:40)))</f>
        <v>#NUM!</v>
      </c>
      <c r="O41" s="39" t="str">
        <f t="shared" si="5"/>
        <v> </v>
      </c>
      <c r="P41" s="39" t="str">
        <f t="shared" si="6"/>
        <v> </v>
      </c>
      <c r="Q41" s="39" t="str">
        <f t="shared" si="7"/>
        <v> </v>
      </c>
      <c r="R41" s="39" t="str">
        <f t="shared" si="8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INDEX(distribution,INDEX(subsetindex,ROW(41:41)))</f>
        <v>#NUM!</v>
      </c>
      <c r="N42" s="39" t="e">
        <f>INDEX(different,INDEX(subsetindex,ROW(41:41)))</f>
        <v>#NUM!</v>
      </c>
      <c r="O42" s="39" t="str">
        <f t="shared" si="5"/>
        <v> </v>
      </c>
      <c r="P42" s="39" t="str">
        <f t="shared" si="6"/>
        <v> </v>
      </c>
      <c r="Q42" s="39" t="str">
        <f t="shared" si="7"/>
        <v> </v>
      </c>
      <c r="R42" s="39" t="str">
        <f t="shared" si="8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INDEX(distribution,INDEX(subsetindex,ROW(42:42)))</f>
        <v>#NUM!</v>
      </c>
      <c r="N43" s="39" t="e">
        <f>INDEX(different,INDEX(subsetindex,ROW(42:42)))</f>
        <v>#NUM!</v>
      </c>
      <c r="O43" s="39" t="str">
        <f t="shared" si="5"/>
        <v> </v>
      </c>
      <c r="P43" s="39" t="str">
        <f t="shared" si="6"/>
        <v> </v>
      </c>
      <c r="Q43" s="39" t="str">
        <f t="shared" si="7"/>
        <v> </v>
      </c>
      <c r="R43" s="39" t="str">
        <f t="shared" si="8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INDEX(distribution,INDEX(subsetindex,ROW(43:43)))</f>
        <v>#NUM!</v>
      </c>
      <c r="N44" s="39" t="e">
        <f>INDEX(different,INDEX(subsetindex,ROW(43:43)))</f>
        <v>#NUM!</v>
      </c>
      <c r="O44" s="39" t="str">
        <f t="shared" si="5"/>
        <v> </v>
      </c>
      <c r="P44" s="39" t="str">
        <f t="shared" si="6"/>
        <v> </v>
      </c>
      <c r="Q44" s="39" t="str">
        <f t="shared" si="7"/>
        <v> </v>
      </c>
      <c r="R44" s="39" t="str">
        <f t="shared" si="8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INDEX(distribution,INDEX(subsetindex,ROW(44:44)))</f>
        <v>#NUM!</v>
      </c>
      <c r="N45" s="39" t="e">
        <f>INDEX(different,INDEX(subsetindex,ROW(44:44)))</f>
        <v>#NUM!</v>
      </c>
      <c r="O45" s="39" t="str">
        <f t="shared" si="5"/>
        <v> </v>
      </c>
      <c r="P45" s="39" t="str">
        <f t="shared" si="6"/>
        <v> </v>
      </c>
      <c r="Q45" s="39" t="str">
        <f t="shared" si="7"/>
        <v> </v>
      </c>
      <c r="R45" s="39" t="str">
        <f t="shared" si="8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INDEX(distribution,INDEX(subsetindex,ROW(45:45)))</f>
        <v>#NUM!</v>
      </c>
      <c r="N46" s="39" t="e">
        <f>INDEX(different,INDEX(subsetindex,ROW(45:45)))</f>
        <v>#NUM!</v>
      </c>
      <c r="O46" s="39" t="str">
        <f t="shared" si="5"/>
        <v> </v>
      </c>
      <c r="P46" s="39" t="str">
        <f t="shared" si="6"/>
        <v> </v>
      </c>
      <c r="Q46" s="39" t="str">
        <f t="shared" si="7"/>
        <v> </v>
      </c>
      <c r="R46" s="39" t="str">
        <f t="shared" si="8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INDEX(distribution,INDEX(subsetindex,ROW(46:46)))</f>
        <v>#NUM!</v>
      </c>
      <c r="N47" s="39" t="e">
        <f>INDEX(different,INDEX(subsetindex,ROW(46:46)))</f>
        <v>#NUM!</v>
      </c>
      <c r="O47" s="39" t="str">
        <f t="shared" si="5"/>
        <v> </v>
      </c>
      <c r="P47" s="39" t="str">
        <f t="shared" si="6"/>
        <v> </v>
      </c>
      <c r="Q47" s="39" t="str">
        <f t="shared" si="7"/>
        <v> </v>
      </c>
      <c r="R47" s="39" t="str">
        <f t="shared" si="8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 t="shared" si="5"/>
        <v> </v>
      </c>
      <c r="P48" s="39" t="str">
        <f t="shared" si="6"/>
        <v> </v>
      </c>
      <c r="Q48" s="39" t="str">
        <f t="shared" si="7"/>
        <v> </v>
      </c>
      <c r="R48" s="39" t="str">
        <f t="shared" si="8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INDEX(distribution,INDEX(subsetindex,ROW(48:48)))</f>
        <v>#NUM!</v>
      </c>
      <c r="N49" s="39" t="e">
        <f>INDEX(different,INDEX(subsetindex,ROW(48:48)))</f>
        <v>#NUM!</v>
      </c>
      <c r="O49" s="39" t="str">
        <f t="shared" si="5"/>
        <v> </v>
      </c>
      <c r="P49" s="39" t="str">
        <f t="shared" si="6"/>
        <v> </v>
      </c>
      <c r="Q49" s="39" t="str">
        <f t="shared" si="7"/>
        <v> </v>
      </c>
      <c r="R49" s="39" t="str">
        <f t="shared" si="8"/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 t="shared" si="5"/>
        <v> </v>
      </c>
      <c r="P50" s="39" t="str">
        <f t="shared" si="6"/>
        <v> </v>
      </c>
      <c r="Q50" s="39" t="str">
        <f t="shared" si="7"/>
        <v> </v>
      </c>
      <c r="R50" s="39" t="str">
        <f t="shared" si="8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INDEX(distribution,INDEX(subsetindex,ROW(50:50)))</f>
        <v>#NUM!</v>
      </c>
      <c r="N51" s="39" t="e">
        <f>INDEX(different,INDEX(subsetindex,ROW(50:50)))</f>
        <v>#NUM!</v>
      </c>
      <c r="O51" s="39" t="str">
        <f t="shared" si="5"/>
        <v> </v>
      </c>
      <c r="P51" s="39" t="str">
        <f t="shared" si="6"/>
        <v> </v>
      </c>
      <c r="Q51" s="39" t="str">
        <f t="shared" si="7"/>
        <v> </v>
      </c>
      <c r="R51" s="39" t="str">
        <f t="shared" si="8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 t="shared" si="5"/>
        <v> </v>
      </c>
      <c r="P52" s="39" t="str">
        <f t="shared" si="6"/>
        <v> </v>
      </c>
      <c r="Q52" s="39" t="str">
        <f t="shared" si="7"/>
        <v> </v>
      </c>
      <c r="R52" s="39" t="str">
        <f t="shared" si="8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INDEX(distribution,INDEX(subsetindex,ROW(52:52)))</f>
        <v>#NUM!</v>
      </c>
      <c r="N53" s="39" t="e">
        <f>INDEX(different,INDEX(subsetindex,ROW(52:52)))</f>
        <v>#NUM!</v>
      </c>
      <c r="O53" s="39" t="str">
        <f t="shared" si="5"/>
        <v> </v>
      </c>
      <c r="P53" s="39" t="str">
        <f t="shared" si="6"/>
        <v> </v>
      </c>
      <c r="Q53" s="39" t="str">
        <f t="shared" si="7"/>
        <v> </v>
      </c>
      <c r="R53" s="39" t="str">
        <f t="shared" si="8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INDEX(distribution,INDEX(subsetindex,ROW(53:53)))</f>
        <v>#NUM!</v>
      </c>
      <c r="N54" s="39" t="e">
        <f>INDEX(different,INDEX(subsetindex,ROW(53:53)))</f>
        <v>#NUM!</v>
      </c>
      <c r="O54" s="39" t="str">
        <f t="shared" si="5"/>
        <v> </v>
      </c>
      <c r="P54" s="39" t="str">
        <f t="shared" si="6"/>
        <v> </v>
      </c>
      <c r="Q54" s="39" t="str">
        <f t="shared" si="7"/>
        <v> </v>
      </c>
      <c r="R54" s="39" t="str">
        <f t="shared" si="8"/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5"/>
        <v> </v>
      </c>
      <c r="P55" s="39" t="str">
        <f t="shared" si="6"/>
        <v> </v>
      </c>
      <c r="Q55" s="39" t="str">
        <f t="shared" si="7"/>
        <v> </v>
      </c>
      <c r="R55" s="39" t="str">
        <f t="shared" si="8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5"/>
        <v> </v>
      </c>
      <c r="P56" s="39" t="str">
        <f t="shared" si="6"/>
        <v> </v>
      </c>
      <c r="Q56" s="39" t="str">
        <f t="shared" si="7"/>
        <v> </v>
      </c>
      <c r="R56" s="39" t="str">
        <f t="shared" si="8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5"/>
        <v> </v>
      </c>
      <c r="P57" s="39" t="str">
        <f t="shared" si="6"/>
        <v> </v>
      </c>
      <c r="Q57" s="39" t="str">
        <f t="shared" si="7"/>
        <v> </v>
      </c>
      <c r="R57" s="39" t="str">
        <f t="shared" si="8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5"/>
        <v> </v>
      </c>
      <c r="P58" s="39" t="str">
        <f t="shared" si="6"/>
        <v> </v>
      </c>
      <c r="Q58" s="39" t="str">
        <f t="shared" si="7"/>
        <v> </v>
      </c>
      <c r="R58" s="39" t="str">
        <f t="shared" si="8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INDEX(distribution,INDEX(subsetindex,ROW(58:58)))</f>
        <v>#NUM!</v>
      </c>
      <c r="N59" s="39" t="e">
        <f>INDEX(different,INDEX(subsetindex,ROW(58:58)))</f>
        <v>#NUM!</v>
      </c>
      <c r="O59" s="39" t="str">
        <f t="shared" si="5"/>
        <v> </v>
      </c>
      <c r="P59" s="39" t="str">
        <f t="shared" si="6"/>
        <v> </v>
      </c>
      <c r="Q59" s="39" t="str">
        <f t="shared" si="7"/>
        <v> </v>
      </c>
      <c r="R59" s="39" t="str">
        <f t="shared" si="8"/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 t="shared" si="5"/>
        <v> </v>
      </c>
      <c r="P60" s="39" t="str">
        <f t="shared" si="6"/>
        <v> </v>
      </c>
      <c r="Q60" s="39" t="str">
        <f t="shared" si="7"/>
        <v> </v>
      </c>
      <c r="R60" s="39" t="str">
        <f t="shared" si="8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INDEX(distribution,INDEX(subsetindex,ROW(60:60)))</f>
        <v>#NUM!</v>
      </c>
      <c r="N61" s="39" t="e">
        <f>INDEX(different,INDEX(subsetindex,ROW(60:60)))</f>
        <v>#NUM!</v>
      </c>
      <c r="O61" s="39" t="str">
        <f t="shared" si="5"/>
        <v> </v>
      </c>
      <c r="P61" s="39" t="str">
        <f t="shared" si="6"/>
        <v> </v>
      </c>
      <c r="Q61" s="39" t="str">
        <f t="shared" si="7"/>
        <v> </v>
      </c>
      <c r="R61" s="39" t="str">
        <f t="shared" si="8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 t="shared" si="5"/>
        <v> </v>
      </c>
      <c r="P62" s="39" t="str">
        <f t="shared" si="6"/>
        <v> </v>
      </c>
      <c r="Q62" s="39" t="str">
        <f t="shared" si="7"/>
        <v> </v>
      </c>
      <c r="R62" s="39" t="str">
        <f t="shared" si="8"/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INDEX(distribution,INDEX(subsetindex,ROW(62:62)))</f>
        <v>#NUM!</v>
      </c>
      <c r="N63" s="39" t="e">
        <f>INDEX(different,INDEX(subsetindex,ROW(62:62)))</f>
        <v>#NUM!</v>
      </c>
      <c r="O63" s="39" t="str">
        <f t="shared" si="5"/>
        <v> </v>
      </c>
      <c r="P63" s="39" t="str">
        <f t="shared" si="6"/>
        <v> </v>
      </c>
      <c r="Q63" s="39" t="str">
        <f t="shared" si="7"/>
        <v> </v>
      </c>
      <c r="R63" s="39" t="str">
        <f t="shared" si="8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5"/>
        <v> </v>
      </c>
      <c r="P64" s="39" t="str">
        <f t="shared" si="6"/>
        <v> </v>
      </c>
      <c r="Q64" s="39" t="str">
        <f t="shared" si="7"/>
        <v> </v>
      </c>
      <c r="R64" s="39" t="str">
        <f t="shared" si="8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5"/>
        <v> </v>
      </c>
      <c r="P65" s="39" t="str">
        <f t="shared" si="6"/>
        <v> </v>
      </c>
      <c r="Q65" s="39" t="str">
        <f t="shared" si="7"/>
        <v> </v>
      </c>
      <c r="R65" s="39" t="str">
        <f t="shared" si="8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5"/>
        <v> </v>
      </c>
      <c r="P66" s="39" t="str">
        <f t="shared" si="6"/>
        <v> </v>
      </c>
      <c r="Q66" s="39" t="str">
        <f t="shared" si="7"/>
        <v> </v>
      </c>
      <c r="R66" s="39" t="str">
        <f t="shared" si="8"/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5"/>
        <v> </v>
      </c>
      <c r="P67" s="39" t="str">
        <f t="shared" si="6"/>
        <v> </v>
      </c>
      <c r="Q67" s="39" t="str">
        <f t="shared" si="7"/>
        <v> </v>
      </c>
      <c r="R67" s="39" t="str">
        <f t="shared" si="8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 aca="true" t="shared" si="9" ref="M68:M131">INDEX(distribution,INDEX(subsetindex,ROW($A67:$IV67)))</f>
        <v>#NUM!</v>
      </c>
      <c r="N68" s="39" t="e">
        <f aca="true" t="shared" si="10" ref="N68:N131">INDEX(different,INDEX(subsetindex,ROW($A67:$IV67)))</f>
        <v>#NUM!</v>
      </c>
      <c r="O68" s="39" t="str">
        <f t="shared" si="5"/>
        <v> </v>
      </c>
      <c r="P68" s="39" t="str">
        <f t="shared" si="6"/>
        <v> </v>
      </c>
      <c r="Q68" s="39" t="str">
        <f t="shared" si="7"/>
        <v> </v>
      </c>
      <c r="R68" s="39" t="str">
        <f t="shared" si="8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 t="shared" si="9"/>
        <v>#NUM!</v>
      </c>
      <c r="N69" s="39" t="e">
        <f t="shared" si="10"/>
        <v>#NUM!</v>
      </c>
      <c r="O69" s="39" t="str">
        <f aca="true" t="shared" si="11" ref="O69:O132">IF(ISNUMBER(N69),N69," ")</f>
        <v> </v>
      </c>
      <c r="P69" s="39" t="str">
        <f aca="true" t="shared" si="12" ref="P69:P132">IF(ISNUMBER(N69),M69," ")</f>
        <v> </v>
      </c>
      <c r="Q69" s="39" t="str">
        <f aca="true" t="shared" si="13" ref="Q69:Q132">IF(ISNUMBER(O69),0.5," ")</f>
        <v> </v>
      </c>
      <c r="R69" s="39" t="str">
        <f aca="true" t="shared" si="14" ref="R69:R132"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 t="shared" si="9"/>
        <v>#NUM!</v>
      </c>
      <c r="N70" s="39" t="e">
        <f t="shared" si="10"/>
        <v>#NUM!</v>
      </c>
      <c r="O70" s="39" t="str">
        <f t="shared" si="11"/>
        <v> </v>
      </c>
      <c r="P70" s="39" t="str">
        <f t="shared" si="12"/>
        <v> </v>
      </c>
      <c r="Q70" s="39" t="str">
        <f t="shared" si="13"/>
        <v> </v>
      </c>
      <c r="R70" s="39" t="str">
        <f t="shared" si="14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 t="shared" si="9"/>
        <v>#NUM!</v>
      </c>
      <c r="N71" s="39" t="e">
        <f t="shared" si="10"/>
        <v>#NUM!</v>
      </c>
      <c r="O71" s="39" t="str">
        <f t="shared" si="11"/>
        <v> </v>
      </c>
      <c r="P71" s="39" t="str">
        <f t="shared" si="12"/>
        <v> </v>
      </c>
      <c r="Q71" s="39" t="str">
        <f t="shared" si="13"/>
        <v> </v>
      </c>
      <c r="R71" s="39" t="str">
        <f t="shared" si="14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 t="shared" si="9"/>
        <v>#NUM!</v>
      </c>
      <c r="N72" s="39" t="e">
        <f t="shared" si="10"/>
        <v>#NUM!</v>
      </c>
      <c r="O72" s="39" t="str">
        <f t="shared" si="11"/>
        <v> </v>
      </c>
      <c r="P72" s="39" t="str">
        <f t="shared" si="12"/>
        <v> </v>
      </c>
      <c r="Q72" s="39" t="str">
        <f t="shared" si="13"/>
        <v> </v>
      </c>
      <c r="R72" s="39" t="str">
        <f t="shared" si="14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 t="shared" si="9"/>
        <v>#NUM!</v>
      </c>
      <c r="N73" s="39" t="e">
        <f t="shared" si="10"/>
        <v>#NUM!</v>
      </c>
      <c r="O73" s="39" t="str">
        <f t="shared" si="11"/>
        <v> </v>
      </c>
      <c r="P73" s="39" t="str">
        <f t="shared" si="12"/>
        <v> </v>
      </c>
      <c r="Q73" s="39" t="str">
        <f t="shared" si="13"/>
        <v> </v>
      </c>
      <c r="R73" s="39" t="str">
        <f t="shared" si="14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 t="shared" si="9"/>
        <v>#NUM!</v>
      </c>
      <c r="N74" s="39" t="e">
        <f t="shared" si="10"/>
        <v>#NUM!</v>
      </c>
      <c r="O74" s="39" t="str">
        <f t="shared" si="11"/>
        <v> </v>
      </c>
      <c r="P74" s="39" t="str">
        <f t="shared" si="12"/>
        <v> </v>
      </c>
      <c r="Q74" s="39" t="str">
        <f t="shared" si="13"/>
        <v> </v>
      </c>
      <c r="R74" s="39" t="str">
        <f t="shared" si="14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 t="shared" si="9"/>
        <v>#NUM!</v>
      </c>
      <c r="N75" s="39" t="e">
        <f t="shared" si="10"/>
        <v>#NUM!</v>
      </c>
      <c r="O75" s="39" t="str">
        <f t="shared" si="11"/>
        <v> </v>
      </c>
      <c r="P75" s="39" t="str">
        <f t="shared" si="12"/>
        <v> </v>
      </c>
      <c r="Q75" s="39" t="str">
        <f t="shared" si="13"/>
        <v> </v>
      </c>
      <c r="R75" s="39" t="str">
        <f t="shared" si="14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 t="shared" si="9"/>
        <v>#NUM!</v>
      </c>
      <c r="N76" s="39" t="e">
        <f t="shared" si="10"/>
        <v>#NUM!</v>
      </c>
      <c r="O76" s="39" t="str">
        <f t="shared" si="11"/>
        <v> </v>
      </c>
      <c r="P76" s="39" t="str">
        <f t="shared" si="12"/>
        <v> </v>
      </c>
      <c r="Q76" s="39" t="str">
        <f t="shared" si="13"/>
        <v> </v>
      </c>
      <c r="R76" s="39" t="str">
        <f t="shared" si="14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 t="shared" si="9"/>
        <v>#NUM!</v>
      </c>
      <c r="N77" s="39" t="e">
        <f t="shared" si="10"/>
        <v>#NUM!</v>
      </c>
      <c r="O77" s="39" t="str">
        <f t="shared" si="11"/>
        <v> </v>
      </c>
      <c r="P77" s="39" t="str">
        <f t="shared" si="12"/>
        <v> </v>
      </c>
      <c r="Q77" s="39" t="str">
        <f t="shared" si="13"/>
        <v> </v>
      </c>
      <c r="R77" s="39" t="str">
        <f t="shared" si="14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 t="shared" si="9"/>
        <v>#NUM!</v>
      </c>
      <c r="N78" s="39" t="e">
        <f t="shared" si="10"/>
        <v>#NUM!</v>
      </c>
      <c r="O78" s="39" t="str">
        <f t="shared" si="11"/>
        <v> </v>
      </c>
      <c r="P78" s="39" t="str">
        <f t="shared" si="12"/>
        <v> </v>
      </c>
      <c r="Q78" s="39" t="str">
        <f t="shared" si="13"/>
        <v> </v>
      </c>
      <c r="R78" s="39" t="str">
        <f t="shared" si="14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 t="shared" si="9"/>
        <v>#NUM!</v>
      </c>
      <c r="N79" s="39" t="e">
        <f t="shared" si="10"/>
        <v>#NUM!</v>
      </c>
      <c r="O79" s="39" t="str">
        <f t="shared" si="11"/>
        <v> </v>
      </c>
      <c r="P79" s="39" t="str">
        <f t="shared" si="12"/>
        <v> </v>
      </c>
      <c r="Q79" s="39" t="str">
        <f t="shared" si="13"/>
        <v> </v>
      </c>
      <c r="R79" s="39" t="str">
        <f t="shared" si="14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 t="shared" si="9"/>
        <v>#NUM!</v>
      </c>
      <c r="N80" s="39" t="e">
        <f t="shared" si="10"/>
        <v>#NUM!</v>
      </c>
      <c r="O80" s="39" t="str">
        <f t="shared" si="11"/>
        <v> </v>
      </c>
      <c r="P80" s="39" t="str">
        <f t="shared" si="12"/>
        <v> </v>
      </c>
      <c r="Q80" s="39" t="str">
        <f t="shared" si="13"/>
        <v> </v>
      </c>
      <c r="R80" s="39" t="str">
        <f t="shared" si="14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 t="shared" si="9"/>
        <v>#NUM!</v>
      </c>
      <c r="N81" s="39" t="e">
        <f t="shared" si="10"/>
        <v>#NUM!</v>
      </c>
      <c r="O81" s="39" t="str">
        <f t="shared" si="11"/>
        <v> </v>
      </c>
      <c r="P81" s="39" t="str">
        <f t="shared" si="12"/>
        <v> </v>
      </c>
      <c r="Q81" s="39" t="str">
        <f t="shared" si="13"/>
        <v> </v>
      </c>
      <c r="R81" s="39" t="str">
        <f t="shared" si="14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 t="shared" si="9"/>
        <v>#NUM!</v>
      </c>
      <c r="N82" s="39" t="e">
        <f t="shared" si="10"/>
        <v>#NUM!</v>
      </c>
      <c r="O82" s="39" t="str">
        <f t="shared" si="11"/>
        <v> </v>
      </c>
      <c r="P82" s="39" t="str">
        <f t="shared" si="12"/>
        <v> </v>
      </c>
      <c r="Q82" s="39" t="str">
        <f t="shared" si="13"/>
        <v> </v>
      </c>
      <c r="R82" s="39" t="str">
        <f t="shared" si="14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 t="shared" si="9"/>
        <v>#NUM!</v>
      </c>
      <c r="N83" s="39" t="e">
        <f t="shared" si="10"/>
        <v>#NUM!</v>
      </c>
      <c r="O83" s="39" t="str">
        <f t="shared" si="11"/>
        <v> </v>
      </c>
      <c r="P83" s="39" t="str">
        <f t="shared" si="12"/>
        <v> </v>
      </c>
      <c r="Q83" s="39" t="str">
        <f t="shared" si="13"/>
        <v> </v>
      </c>
      <c r="R83" s="39" t="str">
        <f t="shared" si="14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 t="shared" si="9"/>
        <v>#NUM!</v>
      </c>
      <c r="N84" s="39" t="e">
        <f t="shared" si="10"/>
        <v>#NUM!</v>
      </c>
      <c r="O84" s="39" t="str">
        <f t="shared" si="11"/>
        <v> </v>
      </c>
      <c r="P84" s="39" t="str">
        <f t="shared" si="12"/>
        <v> </v>
      </c>
      <c r="Q84" s="39" t="str">
        <f t="shared" si="13"/>
        <v> </v>
      </c>
      <c r="R84" s="39" t="str">
        <f t="shared" si="14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 t="shared" si="9"/>
        <v>#NUM!</v>
      </c>
      <c r="N85" s="39" t="e">
        <f t="shared" si="10"/>
        <v>#NUM!</v>
      </c>
      <c r="O85" s="39" t="str">
        <f t="shared" si="11"/>
        <v> </v>
      </c>
      <c r="P85" s="39" t="str">
        <f t="shared" si="12"/>
        <v> </v>
      </c>
      <c r="Q85" s="39" t="str">
        <f t="shared" si="13"/>
        <v> </v>
      </c>
      <c r="R85" s="39" t="str">
        <f t="shared" si="14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 t="shared" si="9"/>
        <v>#NUM!</v>
      </c>
      <c r="N86" s="39" t="e">
        <f t="shared" si="10"/>
        <v>#NUM!</v>
      </c>
      <c r="O86" s="39" t="str">
        <f t="shared" si="11"/>
        <v> </v>
      </c>
      <c r="P86" s="39" t="str">
        <f t="shared" si="12"/>
        <v> </v>
      </c>
      <c r="Q86" s="39" t="str">
        <f t="shared" si="13"/>
        <v> </v>
      </c>
      <c r="R86" s="39" t="str">
        <f t="shared" si="14"/>
        <v> </v>
      </c>
    </row>
    <row r="87" spans="12:18" ht="16.5" customHeight="1">
      <c r="L87" s="43">
        <f>SMALL(IF(ISNUMBER(different),ROW(different)-ROW(INDEX(different,1))+1),ROW($B$1:INDEX($B:$B,COUNTIF(different,1))))</f>
        <v>0</v>
      </c>
      <c r="M87" s="39" t="e">
        <f t="shared" si="9"/>
        <v>#NUM!</v>
      </c>
      <c r="N87" s="39" t="e">
        <f t="shared" si="10"/>
        <v>#NUM!</v>
      </c>
      <c r="O87" s="39" t="str">
        <f t="shared" si="11"/>
        <v> </v>
      </c>
      <c r="P87" s="39" t="str">
        <f t="shared" si="12"/>
        <v> </v>
      </c>
      <c r="Q87" s="39" t="str">
        <f t="shared" si="13"/>
        <v> </v>
      </c>
      <c r="R87" s="39" t="str">
        <f t="shared" si="14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 t="shared" si="9"/>
        <v>#NUM!</v>
      </c>
      <c r="N88" s="39" t="e">
        <f t="shared" si="10"/>
        <v>#NUM!</v>
      </c>
      <c r="O88" s="39" t="str">
        <f t="shared" si="11"/>
        <v> </v>
      </c>
      <c r="P88" s="39" t="str">
        <f t="shared" si="12"/>
        <v> </v>
      </c>
      <c r="Q88" s="39" t="str">
        <f t="shared" si="13"/>
        <v> </v>
      </c>
      <c r="R88" s="39" t="str">
        <f t="shared" si="14"/>
        <v> </v>
      </c>
    </row>
    <row r="89" spans="12:18" ht="16.5" customHeight="1">
      <c r="L89" s="43">
        <f>SMALL(IF(ISNUMBER(different),ROW(different)-ROW(INDEX(different,1))+1),ROW($B$1:INDEX($B:$B,COUNTIF(different,1))))</f>
        <v>0</v>
      </c>
      <c r="M89" s="39" t="e">
        <f t="shared" si="9"/>
        <v>#NUM!</v>
      </c>
      <c r="N89" s="39" t="e">
        <f t="shared" si="10"/>
        <v>#NUM!</v>
      </c>
      <c r="O89" s="39" t="str">
        <f t="shared" si="11"/>
        <v> </v>
      </c>
      <c r="P89" s="39" t="str">
        <f t="shared" si="12"/>
        <v> </v>
      </c>
      <c r="Q89" s="39" t="str">
        <f t="shared" si="13"/>
        <v> </v>
      </c>
      <c r="R89" s="39" t="str">
        <f t="shared" si="14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 t="shared" si="9"/>
        <v>#NUM!</v>
      </c>
      <c r="N90" s="39" t="e">
        <f t="shared" si="10"/>
        <v>#NUM!</v>
      </c>
      <c r="O90" s="39" t="str">
        <f t="shared" si="11"/>
        <v> </v>
      </c>
      <c r="P90" s="39" t="str">
        <f t="shared" si="12"/>
        <v> </v>
      </c>
      <c r="Q90" s="39" t="str">
        <f t="shared" si="13"/>
        <v> </v>
      </c>
      <c r="R90" s="39" t="str">
        <f t="shared" si="14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 t="shared" si="9"/>
        <v>#NUM!</v>
      </c>
      <c r="N91" s="39" t="e">
        <f t="shared" si="10"/>
        <v>#NUM!</v>
      </c>
      <c r="O91" s="39" t="str">
        <f t="shared" si="11"/>
        <v> </v>
      </c>
      <c r="P91" s="39" t="str">
        <f t="shared" si="12"/>
        <v> </v>
      </c>
      <c r="Q91" s="39" t="str">
        <f t="shared" si="13"/>
        <v> </v>
      </c>
      <c r="R91" s="39" t="str">
        <f t="shared" si="14"/>
        <v> </v>
      </c>
    </row>
    <row r="92" spans="12:18" ht="16.5" customHeight="1">
      <c r="L92" s="43">
        <f>SMALL(IF(ISNUMBER(different),ROW(different)-ROW(INDEX(different,1))+1),ROW($B$1:INDEX($B:$B,COUNTIF(different,1))))</f>
        <v>0</v>
      </c>
      <c r="M92" s="39" t="e">
        <f t="shared" si="9"/>
        <v>#NUM!</v>
      </c>
      <c r="N92" s="39" t="e">
        <f t="shared" si="10"/>
        <v>#NUM!</v>
      </c>
      <c r="O92" s="39" t="str">
        <f t="shared" si="11"/>
        <v> </v>
      </c>
      <c r="P92" s="39" t="str">
        <f t="shared" si="12"/>
        <v> </v>
      </c>
      <c r="Q92" s="39" t="str">
        <f t="shared" si="13"/>
        <v> </v>
      </c>
      <c r="R92" s="39" t="str">
        <f t="shared" si="14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 t="shared" si="9"/>
        <v>#NUM!</v>
      </c>
      <c r="N93" s="39" t="e">
        <f t="shared" si="10"/>
        <v>#NUM!</v>
      </c>
      <c r="O93" s="39" t="str">
        <f t="shared" si="11"/>
        <v> </v>
      </c>
      <c r="P93" s="39" t="str">
        <f t="shared" si="12"/>
        <v> </v>
      </c>
      <c r="Q93" s="39" t="str">
        <f t="shared" si="13"/>
        <v> </v>
      </c>
      <c r="R93" s="39" t="str">
        <f t="shared" si="14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 t="shared" si="9"/>
        <v>#NUM!</v>
      </c>
      <c r="N94" s="39" t="e">
        <f t="shared" si="10"/>
        <v>#NUM!</v>
      </c>
      <c r="O94" s="39" t="str">
        <f t="shared" si="11"/>
        <v> </v>
      </c>
      <c r="P94" s="39" t="str">
        <f t="shared" si="12"/>
        <v> </v>
      </c>
      <c r="Q94" s="39" t="str">
        <f t="shared" si="13"/>
        <v> </v>
      </c>
      <c r="R94" s="39" t="str">
        <f t="shared" si="14"/>
        <v> </v>
      </c>
    </row>
    <row r="95" spans="12:18" ht="16.5" customHeight="1">
      <c r="L95" s="43">
        <f>SMALL(IF(ISNUMBER(different),ROW(different)-ROW(INDEX(different,1))+1),ROW($B$1:INDEX($B:$B,COUNTIF(different,1))))</f>
        <v>0</v>
      </c>
      <c r="M95" s="39" t="e">
        <f t="shared" si="9"/>
        <v>#NUM!</v>
      </c>
      <c r="N95" s="39" t="e">
        <f t="shared" si="10"/>
        <v>#NUM!</v>
      </c>
      <c r="O95" s="39" t="str">
        <f t="shared" si="11"/>
        <v> </v>
      </c>
      <c r="P95" s="39" t="str">
        <f t="shared" si="12"/>
        <v> </v>
      </c>
      <c r="Q95" s="39" t="str">
        <f t="shared" si="13"/>
        <v> </v>
      </c>
      <c r="R95" s="39" t="str">
        <f t="shared" si="14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 t="shared" si="9"/>
        <v>#NUM!</v>
      </c>
      <c r="N96" s="39" t="e">
        <f t="shared" si="10"/>
        <v>#NUM!</v>
      </c>
      <c r="O96" s="39" t="str">
        <f t="shared" si="11"/>
        <v> </v>
      </c>
      <c r="P96" s="39" t="str">
        <f t="shared" si="12"/>
        <v> </v>
      </c>
      <c r="Q96" s="39" t="str">
        <f t="shared" si="13"/>
        <v> </v>
      </c>
      <c r="R96" s="39" t="str">
        <f t="shared" si="14"/>
        <v> </v>
      </c>
    </row>
    <row r="97" spans="12:18" ht="16.5" customHeight="1">
      <c r="L97" s="43">
        <f>SMALL(IF(ISNUMBER(different),ROW(different)-ROW(INDEX(different,1))+1),ROW($B$1:INDEX($B:$B,COUNTIF(different,1))))</f>
        <v>0</v>
      </c>
      <c r="M97" s="39" t="e">
        <f t="shared" si="9"/>
        <v>#NUM!</v>
      </c>
      <c r="N97" s="39" t="e">
        <f t="shared" si="10"/>
        <v>#NUM!</v>
      </c>
      <c r="O97" s="39" t="str">
        <f t="shared" si="11"/>
        <v> </v>
      </c>
      <c r="P97" s="39" t="str">
        <f t="shared" si="12"/>
        <v> </v>
      </c>
      <c r="Q97" s="39" t="str">
        <f t="shared" si="13"/>
        <v> </v>
      </c>
      <c r="R97" s="39" t="str">
        <f t="shared" si="14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 t="shared" si="9"/>
        <v>#NUM!</v>
      </c>
      <c r="N98" s="39" t="e">
        <f t="shared" si="10"/>
        <v>#NUM!</v>
      </c>
      <c r="O98" s="39" t="str">
        <f t="shared" si="11"/>
        <v> </v>
      </c>
      <c r="P98" s="39" t="str">
        <f t="shared" si="12"/>
        <v> </v>
      </c>
      <c r="Q98" s="39" t="str">
        <f t="shared" si="13"/>
        <v> </v>
      </c>
      <c r="R98" s="39" t="str">
        <f t="shared" si="14"/>
        <v> </v>
      </c>
    </row>
    <row r="99" spans="12:18" ht="17.25" customHeight="1">
      <c r="L99" s="43">
        <f>SMALL(IF(ISNUMBER(different),ROW(different)-ROW(INDEX(different,1))+1),ROW($B$1:INDEX($B:$B,COUNTIF(different,1))))</f>
        <v>0</v>
      </c>
      <c r="M99" s="39" t="e">
        <f t="shared" si="9"/>
        <v>#NUM!</v>
      </c>
      <c r="N99" s="39" t="e">
        <f t="shared" si="10"/>
        <v>#NUM!</v>
      </c>
      <c r="O99" s="39" t="str">
        <f t="shared" si="11"/>
        <v> </v>
      </c>
      <c r="P99" s="39" t="str">
        <f t="shared" si="12"/>
        <v> </v>
      </c>
      <c r="Q99" s="39" t="str">
        <f t="shared" si="13"/>
        <v> </v>
      </c>
      <c r="R99" s="39" t="str">
        <f t="shared" si="14"/>
        <v> </v>
      </c>
    </row>
    <row r="100" spans="12:18" ht="16.5" customHeight="1">
      <c r="L100" s="43">
        <f>SMALL(IF(ISNUMBER(different),ROW(different)-ROW(INDEX(different,1))+1),ROW($B$1:INDEX($B:$B,COUNTIF(different,1))))</f>
        <v>0</v>
      </c>
      <c r="M100" s="39" t="e">
        <f t="shared" si="9"/>
        <v>#NUM!</v>
      </c>
      <c r="N100" s="39" t="e">
        <f t="shared" si="10"/>
        <v>#NUM!</v>
      </c>
      <c r="O100" s="39" t="str">
        <f t="shared" si="11"/>
        <v> </v>
      </c>
      <c r="P100" s="39" t="str">
        <f t="shared" si="12"/>
        <v> </v>
      </c>
      <c r="Q100" s="39" t="str">
        <f t="shared" si="13"/>
        <v> </v>
      </c>
      <c r="R100" s="39" t="str">
        <f t="shared" si="14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 t="shared" si="9"/>
        <v>#NUM!</v>
      </c>
      <c r="N101" s="39" t="e">
        <f t="shared" si="10"/>
        <v>#NUM!</v>
      </c>
      <c r="O101" s="39" t="str">
        <f t="shared" si="11"/>
        <v> </v>
      </c>
      <c r="P101" s="39" t="str">
        <f t="shared" si="12"/>
        <v> </v>
      </c>
      <c r="Q101" s="39" t="str">
        <f t="shared" si="13"/>
        <v> </v>
      </c>
      <c r="R101" s="39" t="str">
        <f t="shared" si="14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 t="shared" si="9"/>
        <v>#NUM!</v>
      </c>
      <c r="N102" s="39" t="e">
        <f t="shared" si="10"/>
        <v>#NUM!</v>
      </c>
      <c r="O102" s="39" t="str">
        <f t="shared" si="11"/>
        <v> </v>
      </c>
      <c r="P102" s="39" t="str">
        <f t="shared" si="12"/>
        <v> </v>
      </c>
      <c r="Q102" s="39" t="str">
        <f t="shared" si="13"/>
        <v> </v>
      </c>
      <c r="R102" s="39" t="str">
        <f t="shared" si="14"/>
        <v> </v>
      </c>
    </row>
    <row r="103" spans="12:18" ht="16.5" customHeight="1">
      <c r="L103" s="43">
        <f>SMALL(IF(ISNUMBER(different),ROW(different)-ROW(INDEX(different,1))+1),ROW($B$1:INDEX($B:$B,COUNTIF(different,1))))</f>
        <v>0</v>
      </c>
      <c r="M103" s="39" t="e">
        <f t="shared" si="9"/>
        <v>#NUM!</v>
      </c>
      <c r="N103" s="39" t="e">
        <f t="shared" si="10"/>
        <v>#NUM!</v>
      </c>
      <c r="O103" s="39" t="str">
        <f t="shared" si="11"/>
        <v> </v>
      </c>
      <c r="P103" s="39" t="str">
        <f t="shared" si="12"/>
        <v> </v>
      </c>
      <c r="Q103" s="39" t="str">
        <f t="shared" si="13"/>
        <v> </v>
      </c>
      <c r="R103" s="39" t="str">
        <f t="shared" si="14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 t="shared" si="9"/>
        <v>#NUM!</v>
      </c>
      <c r="N104" s="39" t="e">
        <f t="shared" si="10"/>
        <v>#NUM!</v>
      </c>
      <c r="O104" s="39" t="str">
        <f t="shared" si="11"/>
        <v> </v>
      </c>
      <c r="P104" s="39" t="str">
        <f t="shared" si="12"/>
        <v> </v>
      </c>
      <c r="Q104" s="39" t="str">
        <f t="shared" si="13"/>
        <v> </v>
      </c>
      <c r="R104" s="39" t="str">
        <f t="shared" si="14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 t="shared" si="9"/>
        <v>#NUM!</v>
      </c>
      <c r="N105" s="39" t="e">
        <f t="shared" si="10"/>
        <v>#NUM!</v>
      </c>
      <c r="O105" s="39" t="str">
        <f t="shared" si="11"/>
        <v> </v>
      </c>
      <c r="P105" s="39" t="str">
        <f t="shared" si="12"/>
        <v> </v>
      </c>
      <c r="Q105" s="39" t="str">
        <f t="shared" si="13"/>
        <v> </v>
      </c>
      <c r="R105" s="39" t="str">
        <f t="shared" si="14"/>
        <v> </v>
      </c>
    </row>
    <row r="106" spans="12:18" ht="16.5" customHeight="1">
      <c r="L106" s="43">
        <f>SMALL(IF(ISNUMBER(different),ROW(different)-ROW(INDEX(different,1))+1),ROW($B$1:INDEX($B:$B,COUNTIF(different,1))))</f>
        <v>0</v>
      </c>
      <c r="M106" s="39" t="e">
        <f t="shared" si="9"/>
        <v>#NUM!</v>
      </c>
      <c r="N106" s="39" t="e">
        <f t="shared" si="10"/>
        <v>#NUM!</v>
      </c>
      <c r="O106" s="39" t="str">
        <f t="shared" si="11"/>
        <v> </v>
      </c>
      <c r="P106" s="39" t="str">
        <f t="shared" si="12"/>
        <v> </v>
      </c>
      <c r="Q106" s="39" t="str">
        <f t="shared" si="13"/>
        <v> </v>
      </c>
      <c r="R106" s="39" t="str">
        <f t="shared" si="14"/>
        <v> </v>
      </c>
    </row>
    <row r="107" spans="12:18" ht="16.5" customHeight="1">
      <c r="L107" s="43">
        <f>SMALL(IF(ISNUMBER(different),ROW(different)-ROW(INDEX(different,1))+1),ROW($B$1:INDEX($B:$B,COUNTIF(different,1))))</f>
        <v>0</v>
      </c>
      <c r="M107" s="39" t="e">
        <f t="shared" si="9"/>
        <v>#NUM!</v>
      </c>
      <c r="N107" s="39" t="e">
        <f t="shared" si="10"/>
        <v>#NUM!</v>
      </c>
      <c r="O107" s="39" t="str">
        <f t="shared" si="11"/>
        <v> </v>
      </c>
      <c r="P107" s="39" t="str">
        <f t="shared" si="12"/>
        <v> </v>
      </c>
      <c r="Q107" s="39" t="str">
        <f t="shared" si="13"/>
        <v> </v>
      </c>
      <c r="R107" s="39" t="str">
        <f t="shared" si="14"/>
        <v> </v>
      </c>
    </row>
    <row r="108" spans="12:18" ht="16.5" customHeight="1">
      <c r="L108" s="43">
        <f>SMALL(IF(ISNUMBER(different),ROW(different)-ROW(INDEX(different,1))+1),ROW($B$1:INDEX($B:$B,COUNTIF(different,1))))</f>
        <v>0</v>
      </c>
      <c r="M108" s="39" t="e">
        <f t="shared" si="9"/>
        <v>#NUM!</v>
      </c>
      <c r="N108" s="39" t="e">
        <f t="shared" si="10"/>
        <v>#NUM!</v>
      </c>
      <c r="O108" s="39" t="str">
        <f t="shared" si="11"/>
        <v> </v>
      </c>
      <c r="P108" s="39" t="str">
        <f t="shared" si="12"/>
        <v> </v>
      </c>
      <c r="Q108" s="39" t="str">
        <f t="shared" si="13"/>
        <v> </v>
      </c>
      <c r="R108" s="39" t="str">
        <f t="shared" si="14"/>
        <v> </v>
      </c>
    </row>
    <row r="109" spans="12:18" ht="16.5" customHeight="1">
      <c r="L109" s="43">
        <f>SMALL(IF(ISNUMBER(different),ROW(different)-ROW(INDEX(different,1))+1),ROW($B$1:INDEX($B:$B,COUNTIF(different,1))))</f>
        <v>0</v>
      </c>
      <c r="M109" s="39" t="e">
        <f t="shared" si="9"/>
        <v>#NUM!</v>
      </c>
      <c r="N109" s="39" t="e">
        <f t="shared" si="10"/>
        <v>#NUM!</v>
      </c>
      <c r="O109" s="39" t="str">
        <f t="shared" si="11"/>
        <v> </v>
      </c>
      <c r="P109" s="39" t="str">
        <f t="shared" si="12"/>
        <v> </v>
      </c>
      <c r="Q109" s="39" t="str">
        <f t="shared" si="13"/>
        <v> </v>
      </c>
      <c r="R109" s="39" t="str">
        <f t="shared" si="14"/>
        <v> </v>
      </c>
    </row>
    <row r="110" spans="12:18" ht="16.5" customHeight="1">
      <c r="L110" s="43">
        <f>SMALL(IF(ISNUMBER(different),ROW(different)-ROW(INDEX(different,1))+1),ROW($B$1:INDEX($B:$B,COUNTIF(different,1))))</f>
        <v>0</v>
      </c>
      <c r="M110" s="39" t="e">
        <f t="shared" si="9"/>
        <v>#NUM!</v>
      </c>
      <c r="N110" s="39" t="e">
        <f t="shared" si="10"/>
        <v>#NUM!</v>
      </c>
      <c r="O110" s="39" t="str">
        <f t="shared" si="11"/>
        <v> </v>
      </c>
      <c r="P110" s="39" t="str">
        <f t="shared" si="12"/>
        <v> </v>
      </c>
      <c r="Q110" s="39" t="str">
        <f t="shared" si="13"/>
        <v> </v>
      </c>
      <c r="R110" s="39" t="str">
        <f t="shared" si="14"/>
        <v> </v>
      </c>
    </row>
    <row r="111" spans="12:18" ht="16.5" customHeight="1">
      <c r="L111" s="43">
        <f>SMALL(IF(ISNUMBER(different),ROW(different)-ROW(INDEX(different,1))+1),ROW($B$1:INDEX($B:$B,COUNTIF(different,1))))</f>
        <v>0</v>
      </c>
      <c r="M111" s="39" t="e">
        <f t="shared" si="9"/>
        <v>#NUM!</v>
      </c>
      <c r="N111" s="39" t="e">
        <f t="shared" si="10"/>
        <v>#NUM!</v>
      </c>
      <c r="O111" s="39" t="str">
        <f t="shared" si="11"/>
        <v> </v>
      </c>
      <c r="P111" s="39" t="str">
        <f t="shared" si="12"/>
        <v> </v>
      </c>
      <c r="Q111" s="39" t="str">
        <f t="shared" si="13"/>
        <v> </v>
      </c>
      <c r="R111" s="39" t="str">
        <f t="shared" si="14"/>
        <v> </v>
      </c>
    </row>
    <row r="112" spans="12:18" ht="16.5" customHeight="1">
      <c r="L112" s="43">
        <f>SMALL(IF(ISNUMBER(different),ROW(different)-ROW(INDEX(different,1))+1),ROW($B$1:INDEX($B:$B,COUNTIF(different,1))))</f>
        <v>0</v>
      </c>
      <c r="M112" s="39" t="e">
        <f t="shared" si="9"/>
        <v>#NUM!</v>
      </c>
      <c r="N112" s="39" t="e">
        <f t="shared" si="10"/>
        <v>#NUM!</v>
      </c>
      <c r="O112" s="39" t="str">
        <f t="shared" si="11"/>
        <v> </v>
      </c>
      <c r="P112" s="39" t="str">
        <f t="shared" si="12"/>
        <v> </v>
      </c>
      <c r="Q112" s="39" t="str">
        <f t="shared" si="13"/>
        <v> </v>
      </c>
      <c r="R112" s="39" t="str">
        <f t="shared" si="14"/>
        <v> </v>
      </c>
    </row>
    <row r="113" spans="12:18" ht="16.5" customHeight="1">
      <c r="L113" s="43">
        <f>SMALL(IF(ISNUMBER(different),ROW(different)-ROW(INDEX(different,1))+1),ROW($B$1:INDEX($B:$B,COUNTIF(different,1))))</f>
        <v>0</v>
      </c>
      <c r="M113" s="39" t="e">
        <f t="shared" si="9"/>
        <v>#NUM!</v>
      </c>
      <c r="N113" s="39" t="e">
        <f t="shared" si="10"/>
        <v>#NUM!</v>
      </c>
      <c r="O113" s="39" t="str">
        <f t="shared" si="11"/>
        <v> </v>
      </c>
      <c r="P113" s="39" t="str">
        <f t="shared" si="12"/>
        <v> </v>
      </c>
      <c r="Q113" s="39" t="str">
        <f t="shared" si="13"/>
        <v> </v>
      </c>
      <c r="R113" s="39" t="str">
        <f t="shared" si="14"/>
        <v> </v>
      </c>
    </row>
    <row r="114" spans="12:18" ht="16.5" customHeight="1">
      <c r="L114" s="43">
        <f>SMALL(IF(ISNUMBER(different),ROW(different)-ROW(INDEX(different,1))+1),ROW($B$1:INDEX($B:$B,COUNTIF(different,1))))</f>
        <v>0</v>
      </c>
      <c r="M114" s="39" t="e">
        <f t="shared" si="9"/>
        <v>#NUM!</v>
      </c>
      <c r="N114" s="39" t="e">
        <f t="shared" si="10"/>
        <v>#NUM!</v>
      </c>
      <c r="O114" s="39" t="str">
        <f t="shared" si="11"/>
        <v> </v>
      </c>
      <c r="P114" s="39" t="str">
        <f t="shared" si="12"/>
        <v> </v>
      </c>
      <c r="Q114" s="39" t="str">
        <f t="shared" si="13"/>
        <v> </v>
      </c>
      <c r="R114" s="39" t="str">
        <f t="shared" si="14"/>
        <v> </v>
      </c>
    </row>
    <row r="115" spans="12:18" ht="18" customHeight="1">
      <c r="L115" s="43">
        <f>SMALL(IF(ISNUMBER(different),ROW(different)-ROW(INDEX(different,1))+1),ROW($B$1:INDEX($B:$B,COUNTIF(different,1))))</f>
        <v>0</v>
      </c>
      <c r="M115" s="39" t="e">
        <f t="shared" si="9"/>
        <v>#NUM!</v>
      </c>
      <c r="N115" s="39" t="e">
        <f t="shared" si="10"/>
        <v>#NUM!</v>
      </c>
      <c r="O115" s="39" t="str">
        <f t="shared" si="11"/>
        <v> </v>
      </c>
      <c r="P115" s="39" t="str">
        <f t="shared" si="12"/>
        <v> </v>
      </c>
      <c r="Q115" s="39" t="str">
        <f t="shared" si="13"/>
        <v> </v>
      </c>
      <c r="R115" s="39" t="str">
        <f t="shared" si="14"/>
        <v> </v>
      </c>
    </row>
    <row r="116" spans="12:18" ht="18" customHeight="1">
      <c r="L116" s="43">
        <f>SMALL(IF(ISNUMBER(different),ROW(different)-ROW(INDEX(different,1))+1),ROW($B$1:INDEX($B:$B,COUNTIF(different,1))))</f>
        <v>0</v>
      </c>
      <c r="M116" s="39" t="e">
        <f t="shared" si="9"/>
        <v>#NUM!</v>
      </c>
      <c r="N116" s="39" t="e">
        <f t="shared" si="10"/>
        <v>#NUM!</v>
      </c>
      <c r="O116" s="39" t="str">
        <f t="shared" si="11"/>
        <v> </v>
      </c>
      <c r="P116" s="39" t="str">
        <f t="shared" si="12"/>
        <v> </v>
      </c>
      <c r="Q116" s="39" t="str">
        <f t="shared" si="13"/>
        <v> </v>
      </c>
      <c r="R116" s="39" t="str">
        <f t="shared" si="14"/>
        <v> </v>
      </c>
    </row>
    <row r="117" spans="12:18" ht="18" customHeight="1">
      <c r="L117" s="43">
        <f>SMALL(IF(ISNUMBER(different),ROW(different)-ROW(INDEX(different,1))+1),ROW($B$1:INDEX($B:$B,COUNTIF(different,1))))</f>
        <v>0</v>
      </c>
      <c r="M117" s="39" t="e">
        <f t="shared" si="9"/>
        <v>#NUM!</v>
      </c>
      <c r="N117" s="39" t="e">
        <f t="shared" si="10"/>
        <v>#NUM!</v>
      </c>
      <c r="O117" s="39" t="str">
        <f t="shared" si="11"/>
        <v> </v>
      </c>
      <c r="P117" s="39" t="str">
        <f t="shared" si="12"/>
        <v> </v>
      </c>
      <c r="Q117" s="39" t="str">
        <f t="shared" si="13"/>
        <v> </v>
      </c>
      <c r="R117" s="39" t="str">
        <f t="shared" si="14"/>
        <v> </v>
      </c>
    </row>
    <row r="118" spans="12:18" ht="17.25" customHeight="1">
      <c r="L118" s="43">
        <f>SMALL(IF(ISNUMBER(different),ROW(different)-ROW(INDEX(different,1))+1),ROW($B$1:INDEX($B:$B,COUNTIF(different,1))))</f>
        <v>0</v>
      </c>
      <c r="M118" s="39" t="e">
        <f t="shared" si="9"/>
        <v>#NUM!</v>
      </c>
      <c r="N118" s="39" t="e">
        <f t="shared" si="10"/>
        <v>#NUM!</v>
      </c>
      <c r="O118" s="39" t="str">
        <f t="shared" si="11"/>
        <v> </v>
      </c>
      <c r="P118" s="39" t="str">
        <f t="shared" si="12"/>
        <v> </v>
      </c>
      <c r="Q118" s="39" t="str">
        <f t="shared" si="13"/>
        <v> </v>
      </c>
      <c r="R118" s="39" t="str">
        <f t="shared" si="14"/>
        <v> </v>
      </c>
    </row>
    <row r="119" spans="12:18" ht="17.25" customHeight="1">
      <c r="L119" s="43">
        <f>SMALL(IF(ISNUMBER(different),ROW(different)-ROW(INDEX(different,1))+1),ROW($B$1:INDEX($B:$B,COUNTIF(different,1))))</f>
        <v>0</v>
      </c>
      <c r="M119" s="39" t="e">
        <f t="shared" si="9"/>
        <v>#NUM!</v>
      </c>
      <c r="N119" s="39" t="e">
        <f t="shared" si="10"/>
        <v>#NUM!</v>
      </c>
      <c r="O119" s="39" t="str">
        <f t="shared" si="11"/>
        <v> </v>
      </c>
      <c r="P119" s="39" t="str">
        <f t="shared" si="12"/>
        <v> </v>
      </c>
      <c r="Q119" s="39" t="str">
        <f t="shared" si="13"/>
        <v> </v>
      </c>
      <c r="R119" s="39" t="str">
        <f t="shared" si="14"/>
        <v> </v>
      </c>
    </row>
    <row r="120" spans="12:18" ht="17.25" customHeight="1">
      <c r="L120" s="43">
        <f>SMALL(IF(ISNUMBER(different),ROW(different)-ROW(INDEX(different,1))+1),ROW($B$1:INDEX($B:$B,COUNTIF(different,1))))</f>
        <v>0</v>
      </c>
      <c r="M120" s="39" t="e">
        <f t="shared" si="9"/>
        <v>#NUM!</v>
      </c>
      <c r="N120" s="39" t="e">
        <f t="shared" si="10"/>
        <v>#NUM!</v>
      </c>
      <c r="O120" s="39" t="str">
        <f t="shared" si="11"/>
        <v> </v>
      </c>
      <c r="P120" s="39" t="str">
        <f t="shared" si="12"/>
        <v> </v>
      </c>
      <c r="Q120" s="39" t="str">
        <f t="shared" si="13"/>
        <v> </v>
      </c>
      <c r="R120" s="39" t="str">
        <f t="shared" si="14"/>
        <v> </v>
      </c>
    </row>
    <row r="121" spans="12:18" ht="17.25" customHeight="1">
      <c r="L121" s="43">
        <f>SMALL(IF(ISNUMBER(different),ROW(different)-ROW(INDEX(different,1))+1),ROW($B$1:INDEX($B:$B,COUNTIF(different,1))))</f>
        <v>0</v>
      </c>
      <c r="M121" s="39" t="e">
        <f t="shared" si="9"/>
        <v>#NUM!</v>
      </c>
      <c r="N121" s="39" t="e">
        <f t="shared" si="10"/>
        <v>#NUM!</v>
      </c>
      <c r="O121" s="39" t="str">
        <f t="shared" si="11"/>
        <v> </v>
      </c>
      <c r="P121" s="39" t="str">
        <f t="shared" si="12"/>
        <v> </v>
      </c>
      <c r="Q121" s="39" t="str">
        <f t="shared" si="13"/>
        <v> </v>
      </c>
      <c r="R121" s="39" t="str">
        <f t="shared" si="14"/>
        <v> </v>
      </c>
    </row>
    <row r="122" spans="12:18" ht="12.75">
      <c r="L122" s="43">
        <f>SMALL(IF(ISNUMBER(different),ROW(different)-ROW(INDEX(different,1))+1),ROW($B$1:INDEX($B:$B,COUNTIF(different,1))))</f>
        <v>0</v>
      </c>
      <c r="M122" s="39" t="e">
        <f t="shared" si="9"/>
        <v>#NUM!</v>
      </c>
      <c r="N122" s="39" t="e">
        <f t="shared" si="10"/>
        <v>#NUM!</v>
      </c>
      <c r="O122" s="39" t="str">
        <f t="shared" si="11"/>
        <v> </v>
      </c>
      <c r="P122" s="39" t="str">
        <f t="shared" si="12"/>
        <v> </v>
      </c>
      <c r="Q122" s="39" t="str">
        <f t="shared" si="13"/>
        <v> </v>
      </c>
      <c r="R122" s="39" t="str">
        <f t="shared" si="14"/>
        <v> </v>
      </c>
    </row>
    <row r="123" spans="12:18" ht="12.75">
      <c r="L123" s="43">
        <f>SMALL(IF(ISNUMBER(different),ROW(different)-ROW(INDEX(different,1))+1),ROW($B$1:INDEX($B:$B,COUNTIF(different,1))))</f>
        <v>0</v>
      </c>
      <c r="M123" s="39" t="e">
        <f t="shared" si="9"/>
        <v>#NUM!</v>
      </c>
      <c r="N123" s="39" t="e">
        <f t="shared" si="10"/>
        <v>#NUM!</v>
      </c>
      <c r="O123" s="39" t="str">
        <f t="shared" si="11"/>
        <v> </v>
      </c>
      <c r="P123" s="39" t="str">
        <f t="shared" si="12"/>
        <v> </v>
      </c>
      <c r="Q123" s="39" t="str">
        <f t="shared" si="13"/>
        <v> </v>
      </c>
      <c r="R123" s="39" t="str">
        <f t="shared" si="14"/>
        <v> </v>
      </c>
    </row>
    <row r="124" spans="12:18" ht="12.75">
      <c r="L124" s="43">
        <f>SMALL(IF(ISNUMBER(different),ROW(different)-ROW(INDEX(different,1))+1),ROW($B$1:INDEX($B:$B,COUNTIF(different,1))))</f>
        <v>0</v>
      </c>
      <c r="M124" s="39" t="e">
        <f t="shared" si="9"/>
        <v>#NUM!</v>
      </c>
      <c r="N124" s="39" t="e">
        <f t="shared" si="10"/>
        <v>#NUM!</v>
      </c>
      <c r="O124" s="39" t="str">
        <f t="shared" si="11"/>
        <v> </v>
      </c>
      <c r="P124" s="39" t="str">
        <f t="shared" si="12"/>
        <v> </v>
      </c>
      <c r="Q124" s="39" t="str">
        <f t="shared" si="13"/>
        <v> </v>
      </c>
      <c r="R124" s="39" t="str">
        <f t="shared" si="14"/>
        <v> </v>
      </c>
    </row>
    <row r="125" spans="12:18" ht="12.75">
      <c r="L125" s="43">
        <f>SMALL(IF(ISNUMBER(different),ROW(different)-ROW(INDEX(different,1))+1),ROW($B$1:INDEX($B:$B,COUNTIF(different,1))))</f>
        <v>0</v>
      </c>
      <c r="M125" s="39" t="e">
        <f t="shared" si="9"/>
        <v>#NUM!</v>
      </c>
      <c r="N125" s="39" t="e">
        <f t="shared" si="10"/>
        <v>#NUM!</v>
      </c>
      <c r="O125" s="39" t="str">
        <f t="shared" si="11"/>
        <v> </v>
      </c>
      <c r="P125" s="39" t="str">
        <f t="shared" si="12"/>
        <v> </v>
      </c>
      <c r="Q125" s="39" t="str">
        <f t="shared" si="13"/>
        <v> </v>
      </c>
      <c r="R125" s="39" t="str">
        <f t="shared" si="14"/>
        <v> </v>
      </c>
    </row>
    <row r="126" spans="12:18" ht="12.75">
      <c r="L126" s="43">
        <f>SMALL(IF(ISNUMBER(different),ROW(different)-ROW(INDEX(different,1))+1),ROW($B$1:INDEX($B:$B,COUNTIF(different,1))))</f>
        <v>0</v>
      </c>
      <c r="M126" s="39" t="e">
        <f t="shared" si="9"/>
        <v>#NUM!</v>
      </c>
      <c r="N126" s="39" t="e">
        <f t="shared" si="10"/>
        <v>#NUM!</v>
      </c>
      <c r="O126" s="39" t="str">
        <f t="shared" si="11"/>
        <v> </v>
      </c>
      <c r="P126" s="39" t="str">
        <f t="shared" si="12"/>
        <v> </v>
      </c>
      <c r="Q126" s="39" t="str">
        <f t="shared" si="13"/>
        <v> </v>
      </c>
      <c r="R126" s="39" t="str">
        <f t="shared" si="14"/>
        <v> </v>
      </c>
    </row>
    <row r="127" spans="12:18" ht="12.75">
      <c r="L127" s="43">
        <f>SMALL(IF(ISNUMBER(different),ROW(different)-ROW(INDEX(different,1))+1),ROW($B$1:INDEX($B:$B,COUNTIF(different,1))))</f>
        <v>0</v>
      </c>
      <c r="M127" s="39" t="e">
        <f t="shared" si="9"/>
        <v>#NUM!</v>
      </c>
      <c r="N127" s="39" t="e">
        <f t="shared" si="10"/>
        <v>#NUM!</v>
      </c>
      <c r="O127" s="39" t="str">
        <f t="shared" si="11"/>
        <v> </v>
      </c>
      <c r="P127" s="39" t="str">
        <f t="shared" si="12"/>
        <v> </v>
      </c>
      <c r="Q127" s="39" t="str">
        <f t="shared" si="13"/>
        <v> </v>
      </c>
      <c r="R127" s="39" t="str">
        <f t="shared" si="14"/>
        <v> </v>
      </c>
    </row>
    <row r="128" spans="12:18" ht="12.75">
      <c r="L128" s="43">
        <f>SMALL(IF(ISNUMBER(different),ROW(different)-ROW(INDEX(different,1))+1),ROW($B$1:INDEX($B:$B,COUNTIF(different,1))))</f>
        <v>0</v>
      </c>
      <c r="M128" s="39" t="e">
        <f t="shared" si="9"/>
        <v>#NUM!</v>
      </c>
      <c r="N128" s="39" t="e">
        <f t="shared" si="10"/>
        <v>#NUM!</v>
      </c>
      <c r="O128" s="39" t="str">
        <f t="shared" si="11"/>
        <v> </v>
      </c>
      <c r="P128" s="39" t="str">
        <f t="shared" si="12"/>
        <v> </v>
      </c>
      <c r="Q128" s="39" t="str">
        <f t="shared" si="13"/>
        <v> </v>
      </c>
      <c r="R128" s="39" t="str">
        <f t="shared" si="14"/>
        <v> </v>
      </c>
    </row>
    <row r="129" spans="12:18" ht="12.75">
      <c r="L129" s="43">
        <f>SMALL(IF(ISNUMBER(different),ROW(different)-ROW(INDEX(different,1))+1),ROW($B$1:INDEX($B:$B,COUNTIF(different,1))))</f>
        <v>0</v>
      </c>
      <c r="M129" s="39" t="e">
        <f t="shared" si="9"/>
        <v>#NUM!</v>
      </c>
      <c r="N129" s="39" t="e">
        <f t="shared" si="10"/>
        <v>#NUM!</v>
      </c>
      <c r="O129" s="39" t="str">
        <f t="shared" si="11"/>
        <v> </v>
      </c>
      <c r="P129" s="39" t="str">
        <f t="shared" si="12"/>
        <v> </v>
      </c>
      <c r="Q129" s="39" t="str">
        <f t="shared" si="13"/>
        <v> </v>
      </c>
      <c r="R129" s="39" t="str">
        <f t="shared" si="14"/>
        <v> </v>
      </c>
    </row>
    <row r="130" spans="12:18" ht="12.75">
      <c r="L130" s="43">
        <f>SMALL(IF(ISNUMBER(different),ROW(different)-ROW(INDEX(different,1))+1),ROW($B$1:INDEX($B:$B,COUNTIF(different,1))))</f>
        <v>0</v>
      </c>
      <c r="M130" s="39" t="e">
        <f t="shared" si="9"/>
        <v>#NUM!</v>
      </c>
      <c r="N130" s="39" t="e">
        <f t="shared" si="10"/>
        <v>#NUM!</v>
      </c>
      <c r="O130" s="39" t="str">
        <f t="shared" si="11"/>
        <v> </v>
      </c>
      <c r="P130" s="39" t="str">
        <f t="shared" si="12"/>
        <v> </v>
      </c>
      <c r="Q130" s="39" t="str">
        <f t="shared" si="13"/>
        <v> </v>
      </c>
      <c r="R130" s="39" t="str">
        <f t="shared" si="14"/>
        <v> </v>
      </c>
    </row>
    <row r="131" spans="12:18" ht="12.75">
      <c r="L131" s="43">
        <f>SMALL(IF(ISNUMBER(different),ROW(different)-ROW(INDEX(different,1))+1),ROW($B$1:INDEX($B:$B,COUNTIF(different,1))))</f>
        <v>0</v>
      </c>
      <c r="M131" s="39" t="e">
        <f t="shared" si="9"/>
        <v>#NUM!</v>
      </c>
      <c r="N131" s="39" t="e">
        <f t="shared" si="10"/>
        <v>#NUM!</v>
      </c>
      <c r="O131" s="39" t="str">
        <f t="shared" si="11"/>
        <v> </v>
      </c>
      <c r="P131" s="39" t="str">
        <f t="shared" si="12"/>
        <v> </v>
      </c>
      <c r="Q131" s="39" t="str">
        <f t="shared" si="13"/>
        <v> </v>
      </c>
      <c r="R131" s="39" t="str">
        <f t="shared" si="14"/>
        <v> </v>
      </c>
    </row>
    <row r="132" spans="12:18" ht="12.75">
      <c r="L132" s="43">
        <f>SMALL(IF(ISNUMBER(different),ROW(different)-ROW(INDEX(different,1))+1),ROW($B$1:INDEX($B:$B,COUNTIF(different,1))))</f>
        <v>0</v>
      </c>
      <c r="M132" s="39" t="e">
        <f aca="true" t="shared" si="15" ref="M132:M186">INDEX(distribution,INDEX(subsetindex,ROW($A131:$IV131)))</f>
        <v>#NUM!</v>
      </c>
      <c r="N132" s="39" t="e">
        <f aca="true" t="shared" si="16" ref="N132:N186">INDEX(different,INDEX(subsetindex,ROW($A131:$IV131)))</f>
        <v>#NUM!</v>
      </c>
      <c r="O132" s="39" t="str">
        <f t="shared" si="11"/>
        <v> </v>
      </c>
      <c r="P132" s="39" t="str">
        <f t="shared" si="12"/>
        <v> </v>
      </c>
      <c r="Q132" s="39" t="str">
        <f t="shared" si="13"/>
        <v> </v>
      </c>
      <c r="R132" s="39" t="str">
        <f t="shared" si="14"/>
        <v> </v>
      </c>
    </row>
    <row r="133" spans="12:18" ht="12.75">
      <c r="L133" s="43">
        <f>SMALL(IF(ISNUMBER(different),ROW(different)-ROW(INDEX(different,1))+1),ROW($B$1:INDEX($B:$B,COUNTIF(different,1))))</f>
        <v>0</v>
      </c>
      <c r="M133" s="39" t="e">
        <f t="shared" si="15"/>
        <v>#NUM!</v>
      </c>
      <c r="N133" s="39" t="e">
        <f t="shared" si="16"/>
        <v>#NUM!</v>
      </c>
      <c r="O133" s="39" t="str">
        <f aca="true" t="shared" si="17" ref="O133:O186">IF(ISNUMBER(N133),N133," ")</f>
        <v> </v>
      </c>
      <c r="P133" s="39" t="str">
        <f aca="true" t="shared" si="18" ref="P133:P186">IF(ISNUMBER(N133),M133," ")</f>
        <v> </v>
      </c>
      <c r="Q133" s="39" t="str">
        <f aca="true" t="shared" si="19" ref="Q133:Q186">IF(ISNUMBER(O133),0.5," ")</f>
        <v> </v>
      </c>
      <c r="R133" s="39" t="str">
        <f aca="true" t="shared" si="20" ref="R133:R186">IF(ISNUMBER(O133),-0.5," ")</f>
        <v> </v>
      </c>
    </row>
    <row r="134" spans="12:18" ht="12.75">
      <c r="L134" s="43">
        <f>SMALL(IF(ISNUMBER(different),ROW(different)-ROW(INDEX(different,1))+1),ROW($B$1:INDEX($B:$B,COUNTIF(different,1))))</f>
        <v>0</v>
      </c>
      <c r="M134" s="39" t="e">
        <f t="shared" si="15"/>
        <v>#NUM!</v>
      </c>
      <c r="N134" s="39" t="e">
        <f t="shared" si="16"/>
        <v>#NUM!</v>
      </c>
      <c r="O134" s="39" t="str">
        <f t="shared" si="17"/>
        <v> </v>
      </c>
      <c r="P134" s="39" t="str">
        <f t="shared" si="18"/>
        <v> </v>
      </c>
      <c r="Q134" s="39" t="str">
        <f t="shared" si="19"/>
        <v> </v>
      </c>
      <c r="R134" s="39" t="str">
        <f t="shared" si="20"/>
        <v> </v>
      </c>
    </row>
    <row r="135" spans="12:18" ht="12.75">
      <c r="L135" s="43">
        <f>SMALL(IF(ISNUMBER(different),ROW(different)-ROW(INDEX(different,1))+1),ROW($B$1:INDEX($B:$B,COUNTIF(different,1))))</f>
        <v>0</v>
      </c>
      <c r="M135" s="39" t="e">
        <f t="shared" si="15"/>
        <v>#NUM!</v>
      </c>
      <c r="N135" s="39" t="e">
        <f t="shared" si="16"/>
        <v>#NUM!</v>
      </c>
      <c r="O135" s="39" t="str">
        <f t="shared" si="17"/>
        <v> </v>
      </c>
      <c r="P135" s="39" t="str">
        <f t="shared" si="18"/>
        <v> </v>
      </c>
      <c r="Q135" s="39" t="str">
        <f t="shared" si="19"/>
        <v> </v>
      </c>
      <c r="R135" s="39" t="str">
        <f t="shared" si="20"/>
        <v> </v>
      </c>
    </row>
    <row r="136" spans="12:18" ht="12.75">
      <c r="L136" s="43">
        <f>SMALL(IF(ISNUMBER(different),ROW(different)-ROW(INDEX(different,1))+1),ROW($B$1:INDEX($B:$B,COUNTIF(different,1))))</f>
        <v>0</v>
      </c>
      <c r="M136" s="39" t="e">
        <f t="shared" si="15"/>
        <v>#NUM!</v>
      </c>
      <c r="N136" s="39" t="e">
        <f t="shared" si="16"/>
        <v>#NUM!</v>
      </c>
      <c r="O136" s="39" t="str">
        <f t="shared" si="17"/>
        <v> </v>
      </c>
      <c r="P136" s="39" t="str">
        <f t="shared" si="18"/>
        <v> </v>
      </c>
      <c r="Q136" s="39" t="str">
        <f t="shared" si="19"/>
        <v> </v>
      </c>
      <c r="R136" s="39" t="str">
        <f t="shared" si="20"/>
        <v> </v>
      </c>
    </row>
    <row r="137" spans="12:18" ht="12.75">
      <c r="L137" s="43">
        <f>SMALL(IF(ISNUMBER(different),ROW(different)-ROW(INDEX(different,1))+1),ROW($B$1:INDEX($B:$B,COUNTIF(different,1))))</f>
        <v>0</v>
      </c>
      <c r="M137" s="39" t="e">
        <f t="shared" si="15"/>
        <v>#NUM!</v>
      </c>
      <c r="N137" s="39" t="e">
        <f t="shared" si="16"/>
        <v>#NUM!</v>
      </c>
      <c r="O137" s="39" t="str">
        <f t="shared" si="17"/>
        <v> </v>
      </c>
      <c r="P137" s="39" t="str">
        <f t="shared" si="18"/>
        <v> </v>
      </c>
      <c r="Q137" s="39" t="str">
        <f t="shared" si="19"/>
        <v> </v>
      </c>
      <c r="R137" s="39" t="str">
        <f t="shared" si="20"/>
        <v> </v>
      </c>
    </row>
    <row r="138" spans="12:18" ht="12.75">
      <c r="L138" s="43">
        <f>SMALL(IF(ISNUMBER(different),ROW(different)-ROW(INDEX(different,1))+1),ROW($B$1:INDEX($B:$B,COUNTIF(different,1))))</f>
        <v>0</v>
      </c>
      <c r="M138" s="39" t="e">
        <f t="shared" si="15"/>
        <v>#NUM!</v>
      </c>
      <c r="N138" s="39" t="e">
        <f t="shared" si="16"/>
        <v>#NUM!</v>
      </c>
      <c r="O138" s="39" t="str">
        <f t="shared" si="17"/>
        <v> </v>
      </c>
      <c r="P138" s="39" t="str">
        <f t="shared" si="18"/>
        <v> </v>
      </c>
      <c r="Q138" s="39" t="str">
        <f t="shared" si="19"/>
        <v> </v>
      </c>
      <c r="R138" s="39" t="str">
        <f t="shared" si="20"/>
        <v> </v>
      </c>
    </row>
    <row r="139" spans="12:18" ht="12.75">
      <c r="L139" s="43">
        <f>SMALL(IF(ISNUMBER(different),ROW(different)-ROW(INDEX(different,1))+1),ROW($B$1:INDEX($B:$B,COUNTIF(different,1))))</f>
        <v>0</v>
      </c>
      <c r="M139" s="39" t="e">
        <f t="shared" si="15"/>
        <v>#NUM!</v>
      </c>
      <c r="N139" s="39" t="e">
        <f t="shared" si="16"/>
        <v>#NUM!</v>
      </c>
      <c r="O139" s="39" t="str">
        <f t="shared" si="17"/>
        <v> </v>
      </c>
      <c r="P139" s="39" t="str">
        <f t="shared" si="18"/>
        <v> </v>
      </c>
      <c r="Q139" s="39" t="str">
        <f t="shared" si="19"/>
        <v> </v>
      </c>
      <c r="R139" s="39" t="str">
        <f t="shared" si="20"/>
        <v> </v>
      </c>
    </row>
    <row r="140" spans="12:18" ht="12.75">
      <c r="L140" s="43">
        <f>SMALL(IF(ISNUMBER(different),ROW(different)-ROW(INDEX(different,1))+1),ROW($B$1:INDEX($B:$B,COUNTIF(different,1))))</f>
        <v>0</v>
      </c>
      <c r="M140" s="39" t="e">
        <f t="shared" si="15"/>
        <v>#NUM!</v>
      </c>
      <c r="N140" s="39" t="e">
        <f t="shared" si="16"/>
        <v>#NUM!</v>
      </c>
      <c r="O140" s="39" t="str">
        <f t="shared" si="17"/>
        <v> </v>
      </c>
      <c r="P140" s="39" t="str">
        <f t="shared" si="18"/>
        <v> </v>
      </c>
      <c r="Q140" s="39" t="str">
        <f t="shared" si="19"/>
        <v> </v>
      </c>
      <c r="R140" s="39" t="str">
        <f t="shared" si="20"/>
        <v> </v>
      </c>
    </row>
    <row r="141" spans="12:18" ht="12.75">
      <c r="L141" s="43">
        <f>SMALL(IF(ISNUMBER(different),ROW(different)-ROW(INDEX(different,1))+1),ROW($B$1:INDEX($B:$B,COUNTIF(different,1))))</f>
        <v>0</v>
      </c>
      <c r="M141" s="39" t="e">
        <f t="shared" si="15"/>
        <v>#NUM!</v>
      </c>
      <c r="N141" s="39" t="e">
        <f t="shared" si="16"/>
        <v>#NUM!</v>
      </c>
      <c r="O141" s="39" t="str">
        <f t="shared" si="17"/>
        <v> </v>
      </c>
      <c r="P141" s="39" t="str">
        <f t="shared" si="18"/>
        <v> </v>
      </c>
      <c r="Q141" s="39" t="str">
        <f t="shared" si="19"/>
        <v> </v>
      </c>
      <c r="R141" s="39" t="str">
        <f t="shared" si="20"/>
        <v> </v>
      </c>
    </row>
    <row r="142" spans="12:18" ht="12.75">
      <c r="L142" s="43">
        <f>SMALL(IF(ISNUMBER(different),ROW(different)-ROW(INDEX(different,1))+1),ROW($B$1:INDEX($B:$B,COUNTIF(different,1))))</f>
        <v>0</v>
      </c>
      <c r="M142" s="39" t="e">
        <f t="shared" si="15"/>
        <v>#NUM!</v>
      </c>
      <c r="N142" s="39" t="e">
        <f t="shared" si="16"/>
        <v>#NUM!</v>
      </c>
      <c r="O142" s="39" t="str">
        <f t="shared" si="17"/>
        <v> </v>
      </c>
      <c r="P142" s="39" t="str">
        <f t="shared" si="18"/>
        <v> </v>
      </c>
      <c r="Q142" s="39" t="str">
        <f t="shared" si="19"/>
        <v> </v>
      </c>
      <c r="R142" s="39" t="str">
        <f t="shared" si="20"/>
        <v> </v>
      </c>
    </row>
    <row r="143" spans="12:18" ht="12.75">
      <c r="L143" s="43">
        <f>SMALL(IF(ISNUMBER(different),ROW(different)-ROW(INDEX(different,1))+1),ROW($B$1:INDEX($B:$B,COUNTIF(different,1))))</f>
        <v>0</v>
      </c>
      <c r="M143" s="39" t="e">
        <f t="shared" si="15"/>
        <v>#NUM!</v>
      </c>
      <c r="N143" s="39" t="e">
        <f t="shared" si="16"/>
        <v>#NUM!</v>
      </c>
      <c r="O143" s="39" t="str">
        <f t="shared" si="17"/>
        <v> </v>
      </c>
      <c r="P143" s="39" t="str">
        <f t="shared" si="18"/>
        <v> </v>
      </c>
      <c r="Q143" s="39" t="str">
        <f t="shared" si="19"/>
        <v> </v>
      </c>
      <c r="R143" s="39" t="str">
        <f t="shared" si="20"/>
        <v> </v>
      </c>
    </row>
    <row r="144" spans="12:18" ht="13.5" customHeight="1">
      <c r="L144" s="43">
        <f>SMALL(IF(ISNUMBER(different),ROW(different)-ROW(INDEX(different,1))+1),ROW($B$1:INDEX($B:$B,COUNTIF(different,1))))</f>
        <v>0</v>
      </c>
      <c r="M144" s="39" t="e">
        <f t="shared" si="15"/>
        <v>#NUM!</v>
      </c>
      <c r="N144" s="39" t="e">
        <f t="shared" si="16"/>
        <v>#NUM!</v>
      </c>
      <c r="O144" s="39" t="str">
        <f t="shared" si="17"/>
        <v> </v>
      </c>
      <c r="P144" s="39" t="str">
        <f t="shared" si="18"/>
        <v> </v>
      </c>
      <c r="Q144" s="39" t="str">
        <f t="shared" si="19"/>
        <v> </v>
      </c>
      <c r="R144" s="39" t="str">
        <f t="shared" si="20"/>
        <v> </v>
      </c>
    </row>
    <row r="145" spans="12:18" ht="12.75">
      <c r="L145" s="43">
        <f>SMALL(IF(ISNUMBER(different),ROW(different)-ROW(INDEX(different,1))+1),ROW($B$1:INDEX($B:$B,COUNTIF(different,1))))</f>
        <v>0</v>
      </c>
      <c r="M145" s="39" t="e">
        <f t="shared" si="15"/>
        <v>#NUM!</v>
      </c>
      <c r="N145" s="39" t="e">
        <f t="shared" si="16"/>
        <v>#NUM!</v>
      </c>
      <c r="O145" s="39" t="str">
        <f t="shared" si="17"/>
        <v> </v>
      </c>
      <c r="P145" s="39" t="str">
        <f t="shared" si="18"/>
        <v> </v>
      </c>
      <c r="Q145" s="39" t="str">
        <f t="shared" si="19"/>
        <v> </v>
      </c>
      <c r="R145" s="39" t="str">
        <f t="shared" si="20"/>
        <v> </v>
      </c>
    </row>
    <row r="146" spans="12:18" ht="13.5" customHeight="1">
      <c r="L146" s="43">
        <f>SMALL(IF(ISNUMBER(different),ROW(different)-ROW(INDEX(different,1))+1),ROW($B$1:INDEX($B:$B,COUNTIF(different,1))))</f>
        <v>0</v>
      </c>
      <c r="M146" s="39" t="e">
        <f t="shared" si="15"/>
        <v>#NUM!</v>
      </c>
      <c r="N146" s="39" t="e">
        <f t="shared" si="16"/>
        <v>#NUM!</v>
      </c>
      <c r="O146" s="39" t="str">
        <f t="shared" si="17"/>
        <v> </v>
      </c>
      <c r="P146" s="39" t="str">
        <f t="shared" si="18"/>
        <v> </v>
      </c>
      <c r="Q146" s="39" t="str">
        <f t="shared" si="19"/>
        <v> </v>
      </c>
      <c r="R146" s="39" t="str">
        <f t="shared" si="20"/>
        <v> </v>
      </c>
    </row>
    <row r="147" spans="12:18" ht="13.5" customHeight="1">
      <c r="L147" s="43">
        <f>SMALL(IF(ISNUMBER(different),ROW(different)-ROW(INDEX(different,1))+1),ROW($B$1:INDEX($B:$B,COUNTIF(different,1))))</f>
        <v>0</v>
      </c>
      <c r="M147" s="39" t="e">
        <f t="shared" si="15"/>
        <v>#NUM!</v>
      </c>
      <c r="N147" s="39" t="e">
        <f t="shared" si="16"/>
        <v>#NUM!</v>
      </c>
      <c r="O147" s="39" t="str">
        <f t="shared" si="17"/>
        <v> </v>
      </c>
      <c r="P147" s="39" t="str">
        <f t="shared" si="18"/>
        <v> </v>
      </c>
      <c r="Q147" s="39" t="str">
        <f t="shared" si="19"/>
        <v> </v>
      </c>
      <c r="R147" s="39" t="str">
        <f t="shared" si="20"/>
        <v> </v>
      </c>
    </row>
    <row r="148" spans="12:18" ht="12.75">
      <c r="L148" s="43">
        <f>SMALL(IF(ISNUMBER(different),ROW(different)-ROW(INDEX(different,1))+1),ROW($B$1:INDEX($B:$B,COUNTIF(different,1))))</f>
        <v>0</v>
      </c>
      <c r="M148" s="39" t="e">
        <f t="shared" si="15"/>
        <v>#NUM!</v>
      </c>
      <c r="N148" s="39" t="e">
        <f t="shared" si="16"/>
        <v>#NUM!</v>
      </c>
      <c r="O148" s="39" t="str">
        <f t="shared" si="17"/>
        <v> </v>
      </c>
      <c r="P148" s="39" t="str">
        <f t="shared" si="18"/>
        <v> </v>
      </c>
      <c r="Q148" s="39" t="str">
        <f t="shared" si="19"/>
        <v> </v>
      </c>
      <c r="R148" s="39" t="str">
        <f t="shared" si="20"/>
        <v> </v>
      </c>
    </row>
    <row r="149" spans="12:18" ht="12.75">
      <c r="L149" s="43">
        <f>SMALL(IF(ISNUMBER(different),ROW(different)-ROW(INDEX(different,1))+1),ROW($B$1:INDEX($B:$B,COUNTIF(different,1))))</f>
        <v>0</v>
      </c>
      <c r="M149" s="39" t="e">
        <f t="shared" si="15"/>
        <v>#NUM!</v>
      </c>
      <c r="N149" s="39" t="e">
        <f t="shared" si="16"/>
        <v>#NUM!</v>
      </c>
      <c r="O149" s="39" t="str">
        <f t="shared" si="17"/>
        <v> </v>
      </c>
      <c r="P149" s="39" t="str">
        <f t="shared" si="18"/>
        <v> </v>
      </c>
      <c r="Q149" s="39" t="str">
        <f t="shared" si="19"/>
        <v> </v>
      </c>
      <c r="R149" s="39" t="str">
        <f t="shared" si="20"/>
        <v> </v>
      </c>
    </row>
    <row r="150" spans="12:18" ht="13.5" customHeight="1">
      <c r="L150" s="43">
        <f>SMALL(IF(ISNUMBER(different),ROW(different)-ROW(INDEX(different,1))+1),ROW($B$1:INDEX($B:$B,COUNTIF(different,1))))</f>
        <v>0</v>
      </c>
      <c r="M150" s="39" t="e">
        <f t="shared" si="15"/>
        <v>#NUM!</v>
      </c>
      <c r="N150" s="39" t="e">
        <f t="shared" si="16"/>
        <v>#NUM!</v>
      </c>
      <c r="O150" s="39" t="str">
        <f t="shared" si="17"/>
        <v> </v>
      </c>
      <c r="P150" s="39" t="str">
        <f t="shared" si="18"/>
        <v> </v>
      </c>
      <c r="Q150" s="39" t="str">
        <f t="shared" si="19"/>
        <v> </v>
      </c>
      <c r="R150" s="39" t="str">
        <f t="shared" si="20"/>
        <v> </v>
      </c>
    </row>
    <row r="151" spans="12:18" ht="12.75">
      <c r="L151" s="43">
        <f>SMALL(IF(ISNUMBER(different),ROW(different)-ROW(INDEX(different,1))+1),ROW($B$1:INDEX($B:$B,COUNTIF(different,1))))</f>
        <v>0</v>
      </c>
      <c r="M151" s="39" t="e">
        <f t="shared" si="15"/>
        <v>#NUM!</v>
      </c>
      <c r="N151" s="39" t="e">
        <f t="shared" si="16"/>
        <v>#NUM!</v>
      </c>
      <c r="O151" s="39" t="str">
        <f t="shared" si="17"/>
        <v> </v>
      </c>
      <c r="P151" s="39" t="str">
        <f t="shared" si="18"/>
        <v> </v>
      </c>
      <c r="Q151" s="39" t="str">
        <f t="shared" si="19"/>
        <v> </v>
      </c>
      <c r="R151" s="39" t="str">
        <f t="shared" si="20"/>
        <v> </v>
      </c>
    </row>
    <row r="152" spans="12:18" ht="12.75">
      <c r="L152" s="43">
        <f>SMALL(IF(ISNUMBER(different),ROW(different)-ROW(INDEX(different,1))+1),ROW($B$1:INDEX($B:$B,COUNTIF(different,1))))</f>
        <v>0</v>
      </c>
      <c r="M152" s="39" t="e">
        <f t="shared" si="15"/>
        <v>#NUM!</v>
      </c>
      <c r="N152" s="39" t="e">
        <f t="shared" si="16"/>
        <v>#NUM!</v>
      </c>
      <c r="O152" s="39" t="str">
        <f t="shared" si="17"/>
        <v> </v>
      </c>
      <c r="P152" s="39" t="str">
        <f t="shared" si="18"/>
        <v> </v>
      </c>
      <c r="Q152" s="39" t="str">
        <f t="shared" si="19"/>
        <v> </v>
      </c>
      <c r="R152" s="39" t="str">
        <f t="shared" si="20"/>
        <v> </v>
      </c>
    </row>
    <row r="153" spans="12:18" ht="13.5" customHeight="1">
      <c r="L153" s="43">
        <f>SMALL(IF(ISNUMBER(different),ROW(different)-ROW(INDEX(different,1))+1),ROW($B$1:INDEX($B:$B,COUNTIF(different,1))))</f>
        <v>0</v>
      </c>
      <c r="M153" s="39" t="e">
        <f t="shared" si="15"/>
        <v>#NUM!</v>
      </c>
      <c r="N153" s="39" t="e">
        <f t="shared" si="16"/>
        <v>#NUM!</v>
      </c>
      <c r="O153" s="39" t="str">
        <f t="shared" si="17"/>
        <v> </v>
      </c>
      <c r="P153" s="39" t="str">
        <f t="shared" si="18"/>
        <v> </v>
      </c>
      <c r="Q153" s="39" t="str">
        <f t="shared" si="19"/>
        <v> </v>
      </c>
      <c r="R153" s="39" t="str">
        <f t="shared" si="20"/>
        <v> </v>
      </c>
    </row>
    <row r="154" spans="12:18" ht="12.75">
      <c r="L154" s="43">
        <f>SMALL(IF(ISNUMBER(different),ROW(different)-ROW(INDEX(different,1))+1),ROW($B$1:INDEX($B:$B,COUNTIF(different,1))))</f>
        <v>0</v>
      </c>
      <c r="M154" s="39" t="e">
        <f t="shared" si="15"/>
        <v>#NUM!</v>
      </c>
      <c r="N154" s="39" t="e">
        <f t="shared" si="16"/>
        <v>#NUM!</v>
      </c>
      <c r="O154" s="39" t="str">
        <f t="shared" si="17"/>
        <v> </v>
      </c>
      <c r="P154" s="39" t="str">
        <f t="shared" si="18"/>
        <v> </v>
      </c>
      <c r="Q154" s="39" t="str">
        <f t="shared" si="19"/>
        <v> </v>
      </c>
      <c r="R154" s="39" t="str">
        <f t="shared" si="20"/>
        <v> </v>
      </c>
    </row>
    <row r="155" spans="12:18" ht="12.75">
      <c r="L155" s="43">
        <f>SMALL(IF(ISNUMBER(different),ROW(different)-ROW(INDEX(different,1))+1),ROW($B$1:INDEX($B:$B,COUNTIF(different,1))))</f>
        <v>0</v>
      </c>
      <c r="M155" s="39" t="e">
        <f t="shared" si="15"/>
        <v>#NUM!</v>
      </c>
      <c r="N155" s="39" t="e">
        <f t="shared" si="16"/>
        <v>#NUM!</v>
      </c>
      <c r="O155" s="39" t="str">
        <f t="shared" si="17"/>
        <v> </v>
      </c>
      <c r="P155" s="39" t="str">
        <f t="shared" si="18"/>
        <v> </v>
      </c>
      <c r="Q155" s="39" t="str">
        <f t="shared" si="19"/>
        <v> </v>
      </c>
      <c r="R155" s="39" t="str">
        <f t="shared" si="20"/>
        <v> </v>
      </c>
    </row>
    <row r="156" spans="12:18" ht="13.5" customHeight="1">
      <c r="L156" s="43">
        <f>SMALL(IF(ISNUMBER(different),ROW(different)-ROW(INDEX(different,1))+1),ROW($B$1:INDEX($B:$B,COUNTIF(different,1))))</f>
        <v>0</v>
      </c>
      <c r="M156" s="39" t="e">
        <f t="shared" si="15"/>
        <v>#NUM!</v>
      </c>
      <c r="N156" s="39" t="e">
        <f t="shared" si="16"/>
        <v>#NUM!</v>
      </c>
      <c r="O156" s="39" t="str">
        <f t="shared" si="17"/>
        <v> </v>
      </c>
      <c r="P156" s="39" t="str">
        <f t="shared" si="18"/>
        <v> </v>
      </c>
      <c r="Q156" s="39" t="str">
        <f t="shared" si="19"/>
        <v> </v>
      </c>
      <c r="R156" s="39" t="str">
        <f t="shared" si="20"/>
        <v> </v>
      </c>
    </row>
    <row r="157" spans="12:18" ht="12.75">
      <c r="L157" s="43">
        <f>SMALL(IF(ISNUMBER(different),ROW(different)-ROW(INDEX(different,1))+1),ROW($B$1:INDEX($B:$B,COUNTIF(different,1))))</f>
        <v>0</v>
      </c>
      <c r="M157" s="39" t="e">
        <f t="shared" si="15"/>
        <v>#NUM!</v>
      </c>
      <c r="N157" s="39" t="e">
        <f t="shared" si="16"/>
        <v>#NUM!</v>
      </c>
      <c r="O157" s="39" t="str">
        <f t="shared" si="17"/>
        <v> </v>
      </c>
      <c r="P157" s="39" t="str">
        <f t="shared" si="18"/>
        <v> </v>
      </c>
      <c r="Q157" s="39" t="str">
        <f t="shared" si="19"/>
        <v> </v>
      </c>
      <c r="R157" s="39" t="str">
        <f t="shared" si="20"/>
        <v> </v>
      </c>
    </row>
    <row r="158" spans="12:18" ht="12.75">
      <c r="L158" s="43">
        <f>SMALL(IF(ISNUMBER(different),ROW(different)-ROW(INDEX(different,1))+1),ROW($B$1:INDEX($B:$B,COUNTIF(different,1))))</f>
        <v>0</v>
      </c>
      <c r="M158" s="39" t="e">
        <f t="shared" si="15"/>
        <v>#NUM!</v>
      </c>
      <c r="N158" s="39" t="e">
        <f t="shared" si="16"/>
        <v>#NUM!</v>
      </c>
      <c r="O158" s="39" t="str">
        <f t="shared" si="17"/>
        <v> </v>
      </c>
      <c r="P158" s="39" t="str">
        <f t="shared" si="18"/>
        <v> </v>
      </c>
      <c r="Q158" s="39" t="str">
        <f t="shared" si="19"/>
        <v> </v>
      </c>
      <c r="R158" s="39" t="str">
        <f t="shared" si="20"/>
        <v> </v>
      </c>
    </row>
    <row r="159" spans="12:18" ht="12.75">
      <c r="L159" s="43">
        <f>SMALL(IF(ISNUMBER(different),ROW(different)-ROW(INDEX(different,1))+1),ROW($B$1:INDEX($B:$B,COUNTIF(different,1))))</f>
        <v>0</v>
      </c>
      <c r="M159" s="39" t="e">
        <f t="shared" si="15"/>
        <v>#NUM!</v>
      </c>
      <c r="N159" s="39" t="e">
        <f t="shared" si="16"/>
        <v>#NUM!</v>
      </c>
      <c r="O159" s="39" t="str">
        <f t="shared" si="17"/>
        <v> </v>
      </c>
      <c r="P159" s="39" t="str">
        <f t="shared" si="18"/>
        <v> </v>
      </c>
      <c r="Q159" s="39" t="str">
        <f t="shared" si="19"/>
        <v> </v>
      </c>
      <c r="R159" s="39" t="str">
        <f t="shared" si="20"/>
        <v> </v>
      </c>
    </row>
    <row r="160" spans="12:18" ht="12.75">
      <c r="L160" s="43">
        <f>SMALL(IF(ISNUMBER(different),ROW(different)-ROW(INDEX(different,1))+1),ROW($B$1:INDEX($B:$B,COUNTIF(different,1))))</f>
        <v>0</v>
      </c>
      <c r="M160" s="39" t="e">
        <f t="shared" si="15"/>
        <v>#NUM!</v>
      </c>
      <c r="N160" s="39" t="e">
        <f t="shared" si="16"/>
        <v>#NUM!</v>
      </c>
      <c r="O160" s="39" t="str">
        <f t="shared" si="17"/>
        <v> </v>
      </c>
      <c r="P160" s="39" t="str">
        <f t="shared" si="18"/>
        <v> </v>
      </c>
      <c r="Q160" s="39" t="str">
        <f t="shared" si="19"/>
        <v> </v>
      </c>
      <c r="R160" s="39" t="str">
        <f t="shared" si="20"/>
        <v> </v>
      </c>
    </row>
    <row r="161" spans="12:18" ht="12.75">
      <c r="L161" s="43">
        <f>SMALL(IF(ISNUMBER(different),ROW(different)-ROW(INDEX(different,1))+1),ROW($B$1:INDEX($B:$B,COUNTIF(different,1))))</f>
        <v>0</v>
      </c>
      <c r="M161" s="39" t="e">
        <f t="shared" si="15"/>
        <v>#NUM!</v>
      </c>
      <c r="N161" s="39" t="e">
        <f t="shared" si="16"/>
        <v>#NUM!</v>
      </c>
      <c r="O161" s="39" t="str">
        <f t="shared" si="17"/>
        <v> </v>
      </c>
      <c r="P161" s="39" t="str">
        <f t="shared" si="18"/>
        <v> </v>
      </c>
      <c r="Q161" s="39" t="str">
        <f t="shared" si="19"/>
        <v> </v>
      </c>
      <c r="R161" s="39" t="str">
        <f t="shared" si="20"/>
        <v> </v>
      </c>
    </row>
    <row r="162" spans="12:18" ht="12.75">
      <c r="L162" s="43">
        <f>SMALL(IF(ISNUMBER(different),ROW(different)-ROW(INDEX(different,1))+1),ROW($B$1:INDEX($B:$B,COUNTIF(different,1))))</f>
        <v>0</v>
      </c>
      <c r="M162" s="39" t="e">
        <f t="shared" si="15"/>
        <v>#NUM!</v>
      </c>
      <c r="N162" s="39" t="e">
        <f t="shared" si="16"/>
        <v>#NUM!</v>
      </c>
      <c r="O162" s="39" t="str">
        <f t="shared" si="17"/>
        <v> </v>
      </c>
      <c r="P162" s="39" t="str">
        <f t="shared" si="18"/>
        <v> </v>
      </c>
      <c r="Q162" s="39" t="str">
        <f t="shared" si="19"/>
        <v> </v>
      </c>
      <c r="R162" s="39" t="str">
        <f t="shared" si="20"/>
        <v> </v>
      </c>
    </row>
    <row r="163" spans="12:18" ht="12.75">
      <c r="L163" s="43">
        <f>SMALL(IF(ISNUMBER(different),ROW(different)-ROW(INDEX(different,1))+1),ROW($B$1:INDEX($B:$B,COUNTIF(different,1))))</f>
        <v>0</v>
      </c>
      <c r="M163" s="39" t="e">
        <f t="shared" si="15"/>
        <v>#NUM!</v>
      </c>
      <c r="N163" s="39" t="e">
        <f t="shared" si="16"/>
        <v>#NUM!</v>
      </c>
      <c r="O163" s="39" t="str">
        <f t="shared" si="17"/>
        <v> </v>
      </c>
      <c r="P163" s="39" t="str">
        <f t="shared" si="18"/>
        <v> </v>
      </c>
      <c r="Q163" s="39" t="str">
        <f t="shared" si="19"/>
        <v> </v>
      </c>
      <c r="R163" s="39" t="str">
        <f t="shared" si="20"/>
        <v> </v>
      </c>
    </row>
    <row r="164" spans="12:18" ht="12.75">
      <c r="L164" s="43">
        <f>SMALL(IF(ISNUMBER(different),ROW(different)-ROW(INDEX(different,1))+1),ROW($B$1:INDEX($B:$B,COUNTIF(different,1))))</f>
        <v>0</v>
      </c>
      <c r="M164" s="39" t="e">
        <f t="shared" si="15"/>
        <v>#NUM!</v>
      </c>
      <c r="N164" s="39" t="e">
        <f t="shared" si="16"/>
        <v>#NUM!</v>
      </c>
      <c r="O164" s="39" t="str">
        <f t="shared" si="17"/>
        <v> </v>
      </c>
      <c r="P164" s="39" t="str">
        <f t="shared" si="18"/>
        <v> </v>
      </c>
      <c r="Q164" s="39" t="str">
        <f t="shared" si="19"/>
        <v> </v>
      </c>
      <c r="R164" s="39" t="str">
        <f t="shared" si="20"/>
        <v> </v>
      </c>
    </row>
    <row r="165" spans="12:18" ht="12.75">
      <c r="L165" s="43">
        <f>SMALL(IF(ISNUMBER(different),ROW(different)-ROW(INDEX(different,1))+1),ROW($B$1:INDEX($B:$B,COUNTIF(different,1))))</f>
        <v>0</v>
      </c>
      <c r="M165" s="39" t="e">
        <f t="shared" si="15"/>
        <v>#NUM!</v>
      </c>
      <c r="N165" s="39" t="e">
        <f t="shared" si="16"/>
        <v>#NUM!</v>
      </c>
      <c r="O165" s="39" t="str">
        <f t="shared" si="17"/>
        <v> </v>
      </c>
      <c r="P165" s="39" t="str">
        <f t="shared" si="18"/>
        <v> </v>
      </c>
      <c r="Q165" s="39" t="str">
        <f t="shared" si="19"/>
        <v> </v>
      </c>
      <c r="R165" s="39" t="str">
        <f t="shared" si="20"/>
        <v> </v>
      </c>
    </row>
    <row r="166" spans="12:18" ht="12.75">
      <c r="L166" s="43">
        <f>SMALL(IF(ISNUMBER(different),ROW(different)-ROW(INDEX(different,1))+1),ROW($B$1:INDEX($B:$B,COUNTIF(different,1))))</f>
        <v>0</v>
      </c>
      <c r="M166" s="39" t="e">
        <f t="shared" si="15"/>
        <v>#NUM!</v>
      </c>
      <c r="N166" s="39" t="e">
        <f t="shared" si="16"/>
        <v>#NUM!</v>
      </c>
      <c r="O166" s="39" t="str">
        <f t="shared" si="17"/>
        <v> </v>
      </c>
      <c r="P166" s="39" t="str">
        <f t="shared" si="18"/>
        <v> </v>
      </c>
      <c r="Q166" s="39" t="str">
        <f t="shared" si="19"/>
        <v> </v>
      </c>
      <c r="R166" s="39" t="str">
        <f t="shared" si="20"/>
        <v> </v>
      </c>
    </row>
    <row r="167" spans="12:18" ht="12.75">
      <c r="L167" s="43">
        <f>SMALL(IF(ISNUMBER(different),ROW(different)-ROW(INDEX(different,1))+1),ROW($B$1:INDEX($B:$B,COUNTIF(different,1))))</f>
        <v>0</v>
      </c>
      <c r="M167" s="39" t="e">
        <f t="shared" si="15"/>
        <v>#NUM!</v>
      </c>
      <c r="N167" s="39" t="e">
        <f t="shared" si="16"/>
        <v>#NUM!</v>
      </c>
      <c r="O167" s="39" t="str">
        <f t="shared" si="17"/>
        <v> </v>
      </c>
      <c r="P167" s="39" t="str">
        <f t="shared" si="18"/>
        <v> </v>
      </c>
      <c r="Q167" s="39" t="str">
        <f t="shared" si="19"/>
        <v> </v>
      </c>
      <c r="R167" s="39" t="str">
        <f t="shared" si="20"/>
        <v> </v>
      </c>
    </row>
    <row r="168" spans="12:18" ht="12.75">
      <c r="L168" s="43">
        <f>SMALL(IF(ISNUMBER(different),ROW(different)-ROW(INDEX(different,1))+1),ROW($B$1:INDEX($B:$B,COUNTIF(different,1))))</f>
        <v>0</v>
      </c>
      <c r="M168" s="39" t="e">
        <f t="shared" si="15"/>
        <v>#NUM!</v>
      </c>
      <c r="N168" s="39" t="e">
        <f t="shared" si="16"/>
        <v>#NUM!</v>
      </c>
      <c r="O168" s="39" t="str">
        <f t="shared" si="17"/>
        <v> </v>
      </c>
      <c r="P168" s="39" t="str">
        <f t="shared" si="18"/>
        <v> </v>
      </c>
      <c r="Q168" s="39" t="str">
        <f t="shared" si="19"/>
        <v> </v>
      </c>
      <c r="R168" s="39" t="str">
        <f t="shared" si="20"/>
        <v> </v>
      </c>
    </row>
    <row r="169" spans="12:18" ht="12.75">
      <c r="L169" s="43">
        <f>SMALL(IF(ISNUMBER(different),ROW(different)-ROW(INDEX(different,1))+1),ROW($B$1:INDEX($B:$B,COUNTIF(different,1))))</f>
        <v>0</v>
      </c>
      <c r="M169" s="39" t="e">
        <f t="shared" si="15"/>
        <v>#NUM!</v>
      </c>
      <c r="N169" s="39" t="e">
        <f t="shared" si="16"/>
        <v>#NUM!</v>
      </c>
      <c r="O169" s="39" t="str">
        <f t="shared" si="17"/>
        <v> </v>
      </c>
      <c r="P169" s="39" t="str">
        <f t="shared" si="18"/>
        <v> </v>
      </c>
      <c r="Q169" s="39" t="str">
        <f t="shared" si="19"/>
        <v> </v>
      </c>
      <c r="R169" s="39" t="str">
        <f t="shared" si="20"/>
        <v> </v>
      </c>
    </row>
    <row r="170" spans="12:18" ht="12.75">
      <c r="L170" s="43">
        <f>SMALL(IF(ISNUMBER(different),ROW(different)-ROW(INDEX(different,1))+1),ROW($B$1:INDEX($B:$B,COUNTIF(different,1))))</f>
        <v>0</v>
      </c>
      <c r="M170" s="39" t="e">
        <f t="shared" si="15"/>
        <v>#NUM!</v>
      </c>
      <c r="N170" s="39" t="e">
        <f t="shared" si="16"/>
        <v>#NUM!</v>
      </c>
      <c r="O170" s="39" t="str">
        <f t="shared" si="17"/>
        <v> </v>
      </c>
      <c r="P170" s="39" t="str">
        <f t="shared" si="18"/>
        <v> </v>
      </c>
      <c r="Q170" s="39" t="str">
        <f t="shared" si="19"/>
        <v> </v>
      </c>
      <c r="R170" s="39" t="str">
        <f t="shared" si="20"/>
        <v> </v>
      </c>
    </row>
    <row r="171" spans="12:18" ht="12.75">
      <c r="L171" s="43">
        <f>SMALL(IF(ISNUMBER(different),ROW(different)-ROW(INDEX(different,1))+1),ROW($B$1:INDEX($B:$B,COUNTIF(different,1))))</f>
        <v>0</v>
      </c>
      <c r="M171" s="39" t="e">
        <f t="shared" si="15"/>
        <v>#NUM!</v>
      </c>
      <c r="N171" s="39" t="e">
        <f t="shared" si="16"/>
        <v>#NUM!</v>
      </c>
      <c r="O171" s="39" t="str">
        <f t="shared" si="17"/>
        <v> </v>
      </c>
      <c r="P171" s="39" t="str">
        <f t="shared" si="18"/>
        <v> </v>
      </c>
      <c r="Q171" s="39" t="str">
        <f t="shared" si="19"/>
        <v> </v>
      </c>
      <c r="R171" s="39" t="str">
        <f t="shared" si="20"/>
        <v> </v>
      </c>
    </row>
    <row r="172" spans="12:18" ht="12.75">
      <c r="L172" s="43">
        <f>SMALL(IF(ISNUMBER(different),ROW(different)-ROW(INDEX(different,1))+1),ROW($B$1:INDEX($B:$B,COUNTIF(different,1))))</f>
        <v>0</v>
      </c>
      <c r="M172" s="39" t="e">
        <f t="shared" si="15"/>
        <v>#NUM!</v>
      </c>
      <c r="N172" s="39" t="e">
        <f t="shared" si="16"/>
        <v>#NUM!</v>
      </c>
      <c r="O172" s="39" t="str">
        <f t="shared" si="17"/>
        <v> </v>
      </c>
      <c r="P172" s="39" t="str">
        <f t="shared" si="18"/>
        <v> </v>
      </c>
      <c r="Q172" s="39" t="str">
        <f t="shared" si="19"/>
        <v> </v>
      </c>
      <c r="R172" s="39" t="str">
        <f t="shared" si="20"/>
        <v> </v>
      </c>
    </row>
    <row r="173" spans="12:18" ht="12.75">
      <c r="L173" s="43">
        <f>SMALL(IF(ISNUMBER(different),ROW(different)-ROW(INDEX(different,1))+1),ROW($B$1:INDEX($B:$B,COUNTIF(different,1))))</f>
        <v>0</v>
      </c>
      <c r="M173" s="39" t="e">
        <f t="shared" si="15"/>
        <v>#NUM!</v>
      </c>
      <c r="N173" s="39" t="e">
        <f t="shared" si="16"/>
        <v>#NUM!</v>
      </c>
      <c r="O173" s="39" t="str">
        <f t="shared" si="17"/>
        <v> </v>
      </c>
      <c r="P173" s="39" t="str">
        <f t="shared" si="18"/>
        <v> </v>
      </c>
      <c r="Q173" s="39" t="str">
        <f t="shared" si="19"/>
        <v> </v>
      </c>
      <c r="R173" s="39" t="str">
        <f t="shared" si="20"/>
        <v> </v>
      </c>
    </row>
    <row r="174" spans="12:18" ht="12.75">
      <c r="L174" s="43">
        <f>SMALL(IF(ISNUMBER(different),ROW(different)-ROW(INDEX(different,1))+1),ROW($B$1:INDEX($B:$B,COUNTIF(different,1))))</f>
        <v>0</v>
      </c>
      <c r="M174" s="39" t="e">
        <f t="shared" si="15"/>
        <v>#NUM!</v>
      </c>
      <c r="N174" s="39" t="e">
        <f t="shared" si="16"/>
        <v>#NUM!</v>
      </c>
      <c r="O174" s="39" t="str">
        <f t="shared" si="17"/>
        <v> </v>
      </c>
      <c r="P174" s="39" t="str">
        <f t="shared" si="18"/>
        <v> </v>
      </c>
      <c r="Q174" s="39" t="str">
        <f t="shared" si="19"/>
        <v> </v>
      </c>
      <c r="R174" s="39" t="str">
        <f t="shared" si="20"/>
        <v> </v>
      </c>
    </row>
    <row r="175" spans="12:18" ht="12.75">
      <c r="L175" s="43">
        <f>SMALL(IF(ISNUMBER(different),ROW(different)-ROW(INDEX(different,1))+1),ROW($B$1:INDEX($B:$B,COUNTIF(different,1))))</f>
        <v>0</v>
      </c>
      <c r="M175" s="39" t="e">
        <f t="shared" si="15"/>
        <v>#NUM!</v>
      </c>
      <c r="N175" s="39" t="e">
        <f t="shared" si="16"/>
        <v>#NUM!</v>
      </c>
      <c r="O175" s="39" t="str">
        <f t="shared" si="17"/>
        <v> </v>
      </c>
      <c r="P175" s="39" t="str">
        <f t="shared" si="18"/>
        <v> </v>
      </c>
      <c r="Q175" s="39" t="str">
        <f t="shared" si="19"/>
        <v> </v>
      </c>
      <c r="R175" s="39" t="str">
        <f t="shared" si="20"/>
        <v> </v>
      </c>
    </row>
    <row r="176" spans="12:18" ht="12.75">
      <c r="L176" s="43">
        <f>SMALL(IF(ISNUMBER(different),ROW(different)-ROW(INDEX(different,1))+1),ROW($B$1:INDEX($B:$B,COUNTIF(different,1))))</f>
        <v>0</v>
      </c>
      <c r="M176" s="39" t="e">
        <f t="shared" si="15"/>
        <v>#NUM!</v>
      </c>
      <c r="N176" s="39" t="e">
        <f t="shared" si="16"/>
        <v>#NUM!</v>
      </c>
      <c r="O176" s="39" t="str">
        <f t="shared" si="17"/>
        <v> </v>
      </c>
      <c r="P176" s="39" t="str">
        <f t="shared" si="18"/>
        <v> </v>
      </c>
      <c r="Q176" s="39" t="str">
        <f t="shared" si="19"/>
        <v> </v>
      </c>
      <c r="R176" s="39" t="str">
        <f t="shared" si="20"/>
        <v> </v>
      </c>
    </row>
    <row r="177" spans="12:18" ht="12.75">
      <c r="L177" s="43">
        <f>SMALL(IF(ISNUMBER(different),ROW(different)-ROW(INDEX(different,1))+1),ROW($B$1:INDEX($B:$B,COUNTIF(different,1))))</f>
        <v>0</v>
      </c>
      <c r="M177" s="39" t="e">
        <f t="shared" si="15"/>
        <v>#NUM!</v>
      </c>
      <c r="N177" s="39" t="e">
        <f t="shared" si="16"/>
        <v>#NUM!</v>
      </c>
      <c r="O177" s="39" t="str">
        <f t="shared" si="17"/>
        <v> </v>
      </c>
      <c r="P177" s="39" t="str">
        <f t="shared" si="18"/>
        <v> </v>
      </c>
      <c r="Q177" s="39" t="str">
        <f t="shared" si="19"/>
        <v> </v>
      </c>
      <c r="R177" s="39" t="str">
        <f t="shared" si="20"/>
        <v> </v>
      </c>
    </row>
    <row r="178" spans="12:18" ht="12.75">
      <c r="L178" s="43">
        <f>SMALL(IF(ISNUMBER(different),ROW(different)-ROW(INDEX(different,1))+1),ROW($B$1:INDEX($B:$B,COUNTIF(different,1))))</f>
        <v>0</v>
      </c>
      <c r="M178" s="39" t="e">
        <f t="shared" si="15"/>
        <v>#NUM!</v>
      </c>
      <c r="N178" s="39" t="e">
        <f t="shared" si="16"/>
        <v>#NUM!</v>
      </c>
      <c r="O178" s="39" t="str">
        <f t="shared" si="17"/>
        <v> </v>
      </c>
      <c r="P178" s="39" t="str">
        <f t="shared" si="18"/>
        <v> </v>
      </c>
      <c r="Q178" s="39" t="str">
        <f t="shared" si="19"/>
        <v> </v>
      </c>
      <c r="R178" s="39" t="str">
        <f t="shared" si="20"/>
        <v> </v>
      </c>
    </row>
    <row r="179" spans="12:18" ht="12.75">
      <c r="L179" s="43">
        <f>SMALL(IF(ISNUMBER(different),ROW(different)-ROW(INDEX(different,1))+1),ROW($B$1:INDEX($B:$B,COUNTIF(different,1))))</f>
        <v>0</v>
      </c>
      <c r="M179" s="39" t="e">
        <f t="shared" si="15"/>
        <v>#NUM!</v>
      </c>
      <c r="N179" s="39" t="e">
        <f t="shared" si="16"/>
        <v>#NUM!</v>
      </c>
      <c r="O179" s="39" t="str">
        <f t="shared" si="17"/>
        <v> </v>
      </c>
      <c r="P179" s="39" t="str">
        <f t="shared" si="18"/>
        <v> </v>
      </c>
      <c r="Q179" s="39" t="str">
        <f t="shared" si="19"/>
        <v> </v>
      </c>
      <c r="R179" s="39" t="str">
        <f t="shared" si="20"/>
        <v> </v>
      </c>
    </row>
    <row r="180" spans="12:18" ht="12.75">
      <c r="L180" s="43">
        <f>SMALL(IF(ISNUMBER(different),ROW(different)-ROW(INDEX(different,1))+1),ROW($B$1:INDEX($B:$B,COUNTIF(different,1))))</f>
        <v>0</v>
      </c>
      <c r="M180" s="39" t="e">
        <f t="shared" si="15"/>
        <v>#NUM!</v>
      </c>
      <c r="N180" s="39" t="e">
        <f t="shared" si="16"/>
        <v>#NUM!</v>
      </c>
      <c r="O180" s="39" t="str">
        <f t="shared" si="17"/>
        <v> </v>
      </c>
      <c r="P180" s="39" t="str">
        <f t="shared" si="18"/>
        <v> </v>
      </c>
      <c r="Q180" s="39" t="str">
        <f t="shared" si="19"/>
        <v> </v>
      </c>
      <c r="R180" s="39" t="str">
        <f t="shared" si="20"/>
        <v> </v>
      </c>
    </row>
    <row r="181" spans="12:18" ht="12.75">
      <c r="L181" s="43">
        <f>SMALL(IF(ISNUMBER(different),ROW(different)-ROW(INDEX(different,1))+1),ROW($B$1:INDEX($B:$B,COUNTIF(different,1))))</f>
        <v>0</v>
      </c>
      <c r="M181" s="39" t="e">
        <f t="shared" si="15"/>
        <v>#NUM!</v>
      </c>
      <c r="N181" s="39" t="e">
        <f t="shared" si="16"/>
        <v>#NUM!</v>
      </c>
      <c r="O181" s="39" t="str">
        <f t="shared" si="17"/>
        <v> </v>
      </c>
      <c r="P181" s="39" t="str">
        <f t="shared" si="18"/>
        <v> </v>
      </c>
      <c r="Q181" s="39" t="str">
        <f t="shared" si="19"/>
        <v> </v>
      </c>
      <c r="R181" s="39" t="str">
        <f t="shared" si="20"/>
        <v> </v>
      </c>
    </row>
    <row r="182" spans="12:18" ht="12.75">
      <c r="L182" s="43">
        <f>SMALL(IF(ISNUMBER(different),ROW(different)-ROW(INDEX(different,1))+1),ROW($B$1:INDEX($B:$B,COUNTIF(different,1))))</f>
        <v>0</v>
      </c>
      <c r="M182" s="39" t="e">
        <f t="shared" si="15"/>
        <v>#NUM!</v>
      </c>
      <c r="N182" s="39" t="e">
        <f t="shared" si="16"/>
        <v>#NUM!</v>
      </c>
      <c r="O182" s="39" t="str">
        <f t="shared" si="17"/>
        <v> </v>
      </c>
      <c r="P182" s="39" t="str">
        <f t="shared" si="18"/>
        <v> </v>
      </c>
      <c r="Q182" s="39" t="str">
        <f t="shared" si="19"/>
        <v> </v>
      </c>
      <c r="R182" s="39" t="str">
        <f t="shared" si="20"/>
        <v> </v>
      </c>
    </row>
    <row r="183" spans="12:18" ht="12.75">
      <c r="L183" s="43">
        <f>SMALL(IF(ISNUMBER(different),ROW(different)-ROW(INDEX(different,1))+1),ROW($B$1:INDEX($B:$B,COUNTIF(different,1))))</f>
        <v>0</v>
      </c>
      <c r="M183" s="39" t="e">
        <f t="shared" si="15"/>
        <v>#NUM!</v>
      </c>
      <c r="N183" s="39" t="e">
        <f t="shared" si="16"/>
        <v>#NUM!</v>
      </c>
      <c r="O183" s="39" t="str">
        <f t="shared" si="17"/>
        <v> </v>
      </c>
      <c r="P183" s="39" t="str">
        <f t="shared" si="18"/>
        <v> </v>
      </c>
      <c r="Q183" s="39" t="str">
        <f t="shared" si="19"/>
        <v> </v>
      </c>
      <c r="R183" s="39" t="str">
        <f t="shared" si="20"/>
        <v> </v>
      </c>
    </row>
    <row r="184" spans="12:18" ht="12.75">
      <c r="L184" s="43">
        <f>SMALL(IF(ISNUMBER(different),ROW(different)-ROW(INDEX(different,1))+1),ROW($B$1:INDEX($B:$B,COUNTIF(different,1))))</f>
        <v>0</v>
      </c>
      <c r="M184" s="39" t="e">
        <f t="shared" si="15"/>
        <v>#NUM!</v>
      </c>
      <c r="N184" s="39" t="e">
        <f t="shared" si="16"/>
        <v>#NUM!</v>
      </c>
      <c r="O184" s="39" t="str">
        <f t="shared" si="17"/>
        <v> </v>
      </c>
      <c r="P184" s="39" t="str">
        <f t="shared" si="18"/>
        <v> </v>
      </c>
      <c r="Q184" s="39" t="str">
        <f t="shared" si="19"/>
        <v> </v>
      </c>
      <c r="R184" s="39" t="str">
        <f t="shared" si="20"/>
        <v> </v>
      </c>
    </row>
    <row r="185" spans="12:18" ht="12.75">
      <c r="L185" s="43">
        <f>SMALL(IF(ISNUMBER(different),ROW(different)-ROW(INDEX(different,1))+1),ROW($B$1:INDEX($B:$B,COUNTIF(different,1))))</f>
        <v>0</v>
      </c>
      <c r="M185" s="39" t="e">
        <f t="shared" si="15"/>
        <v>#NUM!</v>
      </c>
      <c r="N185" s="39" t="e">
        <f t="shared" si="16"/>
        <v>#NUM!</v>
      </c>
      <c r="O185" s="39" t="str">
        <f t="shared" si="17"/>
        <v> </v>
      </c>
      <c r="P185" s="39" t="str">
        <f t="shared" si="18"/>
        <v> </v>
      </c>
      <c r="Q185" s="39" t="str">
        <f t="shared" si="19"/>
        <v> </v>
      </c>
      <c r="R185" s="39" t="str">
        <f t="shared" si="20"/>
        <v> </v>
      </c>
    </row>
    <row r="186" spans="12:18" ht="12.75">
      <c r="L186" s="43">
        <f>SMALL(IF(ISNUMBER(different),ROW(different)-ROW(INDEX(different,1))+1),ROW($B$1:INDEX($B:$B,COUNTIF(different,1))))</f>
        <v>0</v>
      </c>
      <c r="M186" s="39" t="e">
        <f t="shared" si="15"/>
        <v>#NUM!</v>
      </c>
      <c r="N186" s="39" t="e">
        <f t="shared" si="16"/>
        <v>#NUM!</v>
      </c>
      <c r="O186" s="39" t="str">
        <f t="shared" si="17"/>
        <v> </v>
      </c>
      <c r="P186" s="39" t="str">
        <f t="shared" si="18"/>
        <v> </v>
      </c>
      <c r="Q186" s="39" t="str">
        <f t="shared" si="19"/>
        <v> </v>
      </c>
      <c r="R186" s="39" t="str">
        <f t="shared" si="20"/>
        <v> </v>
      </c>
    </row>
  </sheetData>
  <sheetProtection password="C2B6" sheet="1"/>
  <mergeCells count="7">
    <mergeCell ref="A20:A21"/>
    <mergeCell ref="A8:A10"/>
    <mergeCell ref="A11:A13"/>
    <mergeCell ref="A14:A16"/>
    <mergeCell ref="A2:A4"/>
    <mergeCell ref="A5:A7"/>
    <mergeCell ref="A17:A1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Drinking Water Ternd Analysis</dc:title>
  <dc:subject/>
  <dc:creator>Public Health England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2020-09-21T14:20:33Z</dcterms:modified>
  <cp:category>Drinkg Water</cp:category>
  <cp:version/>
  <cp:contentType/>
  <cp:contentStatus/>
</cp:coreProperties>
</file>