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75" windowWidth="9990" windowHeight="9450"/>
  </bookViews>
  <sheets>
    <sheet name="Contents" sheetId="5" r:id="rId1"/>
    <sheet name="AT 4.1" sheetId="2" r:id="rId2"/>
    <sheet name="AT 4.2" sheetId="3" r:id="rId3"/>
    <sheet name="AT 4.3" sheetId="4" r:id="rId4"/>
  </sheets>
  <definedNames>
    <definedName name="_xlnm.Print_Area" localSheetId="3">'AT 4.3'!$A$1:$G$22</definedName>
  </definedNames>
  <calcPr calcId="145621"/>
</workbook>
</file>

<file path=xl/calcChain.xml><?xml version="1.0" encoding="utf-8"?>
<calcChain xmlns="http://schemas.openxmlformats.org/spreadsheetml/2006/main">
  <c r="E40" i="3" l="1"/>
  <c r="E41" i="3"/>
  <c r="E31" i="3"/>
  <c r="E32" i="3"/>
  <c r="E33" i="3"/>
  <c r="E35" i="3"/>
  <c r="E37" i="3"/>
  <c r="C40" i="3"/>
  <c r="C29" i="3" l="1"/>
  <c r="D13" i="3"/>
  <c r="C13" i="3"/>
  <c r="D29" i="3" l="1"/>
  <c r="E29" i="3"/>
  <c r="C41" i="3"/>
  <c r="D40" i="3"/>
  <c r="D41" i="3" l="1"/>
  <c r="C11" i="3"/>
  <c r="E16" i="3" l="1"/>
  <c r="E21" i="3"/>
  <c r="E17" i="3"/>
  <c r="E22" i="3"/>
  <c r="E23" i="3"/>
  <c r="E18" i="3"/>
  <c r="E14" i="3"/>
  <c r="E15" i="3"/>
  <c r="E19" i="3"/>
  <c r="D11" i="3"/>
  <c r="D60" i="2"/>
  <c r="C60" i="2"/>
  <c r="C57" i="2"/>
  <c r="C45" i="2"/>
  <c r="C40" i="2"/>
  <c r="C31" i="2"/>
  <c r="D57" i="2"/>
  <c r="D45" i="2"/>
  <c r="D40" i="2"/>
  <c r="D31" i="2"/>
  <c r="D16" i="2"/>
  <c r="D17" i="2" s="1"/>
  <c r="C16" i="2"/>
  <c r="C17" i="2" s="1"/>
  <c r="E13" i="3" l="1"/>
  <c r="E33" i="2"/>
  <c r="E40" i="2"/>
  <c r="E45" i="2"/>
  <c r="E29" i="2"/>
  <c r="E52" i="2"/>
  <c r="E36" i="2"/>
  <c r="E26" i="2"/>
  <c r="E56" i="2"/>
  <c r="E57" i="2"/>
  <c r="E48" i="2"/>
  <c r="E32" i="2"/>
  <c r="E31" i="2"/>
  <c r="E60" i="2"/>
  <c r="E22" i="2"/>
  <c r="E44" i="2"/>
  <c r="E28" i="2"/>
  <c r="E25" i="2"/>
  <c r="E21" i="2"/>
  <c r="E59" i="2"/>
  <c r="E55" i="2"/>
  <c r="E51" i="2"/>
  <c r="E47" i="2"/>
  <c r="E43" i="2"/>
  <c r="E39" i="2"/>
  <c r="E35" i="2"/>
  <c r="E19" i="2"/>
  <c r="E24" i="2"/>
  <c r="E20" i="2"/>
  <c r="E58" i="2"/>
  <c r="E54" i="2"/>
  <c r="E50" i="2"/>
  <c r="E46" i="2"/>
  <c r="E42" i="2"/>
  <c r="E38" i="2"/>
  <c r="E34" i="2"/>
  <c r="E30" i="2"/>
  <c r="E27" i="2"/>
  <c r="E23" i="2"/>
  <c r="E53" i="2"/>
  <c r="E49" i="2"/>
  <c r="E41" i="2"/>
  <c r="E37" i="2"/>
</calcChain>
</file>

<file path=xl/sharedStrings.xml><?xml version="1.0" encoding="utf-8"?>
<sst xmlns="http://schemas.openxmlformats.org/spreadsheetml/2006/main" count="129" uniqueCount="109">
  <si>
    <t>No contact with anyone at address</t>
  </si>
  <si>
    <t>No contact with responsible adult</t>
  </si>
  <si>
    <t>Office refusal</t>
  </si>
  <si>
    <t>Can't identify target respondent(s): info refused</t>
  </si>
  <si>
    <t>Refusal before interview: by selected respondent</t>
  </si>
  <si>
    <t>Proxy refusal</t>
  </si>
  <si>
    <t>Refusal during interview (unproductive partial)</t>
  </si>
  <si>
    <t>Broken appointment, no re-contact</t>
  </si>
  <si>
    <t>Ill at home during survey period: Head Office</t>
  </si>
  <si>
    <t>Ill at home during survey period: Interviewer</t>
  </si>
  <si>
    <t>Away or in hospital all survey period: Head Office</t>
  </si>
  <si>
    <t>Away or in hospital all survey period: Interviewer</t>
  </si>
  <si>
    <t>Physically/mentally unable/incomp: Head Office</t>
  </si>
  <si>
    <t>Physically/mentally unable/incomp: Interviewer</t>
  </si>
  <si>
    <t>Language difficulties: Head Office</t>
  </si>
  <si>
    <t>Language difficulties: Interviewer</t>
  </si>
  <si>
    <t>Lost productive</t>
  </si>
  <si>
    <t>Interview achieved but resp requested data deleted</t>
  </si>
  <si>
    <t>Unknown whether residential: Info refused</t>
  </si>
  <si>
    <t>Unknown whether residential: no contact</t>
  </si>
  <si>
    <t>Residential but unknown eligibility : info refused</t>
  </si>
  <si>
    <t>Residential but unknown eligibility : no contact</t>
  </si>
  <si>
    <t>Other unknown eligibility</t>
  </si>
  <si>
    <t>Vacant/empty or derelict housing unit</t>
  </si>
  <si>
    <t>Info refused about whether address is residential</t>
  </si>
  <si>
    <t>Info refused whether resident(s) are eligible</t>
  </si>
  <si>
    <t>Eligibility not confirmed: language barrier</t>
  </si>
  <si>
    <t>Refusal on doorstep</t>
  </si>
  <si>
    <t>Refusal to HQ</t>
  </si>
  <si>
    <t>Speculative call - no contact</t>
  </si>
  <si>
    <t>Other reason for non-survey</t>
  </si>
  <si>
    <t>All issued households</t>
  </si>
  <si>
    <t>Issued cases (%)</t>
  </si>
  <si>
    <t>In-scope cases (%)</t>
  </si>
  <si>
    <t>Total issued addresses</t>
  </si>
  <si>
    <t>total ineligible addresses</t>
  </si>
  <si>
    <t>Not issued</t>
  </si>
  <si>
    <t>Total unknown eligibility</t>
  </si>
  <si>
    <t>Total refusals</t>
  </si>
  <si>
    <t>Total non-contact</t>
  </si>
  <si>
    <t>Total other unproductive</t>
  </si>
  <si>
    <t>Full interview</t>
  </si>
  <si>
    <t>Partial interview</t>
  </si>
  <si>
    <t>Total interviews</t>
  </si>
  <si>
    <t>Total in-scope addresses</t>
  </si>
  <si>
    <t>all addresses eligible for physical survey</t>
  </si>
  <si>
    <t>Number (N)</t>
  </si>
  <si>
    <t>Cases eligible for PS (%)</t>
  </si>
  <si>
    <t>(Cases agreed to PS at IS (%)</t>
  </si>
  <si>
    <t>Occupied addresses</t>
  </si>
  <si>
    <t>Total occupied addresses eligible for physical survey</t>
  </si>
  <si>
    <t>Eligible but refused appointment at interview</t>
  </si>
  <si>
    <t>Eligible and agreed appointment at interview</t>
  </si>
  <si>
    <t>Total unproductive</t>
  </si>
  <si>
    <t>Incomplete survey</t>
  </si>
  <si>
    <t>Household missed appointment</t>
  </si>
  <si>
    <t>Spec call no contact</t>
  </si>
  <si>
    <t>Other reasons for non survey</t>
  </si>
  <si>
    <t>Full survey (paired cases)</t>
  </si>
  <si>
    <t>Vacant/derelict addresses</t>
  </si>
  <si>
    <t>Total vacant/derelict addresses eligible for physical survey</t>
  </si>
  <si>
    <t>Address untraceble</t>
  </si>
  <si>
    <t>Survey achieved (derelict)</t>
  </si>
  <si>
    <t>Survey achieved (vacant)</t>
  </si>
  <si>
    <t>Total vacant/derelict physical surveys achieved</t>
  </si>
  <si>
    <t>Total physical surveys achieved</t>
  </si>
  <si>
    <t>HRP</t>
  </si>
  <si>
    <t>HRP s partner</t>
  </si>
  <si>
    <t>Proxy for the HRP</t>
  </si>
  <si>
    <t>Proxy for the Partner</t>
  </si>
  <si>
    <t>Surveyor missed appointment</t>
  </si>
  <si>
    <t>Total non-proxies</t>
  </si>
  <si>
    <t>Total proxies</t>
  </si>
  <si>
    <t>Percentage (%)</t>
  </si>
  <si>
    <t>Not referred for PS- eligible but non/late transmission</t>
  </si>
  <si>
    <t>2014-15 English Housing Survey: Technical report</t>
  </si>
  <si>
    <t>ANNEX TABLES</t>
  </si>
  <si>
    <t>Interview survey response rates, 2014-15</t>
  </si>
  <si>
    <t>Physical survey response rates, 2014-15</t>
  </si>
  <si>
    <t>Annex 4.1</t>
  </si>
  <si>
    <t>Annex 4.2</t>
  </si>
  <si>
    <t>Annex 4.3</t>
  </si>
  <si>
    <t>Interview respondents, 2014-15</t>
  </si>
  <si>
    <t>Notes:</t>
  </si>
  <si>
    <t>A small number of unproductive cases in categories 'no longer usable as dwelling',</t>
  </si>
  <si>
    <t>dwelling demolished' and ‘dwelling derelict’ have been added to the ‘other reasons for non survey’ category.</t>
  </si>
  <si>
    <t>Issued, but not attempted</t>
  </si>
  <si>
    <t>Inaccessible</t>
  </si>
  <si>
    <t>Information refused on no. of dwellings</t>
  </si>
  <si>
    <t xml:space="preserve"> Information refused on no. of households</t>
  </si>
  <si>
    <t>Multi dwellings - No contact made with selected dwelling</t>
  </si>
  <si>
    <t>Contact made at dwelling, but not from selected household</t>
  </si>
  <si>
    <t>Other unproductive</t>
  </si>
  <si>
    <r>
      <t>Not yet built/under construction</t>
    </r>
    <r>
      <rPr>
        <vertAlign val="superscript"/>
        <sz val="9"/>
        <color indexed="8"/>
        <rFont val="Arial"/>
        <family val="2"/>
      </rPr>
      <t>1</t>
    </r>
  </si>
  <si>
    <r>
      <t>Demolished/derelict</t>
    </r>
    <r>
      <rPr>
        <vertAlign val="superscript"/>
        <sz val="9"/>
        <color indexed="8"/>
        <rFont val="Arial"/>
        <family val="2"/>
      </rPr>
      <t>1</t>
    </r>
  </si>
  <si>
    <r>
      <t>Non-residential address</t>
    </r>
    <r>
      <rPr>
        <vertAlign val="superscript"/>
        <sz val="9"/>
        <color indexed="8"/>
        <rFont val="Arial"/>
        <family val="2"/>
      </rPr>
      <t>1</t>
    </r>
  </si>
  <si>
    <r>
      <t>Address occupied - no resident household</t>
    </r>
    <r>
      <rPr>
        <vertAlign val="superscript"/>
        <sz val="9"/>
        <color indexed="8"/>
        <rFont val="Arial"/>
        <family val="2"/>
      </rPr>
      <t>1</t>
    </r>
  </si>
  <si>
    <r>
      <t>Communal establishment/institution</t>
    </r>
    <r>
      <rPr>
        <vertAlign val="superscript"/>
        <sz val="9"/>
        <color indexed="8"/>
        <rFont val="Arial"/>
        <family val="2"/>
      </rPr>
      <t>1</t>
    </r>
  </si>
  <si>
    <r>
      <t>Other ineligible</t>
    </r>
    <r>
      <rPr>
        <vertAlign val="superscript"/>
        <sz val="9"/>
        <color indexed="8"/>
        <rFont val="Arial"/>
        <family val="2"/>
      </rPr>
      <t>1</t>
    </r>
  </si>
  <si>
    <r>
      <t>Unable to locate address</t>
    </r>
    <r>
      <rPr>
        <vertAlign val="superscript"/>
        <sz val="9"/>
        <color indexed="8"/>
        <rFont val="Arial"/>
        <family val="2"/>
      </rPr>
      <t>1</t>
    </r>
  </si>
  <si>
    <t>notes:</t>
  </si>
  <si>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For the purposes of sampling, these  cases are considered out of scope of the EHS</t>
    </r>
  </si>
  <si>
    <t>Annex Table 4.1: Interview survey response rates, 2015-16</t>
  </si>
  <si>
    <t>Annex Table 4.2: Physical survey response rates, 2015-16</t>
  </si>
  <si>
    <t>Annex Table 4.3: Interview respondents, 2015-16</t>
  </si>
  <si>
    <t>Surveyor missed appointment - no contact</t>
  </si>
  <si>
    <t>Surveyor missed appointment - rescheduled</t>
  </si>
  <si>
    <t>~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</si>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</sst>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0.0"/>
    <numFmt numFmtId="166" formatCode="####.0"/>
    <numFmt numFmtId="167" formatCode="0.0"/>
    <numFmt numFmtId="168" formatCode="###0.0%"/>
    <numFmt numFmtId="169" formatCode="####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indexed="2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" fillId="0" borderId="0"/>
    <xf numFmtId="0" fontId="20" fillId="0" borderId="0"/>
    <xf numFmtId="0" fontId="25" fillId="0" borderId="0"/>
    <xf numFmtId="0" fontId="25" fillId="0" borderId="0"/>
    <xf numFmtId="0" fontId="1" fillId="0" borderId="0"/>
  </cellStyleXfs>
  <cellXfs count="143">
    <xf numFmtId="0" fontId="0" fillId="0" borderId="0" xfId="0"/>
    <xf numFmtId="0" fontId="5" fillId="2" borderId="0" xfId="0" applyFont="1" applyFill="1" applyBorder="1" applyAlignment="1">
      <alignment wrapText="1"/>
    </xf>
    <xf numFmtId="0" fontId="5" fillId="2" borderId="2" xfId="0" applyFont="1" applyFill="1" applyBorder="1" applyAlignment="1"/>
    <xf numFmtId="3" fontId="6" fillId="2" borderId="1" xfId="0" applyNumberFormat="1" applyFont="1" applyFill="1" applyBorder="1" applyAlignment="1"/>
    <xf numFmtId="167" fontId="6" fillId="2" borderId="1" xfId="0" applyNumberFormat="1" applyFont="1" applyFill="1" applyBorder="1" applyAlignment="1"/>
    <xf numFmtId="3" fontId="6" fillId="2" borderId="0" xfId="0" applyNumberFormat="1" applyFont="1" applyFill="1" applyBorder="1" applyAlignment="1"/>
    <xf numFmtId="0" fontId="3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wrapText="1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167" fontId="6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0" fontId="6" fillId="2" borderId="2" xfId="0" applyFont="1" applyFill="1" applyBorder="1" applyAlignment="1"/>
    <xf numFmtId="0" fontId="5" fillId="2" borderId="3" xfId="0" applyFont="1" applyFill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4" fillId="2" borderId="2" xfId="0" applyFont="1" applyFill="1" applyBorder="1" applyAlignment="1"/>
    <xf numFmtId="0" fontId="5" fillId="2" borderId="1" xfId="0" applyFont="1" applyFill="1" applyBorder="1" applyAlignment="1"/>
    <xf numFmtId="167" fontId="2" fillId="2" borderId="1" xfId="3" applyNumberFormat="1" applyFont="1" applyFill="1" applyBorder="1" applyAlignment="1">
      <alignment vertical="top" wrapText="1"/>
    </xf>
    <xf numFmtId="0" fontId="3" fillId="2" borderId="0" xfId="4" applyFont="1" applyFill="1" applyBorder="1" applyAlignment="1">
      <alignment vertical="top" wrapText="1"/>
    </xf>
    <xf numFmtId="0" fontId="3" fillId="2" borderId="0" xfId="4" applyFont="1" applyFill="1" applyBorder="1" applyAlignment="1">
      <alignment horizontal="left" vertical="top" wrapText="1"/>
    </xf>
    <xf numFmtId="0" fontId="5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/>
    <xf numFmtId="0" fontId="9" fillId="2" borderId="0" xfId="4" applyFont="1" applyFill="1"/>
    <xf numFmtId="164" fontId="3" fillId="2" borderId="0" xfId="5" applyNumberFormat="1" applyFont="1" applyFill="1" applyBorder="1" applyAlignment="1">
      <alignment horizontal="right" vertical="center"/>
    </xf>
    <xf numFmtId="0" fontId="10" fillId="2" borderId="0" xfId="6" applyFont="1" applyFill="1" applyBorder="1" applyAlignment="1">
      <alignment horizontal="left"/>
    </xf>
    <xf numFmtId="0" fontId="3" fillId="2" borderId="0" xfId="5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center" wrapText="1"/>
    </xf>
    <xf numFmtId="166" fontId="3" fillId="2" borderId="0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left" wrapText="1"/>
    </xf>
    <xf numFmtId="0" fontId="2" fillId="2" borderId="0" xfId="2" applyFont="1" applyFill="1" applyBorder="1" applyAlignment="1">
      <alignment wrapText="1"/>
    </xf>
    <xf numFmtId="0" fontId="3" fillId="2" borderId="0" xfId="2" applyFont="1" applyFill="1" applyBorder="1" applyAlignment="1">
      <alignment wrapText="1"/>
    </xf>
    <xf numFmtId="0" fontId="3" fillId="2" borderId="3" xfId="2" applyFont="1" applyFill="1" applyBorder="1" applyAlignment="1">
      <alignment wrapText="1"/>
    </xf>
    <xf numFmtId="0" fontId="2" fillId="2" borderId="3" xfId="2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14" fillId="2" borderId="0" xfId="7" applyFont="1" applyFill="1"/>
    <xf numFmtId="0" fontId="15" fillId="2" borderId="0" xfId="8" applyFont="1" applyFill="1" applyBorder="1"/>
    <xf numFmtId="0" fontId="3" fillId="2" borderId="0" xfId="2" applyFont="1" applyFill="1" applyBorder="1" applyAlignment="1">
      <alignment horizontal="left" wrapText="1"/>
    </xf>
    <xf numFmtId="0" fontId="11" fillId="2" borderId="0" xfId="0" applyFont="1" applyFill="1" applyBorder="1"/>
    <xf numFmtId="0" fontId="11" fillId="2" borderId="2" xfId="0" applyFont="1" applyFill="1" applyBorder="1" applyAlignment="1"/>
    <xf numFmtId="0" fontId="11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Border="1" applyAlignment="1"/>
    <xf numFmtId="0" fontId="2" fillId="2" borderId="0" xfId="5" applyFont="1" applyFill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3" fontId="17" fillId="2" borderId="0" xfId="5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/>
    <xf numFmtId="3" fontId="19" fillId="2" borderId="0" xfId="5" applyNumberFormat="1" applyFont="1" applyFill="1" applyBorder="1" applyAlignment="1">
      <alignment horizontal="right" vertical="center"/>
    </xf>
    <xf numFmtId="165" fontId="19" fillId="2" borderId="0" xfId="5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/>
    <xf numFmtId="3" fontId="16" fillId="2" borderId="0" xfId="0" applyNumberFormat="1" applyFont="1" applyFill="1" applyBorder="1" applyAlignment="1"/>
    <xf numFmtId="167" fontId="16" fillId="2" borderId="0" xfId="0" applyNumberFormat="1" applyFont="1" applyFill="1" applyBorder="1" applyAlignment="1"/>
    <xf numFmtId="3" fontId="18" fillId="2" borderId="0" xfId="0" applyNumberFormat="1" applyFont="1" applyFill="1" applyBorder="1" applyAlignment="1"/>
    <xf numFmtId="166" fontId="18" fillId="2" borderId="0" xfId="0" applyNumberFormat="1" applyFont="1" applyFill="1" applyBorder="1" applyAlignment="1"/>
    <xf numFmtId="167" fontId="18" fillId="2" borderId="0" xfId="0" applyNumberFormat="1" applyFont="1" applyFill="1" applyBorder="1" applyAlignment="1"/>
    <xf numFmtId="166" fontId="19" fillId="2" borderId="0" xfId="5" applyNumberFormat="1" applyFont="1" applyFill="1" applyBorder="1" applyAlignment="1">
      <alignment horizontal="right" vertical="center"/>
    </xf>
    <xf numFmtId="3" fontId="17" fillId="2" borderId="1" xfId="5" applyNumberFormat="1" applyFont="1" applyFill="1" applyBorder="1" applyAlignment="1">
      <alignment horizontal="right" vertical="center"/>
    </xf>
    <xf numFmtId="165" fontId="17" fillId="2" borderId="1" xfId="5" applyNumberFormat="1" applyFont="1" applyFill="1" applyBorder="1" applyAlignment="1">
      <alignment horizontal="right" vertical="center"/>
    </xf>
    <xf numFmtId="167" fontId="18" fillId="2" borderId="1" xfId="0" applyNumberFormat="1" applyFont="1" applyFill="1" applyBorder="1" applyAlignment="1"/>
    <xf numFmtId="3" fontId="17" fillId="2" borderId="0" xfId="2" applyNumberFormat="1" applyFont="1" applyFill="1" applyBorder="1" applyAlignment="1">
      <alignment horizontal="right" wrapText="1"/>
    </xf>
    <xf numFmtId="0" fontId="17" fillId="2" borderId="0" xfId="2" applyFont="1" applyFill="1" applyBorder="1" applyAlignment="1">
      <alignment horizontal="right" wrapText="1"/>
    </xf>
    <xf numFmtId="3" fontId="16" fillId="2" borderId="0" xfId="0" applyNumberFormat="1" applyFont="1" applyFill="1" applyBorder="1" applyAlignment="1">
      <alignment horizontal="right"/>
    </xf>
    <xf numFmtId="167" fontId="16" fillId="2" borderId="0" xfId="0" applyNumberFormat="1" applyFont="1" applyFill="1" applyBorder="1" applyAlignment="1">
      <alignment horizontal="right"/>
    </xf>
    <xf numFmtId="3" fontId="19" fillId="2" borderId="3" xfId="5" applyNumberFormat="1" applyFont="1" applyFill="1" applyBorder="1" applyAlignment="1">
      <alignment horizontal="right" vertical="center"/>
    </xf>
    <xf numFmtId="3" fontId="19" fillId="2" borderId="0" xfId="2" applyNumberFormat="1" applyFont="1" applyFill="1" applyBorder="1" applyAlignment="1">
      <alignment horizontal="right" wrapText="1"/>
    </xf>
    <xf numFmtId="167" fontId="19" fillId="2" borderId="0" xfId="2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right"/>
    </xf>
    <xf numFmtId="167" fontId="18" fillId="2" borderId="3" xfId="0" applyNumberFormat="1" applyFont="1" applyFill="1" applyBorder="1" applyAlignment="1"/>
    <xf numFmtId="3" fontId="18" fillId="2" borderId="1" xfId="0" applyNumberFormat="1" applyFont="1" applyFill="1" applyBorder="1" applyAlignment="1"/>
    <xf numFmtId="0" fontId="6" fillId="2" borderId="0" xfId="0" applyFont="1" applyFill="1"/>
    <xf numFmtId="164" fontId="21" fillId="2" borderId="0" xfId="1" applyNumberFormat="1" applyFont="1" applyFill="1" applyBorder="1" applyAlignment="1">
      <alignment horizontal="right" vertical="center"/>
    </xf>
    <xf numFmtId="3" fontId="19" fillId="2" borderId="0" xfId="4" applyNumberFormat="1" applyFont="1" applyFill="1" applyBorder="1" applyAlignment="1">
      <alignment horizontal="right" vertical="center"/>
    </xf>
    <xf numFmtId="167" fontId="16" fillId="2" borderId="0" xfId="0" applyNumberFormat="1" applyFont="1" applyFill="1"/>
    <xf numFmtId="3" fontId="17" fillId="2" borderId="1" xfId="4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/>
    </xf>
    <xf numFmtId="0" fontId="16" fillId="2" borderId="0" xfId="0" applyFont="1" applyFill="1" applyBorder="1"/>
    <xf numFmtId="0" fontId="19" fillId="2" borderId="0" xfId="1" applyFont="1" applyFill="1" applyBorder="1" applyAlignment="1">
      <alignment horizontal="left" vertical="top" wrapText="1"/>
    </xf>
    <xf numFmtId="0" fontId="18" fillId="2" borderId="1" xfId="0" applyFont="1" applyFill="1" applyBorder="1"/>
    <xf numFmtId="0" fontId="17" fillId="2" borderId="1" xfId="1" applyFont="1" applyFill="1" applyBorder="1" applyAlignment="1">
      <alignment horizontal="left" vertical="top" wrapText="1"/>
    </xf>
    <xf numFmtId="0" fontId="6" fillId="2" borderId="0" xfId="0" quotePrefix="1" applyFont="1" applyFill="1"/>
    <xf numFmtId="3" fontId="5" fillId="2" borderId="2" xfId="0" applyNumberFormat="1" applyFont="1" applyFill="1" applyBorder="1" applyAlignment="1"/>
    <xf numFmtId="0" fontId="26" fillId="2" borderId="0" xfId="10" applyFont="1" applyFill="1" applyBorder="1" applyAlignment="1">
      <alignment horizontal="left" vertical="top" wrapText="1"/>
    </xf>
    <xf numFmtId="164" fontId="26" fillId="2" borderId="0" xfId="10" applyNumberFormat="1" applyFont="1" applyFill="1" applyBorder="1" applyAlignment="1">
      <alignment horizontal="right" vertical="center"/>
    </xf>
    <xf numFmtId="168" fontId="26" fillId="2" borderId="0" xfId="10" applyNumberFormat="1" applyFont="1" applyFill="1" applyBorder="1" applyAlignment="1">
      <alignment horizontal="right" vertical="center"/>
    </xf>
    <xf numFmtId="0" fontId="25" fillId="2" borderId="0" xfId="10" applyFill="1" applyBorder="1"/>
    <xf numFmtId="169" fontId="26" fillId="2" borderId="0" xfId="10" applyNumberFormat="1" applyFont="1" applyFill="1" applyBorder="1" applyAlignment="1">
      <alignment horizontal="right" vertical="center"/>
    </xf>
    <xf numFmtId="167" fontId="16" fillId="2" borderId="1" xfId="0" applyNumberFormat="1" applyFont="1" applyFill="1" applyBorder="1"/>
    <xf numFmtId="166" fontId="19" fillId="2" borderId="3" xfId="5" applyNumberFormat="1" applyFont="1" applyFill="1" applyBorder="1" applyAlignment="1">
      <alignment horizontal="right" vertical="center"/>
    </xf>
    <xf numFmtId="0" fontId="1" fillId="2" borderId="0" xfId="12" applyFill="1" applyBorder="1"/>
    <xf numFmtId="164" fontId="3" fillId="2" borderId="0" xfId="12" applyNumberFormat="1" applyFont="1" applyFill="1" applyBorder="1" applyAlignment="1">
      <alignment horizontal="right" vertical="center"/>
    </xf>
    <xf numFmtId="165" fontId="3" fillId="2" borderId="0" xfId="12" applyNumberFormat="1" applyFont="1" applyFill="1" applyBorder="1" applyAlignment="1">
      <alignment horizontal="right" vertical="center"/>
    </xf>
    <xf numFmtId="0" fontId="2" fillId="2" borderId="0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center"/>
    </xf>
    <xf numFmtId="0" fontId="22" fillId="2" borderId="0" xfId="9" applyFont="1" applyFill="1" applyBorder="1" applyAlignment="1">
      <alignment vertical="center"/>
    </xf>
    <xf numFmtId="0" fontId="21" fillId="2" borderId="0" xfId="9" applyFont="1" applyFill="1" applyBorder="1" applyAlignment="1">
      <alignment horizontal="left"/>
    </xf>
    <xf numFmtId="0" fontId="21" fillId="2" borderId="0" xfId="9" applyFont="1" applyFill="1" applyBorder="1" applyAlignment="1">
      <alignment horizontal="left" vertical="top"/>
    </xf>
    <xf numFmtId="164" fontId="26" fillId="2" borderId="0" xfId="11" applyNumberFormat="1" applyFont="1" applyFill="1" applyBorder="1" applyAlignment="1">
      <alignment horizontal="right" vertical="center"/>
    </xf>
    <xf numFmtId="165" fontId="26" fillId="2" borderId="0" xfId="11" applyNumberFormat="1" applyFont="1" applyFill="1" applyBorder="1" applyAlignment="1">
      <alignment horizontal="right" vertical="center"/>
    </xf>
    <xf numFmtId="166" fontId="26" fillId="2" borderId="0" xfId="11" applyNumberFormat="1" applyFont="1" applyFill="1" applyBorder="1" applyAlignment="1">
      <alignment horizontal="right" vertical="center"/>
    </xf>
    <xf numFmtId="167" fontId="19" fillId="2" borderId="0" xfId="9" applyNumberFormat="1" applyFont="1" applyFill="1" applyBorder="1" applyAlignment="1">
      <alignment horizontal="right" vertical="top"/>
    </xf>
    <xf numFmtId="166" fontId="3" fillId="2" borderId="0" xfId="11" applyNumberFormat="1" applyFont="1" applyFill="1" applyBorder="1" applyAlignment="1">
      <alignment horizontal="right" vertical="center"/>
    </xf>
    <xf numFmtId="0" fontId="22" fillId="2" borderId="0" xfId="11" applyFont="1" applyFill="1" applyBorder="1" applyAlignment="1">
      <alignment vertical="center" wrapText="1"/>
    </xf>
    <xf numFmtId="0" fontId="26" fillId="2" borderId="0" xfId="11" applyFont="1" applyFill="1" applyBorder="1" applyAlignment="1">
      <alignment wrapText="1"/>
    </xf>
    <xf numFmtId="0" fontId="26" fillId="2" borderId="0" xfId="11" applyFont="1" applyFill="1" applyBorder="1" applyAlignment="1">
      <alignment horizontal="center" wrapText="1"/>
    </xf>
    <xf numFmtId="0" fontId="26" fillId="2" borderId="0" xfId="11" applyFont="1" applyFill="1" applyBorder="1" applyAlignment="1">
      <alignment vertical="top" wrapText="1"/>
    </xf>
    <xf numFmtId="0" fontId="26" fillId="2" borderId="0" xfId="11" applyFont="1" applyFill="1" applyBorder="1" applyAlignment="1">
      <alignment horizontal="left" vertical="top" wrapText="1"/>
    </xf>
    <xf numFmtId="0" fontId="26" fillId="2" borderId="0" xfId="1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/>
    </xf>
    <xf numFmtId="3" fontId="3" fillId="2" borderId="0" xfId="3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/>
    <xf numFmtId="167" fontId="5" fillId="2" borderId="0" xfId="0" applyNumberFormat="1" applyFont="1" applyFill="1" applyBorder="1"/>
    <xf numFmtId="3" fontId="11" fillId="2" borderId="0" xfId="0" applyNumberFormat="1" applyFont="1" applyFill="1"/>
    <xf numFmtId="3" fontId="11" fillId="2" borderId="0" xfId="0" applyNumberFormat="1" applyFont="1" applyFill="1" applyBorder="1"/>
    <xf numFmtId="167" fontId="5" fillId="2" borderId="0" xfId="0" applyNumberFormat="1" applyFont="1" applyFill="1"/>
    <xf numFmtId="2" fontId="5" fillId="2" borderId="0" xfId="0" applyNumberFormat="1" applyFont="1" applyFill="1" applyBorder="1"/>
    <xf numFmtId="0" fontId="9" fillId="2" borderId="0" xfId="1" applyFont="1" applyFill="1" applyBorder="1" applyAlignment="1">
      <alignment horizontal="left" wrapText="1"/>
    </xf>
    <xf numFmtId="3" fontId="9" fillId="2" borderId="0" xfId="3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/>
    <xf numFmtId="167" fontId="9" fillId="2" borderId="0" xfId="0" applyNumberFormat="1" applyFont="1" applyFill="1" applyBorder="1" applyAlignment="1"/>
    <xf numFmtId="167" fontId="9" fillId="2" borderId="0" xfId="3" applyNumberFormat="1" applyFont="1" applyFill="1" applyBorder="1" applyAlignment="1">
      <alignment vertical="top" wrapText="1"/>
    </xf>
    <xf numFmtId="167" fontId="11" fillId="2" borderId="0" xfId="0" applyNumberFormat="1" applyFont="1" applyFill="1"/>
    <xf numFmtId="0" fontId="16" fillId="0" borderId="0" xfId="0" applyFont="1" applyAlignment="1">
      <alignment vertical="center"/>
    </xf>
    <xf numFmtId="3" fontId="18" fillId="2" borderId="0" xfId="0" applyNumberFormat="1" applyFont="1" applyFill="1" applyBorder="1"/>
    <xf numFmtId="167" fontId="18" fillId="2" borderId="0" xfId="0" applyNumberFormat="1" applyFont="1" applyFill="1" applyBorder="1"/>
    <xf numFmtId="0" fontId="22" fillId="2" borderId="0" xfId="12" applyFont="1" applyFill="1" applyBorder="1" applyAlignment="1">
      <alignment vertical="center" wrapText="1"/>
    </xf>
    <xf numFmtId="0" fontId="3" fillId="2" borderId="0" xfId="12" applyFont="1" applyFill="1" applyBorder="1" applyAlignment="1">
      <alignment wrapText="1"/>
    </xf>
    <xf numFmtId="0" fontId="3" fillId="2" borderId="0" xfId="12" applyFont="1" applyFill="1" applyBorder="1" applyAlignment="1">
      <alignment horizontal="center" wrapText="1"/>
    </xf>
    <xf numFmtId="0" fontId="3" fillId="2" borderId="0" xfId="12" applyFont="1" applyFill="1" applyBorder="1" applyAlignment="1">
      <alignment vertical="top" wrapText="1"/>
    </xf>
    <xf numFmtId="0" fontId="3" fillId="2" borderId="0" xfId="12" applyFont="1" applyFill="1" applyBorder="1" applyAlignment="1">
      <alignment horizontal="left" vertical="top" wrapText="1"/>
    </xf>
    <xf numFmtId="0" fontId="3" fillId="2" borderId="0" xfId="12" applyFont="1" applyFill="1" applyBorder="1" applyAlignment="1">
      <alignment horizontal="left" vertical="center" wrapText="1"/>
    </xf>
    <xf numFmtId="167" fontId="16" fillId="2" borderId="3" xfId="0" applyNumberFormat="1" applyFont="1" applyFill="1" applyBorder="1" applyAlignment="1"/>
    <xf numFmtId="3" fontId="5" fillId="2" borderId="0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26" fillId="2" borderId="0" xfId="10" applyFont="1" applyFill="1" applyBorder="1" applyAlignment="1">
      <alignment horizontal="left" vertical="top" wrapText="1"/>
    </xf>
  </cellXfs>
  <cellStyles count="13">
    <cellStyle name="Hyperlink" xfId="7" builtinId="8"/>
    <cellStyle name="Normal" xfId="0" builtinId="0"/>
    <cellStyle name="Normal 4" xfId="6"/>
    <cellStyle name="Normal_4,3" xfId="4"/>
    <cellStyle name="Normal_4.1 - IS" xfId="3"/>
    <cellStyle name="Normal_4.2 - PS" xfId="2"/>
    <cellStyle name="Normal_4.2 - PS_1" xfId="5"/>
    <cellStyle name="Normal_AT 4.2" xfId="9"/>
    <cellStyle name="Normal_AT 4.2_1" xfId="11"/>
    <cellStyle name="Normal_AT 4.2_2" xfId="12"/>
    <cellStyle name="Normal_AT 4.3" xfId="10"/>
    <cellStyle name="Normal_Length of residence" xfId="8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E13" sqref="E13"/>
    </sheetView>
  </sheetViews>
  <sheetFormatPr defaultRowHeight="14.25" x14ac:dyDescent="0.2"/>
  <cols>
    <col min="1" max="1" width="9.140625" style="39"/>
    <col min="2" max="2" width="13.7109375" style="39" customWidth="1"/>
    <col min="3" max="16384" width="9.140625" style="39"/>
  </cols>
  <sheetData>
    <row r="2" spans="2:3" ht="15" x14ac:dyDescent="0.25">
      <c r="B2" s="38" t="s">
        <v>75</v>
      </c>
    </row>
    <row r="4" spans="2:3" ht="15" x14ac:dyDescent="0.25">
      <c r="B4" s="38" t="s">
        <v>76</v>
      </c>
    </row>
    <row r="5" spans="2:3" x14ac:dyDescent="0.2">
      <c r="B5" s="40" t="s">
        <v>79</v>
      </c>
      <c r="C5" s="40" t="s">
        <v>77</v>
      </c>
    </row>
    <row r="6" spans="2:3" x14ac:dyDescent="0.2">
      <c r="B6" s="40" t="s">
        <v>80</v>
      </c>
      <c r="C6" s="40" t="s">
        <v>78</v>
      </c>
    </row>
    <row r="7" spans="2:3" x14ac:dyDescent="0.2">
      <c r="B7" s="40" t="s">
        <v>81</v>
      </c>
      <c r="C7" s="40" t="s">
        <v>82</v>
      </c>
    </row>
  </sheetData>
  <hyperlinks>
    <hyperlink ref="B5:C5" location="'AT 4.1'!A1" display="Annex 4.1"/>
    <hyperlink ref="B6:C6" location="'AT 4.2'!A1" display="Annex 4.2"/>
    <hyperlink ref="B7:C7" location="'AT 4.3'!A1" display="Annex 4.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3"/>
  <sheetViews>
    <sheetView topLeftCell="A37" workbookViewId="0">
      <selection activeCell="J57" sqref="J57"/>
    </sheetView>
  </sheetViews>
  <sheetFormatPr defaultRowHeight="14.25" customHeight="1" x14ac:dyDescent="0.2"/>
  <cols>
    <col min="1" max="1" width="9.140625" style="39"/>
    <col min="2" max="2" width="49.85546875" style="39" customWidth="1"/>
    <col min="3" max="3" width="8.7109375" style="116" customWidth="1"/>
    <col min="4" max="4" width="12.5703125" style="39" customWidth="1"/>
    <col min="5" max="5" width="13.42578125" style="39" customWidth="1"/>
    <col min="6" max="16384" width="9.140625" style="39"/>
  </cols>
  <sheetData>
    <row r="3" spans="1:5" ht="14.25" customHeight="1" x14ac:dyDescent="0.25">
      <c r="B3" s="41" t="s">
        <v>102</v>
      </c>
    </row>
    <row r="4" spans="1:5" ht="14.25" customHeight="1" x14ac:dyDescent="0.25">
      <c r="A4" s="43"/>
      <c r="B4" s="38"/>
    </row>
    <row r="5" spans="1:5" ht="14.25" customHeight="1" x14ac:dyDescent="0.2">
      <c r="A5" s="43"/>
      <c r="B5" s="16" t="s">
        <v>31</v>
      </c>
      <c r="C5" s="85"/>
      <c r="D5" s="2"/>
      <c r="E5" s="2"/>
    </row>
    <row r="6" spans="1:5" ht="14.25" customHeight="1" x14ac:dyDescent="0.2">
      <c r="A6" s="43"/>
      <c r="B6" s="8"/>
      <c r="C6" s="136" t="s">
        <v>46</v>
      </c>
      <c r="D6" s="138" t="s">
        <v>32</v>
      </c>
      <c r="E6" s="138" t="s">
        <v>33</v>
      </c>
    </row>
    <row r="7" spans="1:5" ht="14.25" customHeight="1" x14ac:dyDescent="0.2">
      <c r="A7" s="43"/>
      <c r="B7" s="1"/>
      <c r="C7" s="137"/>
      <c r="D7" s="139"/>
      <c r="E7" s="139"/>
    </row>
    <row r="8" spans="1:5" ht="14.25" customHeight="1" x14ac:dyDescent="0.2">
      <c r="A8" s="43"/>
      <c r="B8" s="13" t="s">
        <v>34</v>
      </c>
      <c r="C8" s="5">
        <v>26260</v>
      </c>
      <c r="D8" s="10"/>
      <c r="E8" s="2"/>
    </row>
    <row r="9" spans="1:5" ht="14.25" customHeight="1" x14ac:dyDescent="0.2">
      <c r="A9" s="43"/>
      <c r="B9" s="6" t="s">
        <v>93</v>
      </c>
      <c r="C9" s="113">
        <v>30</v>
      </c>
      <c r="D9" s="115">
        <v>0.11424219345011424</v>
      </c>
      <c r="E9" s="9"/>
    </row>
    <row r="10" spans="1:5" ht="14.25" customHeight="1" x14ac:dyDescent="0.2">
      <c r="B10" s="6" t="s">
        <v>94</v>
      </c>
      <c r="C10" s="113">
        <v>61</v>
      </c>
      <c r="D10" s="115">
        <v>0.23229246001523229</v>
      </c>
      <c r="E10" s="9"/>
    </row>
    <row r="11" spans="1:5" ht="14.25" customHeight="1" x14ac:dyDescent="0.2">
      <c r="B11" s="6" t="s">
        <v>23</v>
      </c>
      <c r="C11" s="113">
        <v>945</v>
      </c>
      <c r="D11" s="115">
        <v>3.5986290936785985</v>
      </c>
      <c r="E11" s="9"/>
    </row>
    <row r="12" spans="1:5" ht="14.25" customHeight="1" x14ac:dyDescent="0.2">
      <c r="B12" s="6" t="s">
        <v>95</v>
      </c>
      <c r="C12" s="113">
        <v>430</v>
      </c>
      <c r="D12" s="115">
        <v>1.6374714394516376</v>
      </c>
      <c r="E12" s="9"/>
    </row>
    <row r="13" spans="1:5" ht="14.25" customHeight="1" x14ac:dyDescent="0.2">
      <c r="B13" s="6" t="s">
        <v>96</v>
      </c>
      <c r="C13" s="113">
        <v>167</v>
      </c>
      <c r="D13" s="115">
        <v>0.63594821020563597</v>
      </c>
      <c r="E13" s="9"/>
    </row>
    <row r="14" spans="1:5" ht="14.25" customHeight="1" x14ac:dyDescent="0.2">
      <c r="B14" s="6" t="s">
        <v>97</v>
      </c>
      <c r="C14" s="113">
        <v>69</v>
      </c>
      <c r="D14" s="115">
        <v>0.26275704493526275</v>
      </c>
      <c r="E14" s="9"/>
    </row>
    <row r="15" spans="1:5" ht="14.25" customHeight="1" x14ac:dyDescent="0.2">
      <c r="A15" s="43"/>
      <c r="B15" s="6" t="s">
        <v>98</v>
      </c>
      <c r="C15" s="113">
        <v>87</v>
      </c>
      <c r="D15" s="115">
        <v>0.33130236100533128</v>
      </c>
      <c r="E15" s="9"/>
    </row>
    <row r="16" spans="1:5" ht="14.25" customHeight="1" x14ac:dyDescent="0.2">
      <c r="A16" s="43"/>
      <c r="B16" s="7" t="s">
        <v>35</v>
      </c>
      <c r="C16" s="5">
        <f>SUM(C9:C15)</f>
        <v>1789</v>
      </c>
      <c r="D16" s="11">
        <f>SUM(D9:D15)</f>
        <v>6.8126428027418129</v>
      </c>
      <c r="E16" s="9"/>
    </row>
    <row r="17" spans="1:7" ht="14.25" customHeight="1" x14ac:dyDescent="0.2">
      <c r="A17" s="43"/>
      <c r="B17" s="15" t="s">
        <v>44</v>
      </c>
      <c r="C17" s="3">
        <f>(C8-C16)</f>
        <v>24471</v>
      </c>
      <c r="D17" s="4">
        <f>(100-D16)</f>
        <v>93.187357197258194</v>
      </c>
      <c r="E17" s="17"/>
    </row>
    <row r="18" spans="1:7" ht="14.25" customHeight="1" x14ac:dyDescent="0.2">
      <c r="A18" s="43"/>
      <c r="B18" s="6" t="s">
        <v>36</v>
      </c>
      <c r="C18" s="114"/>
      <c r="D18" s="9"/>
      <c r="E18" s="12"/>
    </row>
    <row r="19" spans="1:7" ht="14.25" customHeight="1" x14ac:dyDescent="0.2">
      <c r="A19" s="43"/>
      <c r="B19" s="6" t="s">
        <v>86</v>
      </c>
      <c r="C19" s="113">
        <v>32</v>
      </c>
      <c r="D19" s="115">
        <v>0.12185833968012184</v>
      </c>
      <c r="E19" s="12">
        <f>(($C19/$C$17)*100)</f>
        <v>0.13076703036246987</v>
      </c>
    </row>
    <row r="20" spans="1:7" ht="14.25" customHeight="1" x14ac:dyDescent="0.2">
      <c r="A20" s="43"/>
      <c r="B20" s="6" t="s">
        <v>87</v>
      </c>
      <c r="C20" s="113">
        <v>24</v>
      </c>
      <c r="D20" s="115">
        <v>9.1393754760091386E-2</v>
      </c>
      <c r="E20" s="12">
        <f t="shared" ref="E20:E60" si="0">(($C20/$C$17)*100)</f>
        <v>9.8075272771852406E-2</v>
      </c>
    </row>
    <row r="21" spans="1:7" ht="14.25" customHeight="1" x14ac:dyDescent="0.2">
      <c r="A21" s="43"/>
      <c r="B21" s="6" t="s">
        <v>99</v>
      </c>
      <c r="C21" s="113">
        <v>54</v>
      </c>
      <c r="D21" s="115">
        <v>0.20563594821020564</v>
      </c>
      <c r="E21" s="12">
        <f t="shared" si="0"/>
        <v>0.2206693637366679</v>
      </c>
    </row>
    <row r="22" spans="1:7" ht="14.25" customHeight="1" x14ac:dyDescent="0.2">
      <c r="B22" s="6" t="s">
        <v>18</v>
      </c>
      <c r="C22" s="113">
        <v>1</v>
      </c>
      <c r="D22" s="115">
        <v>3.8080731150038076E-3</v>
      </c>
      <c r="E22" s="12">
        <f t="shared" si="0"/>
        <v>4.0864696988271833E-3</v>
      </c>
    </row>
    <row r="23" spans="1:7" ht="14.25" customHeight="1" x14ac:dyDescent="0.2">
      <c r="B23" s="6" t="s">
        <v>19</v>
      </c>
      <c r="C23" s="113">
        <v>31</v>
      </c>
      <c r="D23" s="115">
        <v>0.11805026656511806</v>
      </c>
      <c r="E23" s="12">
        <f t="shared" si="0"/>
        <v>0.12668056066364269</v>
      </c>
    </row>
    <row r="24" spans="1:7" ht="14.25" customHeight="1" x14ac:dyDescent="0.2">
      <c r="B24" s="6" t="s">
        <v>20</v>
      </c>
      <c r="C24" s="113">
        <v>10</v>
      </c>
      <c r="D24" s="115">
        <v>3.8080731150038079E-2</v>
      </c>
      <c r="E24" s="12">
        <f t="shared" si="0"/>
        <v>4.0864696988271831E-2</v>
      </c>
    </row>
    <row r="25" spans="1:7" ht="14.25" customHeight="1" x14ac:dyDescent="0.2">
      <c r="B25" s="6" t="s">
        <v>21</v>
      </c>
      <c r="C25" s="113">
        <v>79</v>
      </c>
      <c r="D25" s="115">
        <v>0.30083777608530082</v>
      </c>
      <c r="E25" s="12">
        <f t="shared" si="0"/>
        <v>0.32283110620734745</v>
      </c>
    </row>
    <row r="26" spans="1:7" ht="14.25" customHeight="1" x14ac:dyDescent="0.2">
      <c r="B26" s="6" t="s">
        <v>22</v>
      </c>
      <c r="C26" s="113">
        <v>29</v>
      </c>
      <c r="D26" s="124">
        <v>0.11932255581216321</v>
      </c>
      <c r="E26" s="12">
        <f t="shared" si="0"/>
        <v>0.11850762126598832</v>
      </c>
    </row>
    <row r="27" spans="1:7" ht="14.25" customHeight="1" x14ac:dyDescent="0.2">
      <c r="B27" s="6" t="s">
        <v>24</v>
      </c>
      <c r="C27" s="113">
        <v>4</v>
      </c>
      <c r="D27" s="115">
        <v>1.523229246001523E-2</v>
      </c>
      <c r="E27" s="12">
        <f t="shared" si="0"/>
        <v>1.6345878795308733E-2</v>
      </c>
      <c r="G27" s="125"/>
    </row>
    <row r="28" spans="1:7" ht="14.25" customHeight="1" x14ac:dyDescent="0.2">
      <c r="B28" s="6" t="s">
        <v>25</v>
      </c>
      <c r="C28" s="113">
        <v>1</v>
      </c>
      <c r="D28" s="115">
        <v>3.8080731150038076E-3</v>
      </c>
      <c r="E28" s="12">
        <f t="shared" si="0"/>
        <v>4.0864696988271833E-3</v>
      </c>
    </row>
    <row r="29" spans="1:7" ht="14.25" customHeight="1" x14ac:dyDescent="0.2">
      <c r="B29" s="6" t="s">
        <v>26</v>
      </c>
      <c r="C29" s="113">
        <v>13</v>
      </c>
      <c r="D29" s="115">
        <v>4.9504950495049507E-2</v>
      </c>
      <c r="E29" s="12">
        <f t="shared" si="0"/>
        <v>5.3124106084753382E-2</v>
      </c>
    </row>
    <row r="30" spans="1:7" ht="14.25" customHeight="1" x14ac:dyDescent="0.2">
      <c r="A30" s="43"/>
      <c r="B30" s="6" t="s">
        <v>22</v>
      </c>
      <c r="C30" s="113">
        <v>23</v>
      </c>
      <c r="D30" s="115">
        <v>8.7585681645087579E-2</v>
      </c>
      <c r="E30" s="12">
        <f t="shared" si="0"/>
        <v>9.3988803073025221E-2</v>
      </c>
    </row>
    <row r="31" spans="1:7" ht="14.25" customHeight="1" x14ac:dyDescent="0.2">
      <c r="A31" s="43"/>
      <c r="B31" s="15" t="s">
        <v>37</v>
      </c>
      <c r="C31" s="3">
        <f>SUM(C19:C30)</f>
        <v>301</v>
      </c>
      <c r="D31" s="18">
        <f>SUM(D18:D30)</f>
        <v>1.1551184430931991</v>
      </c>
      <c r="E31" s="4">
        <f t="shared" si="0"/>
        <v>1.2300273793469823</v>
      </c>
    </row>
    <row r="32" spans="1:7" ht="14.25" customHeight="1" x14ac:dyDescent="0.2">
      <c r="A32" s="43"/>
      <c r="B32" s="6" t="s">
        <v>2</v>
      </c>
      <c r="C32" s="113">
        <v>720</v>
      </c>
      <c r="D32" s="118">
        <v>2.7418126428027416</v>
      </c>
      <c r="E32" s="12">
        <f t="shared" si="0"/>
        <v>2.9422581831555719</v>
      </c>
    </row>
    <row r="33" spans="2:5" ht="14.25" customHeight="1" x14ac:dyDescent="0.2">
      <c r="B33" s="6" t="s">
        <v>88</v>
      </c>
      <c r="C33" s="113">
        <v>120</v>
      </c>
      <c r="D33" s="118">
        <v>0.45696877380045697</v>
      </c>
      <c r="E33" s="12">
        <f t="shared" si="0"/>
        <v>0.49037636385926198</v>
      </c>
    </row>
    <row r="34" spans="2:5" ht="14.25" customHeight="1" x14ac:dyDescent="0.2">
      <c r="B34" s="6" t="s">
        <v>89</v>
      </c>
      <c r="C34" s="113">
        <v>122</v>
      </c>
      <c r="D34" s="115">
        <v>0.46458492003046459</v>
      </c>
      <c r="E34" s="12">
        <f t="shared" si="0"/>
        <v>0.49854930325691632</v>
      </c>
    </row>
    <row r="35" spans="2:5" ht="14.25" customHeight="1" x14ac:dyDescent="0.2">
      <c r="B35" s="6" t="s">
        <v>3</v>
      </c>
      <c r="C35" s="113">
        <v>259</v>
      </c>
      <c r="D35" s="115">
        <v>0.98629093678598634</v>
      </c>
      <c r="E35" s="12">
        <f t="shared" si="0"/>
        <v>1.0583956519962405</v>
      </c>
    </row>
    <row r="36" spans="2:5" ht="14.25" customHeight="1" x14ac:dyDescent="0.2">
      <c r="B36" s="6" t="s">
        <v>4</v>
      </c>
      <c r="C36" s="113">
        <v>5519</v>
      </c>
      <c r="D36" s="115">
        <v>21.016755521706017</v>
      </c>
      <c r="E36" s="12">
        <f t="shared" si="0"/>
        <v>22.553226267827224</v>
      </c>
    </row>
    <row r="37" spans="2:5" ht="14.25" customHeight="1" x14ac:dyDescent="0.2">
      <c r="B37" s="6" t="s">
        <v>5</v>
      </c>
      <c r="C37" s="113">
        <v>86</v>
      </c>
      <c r="D37" s="115">
        <v>0.32749428789032753</v>
      </c>
      <c r="E37" s="12">
        <f t="shared" si="0"/>
        <v>0.35143639409913774</v>
      </c>
    </row>
    <row r="38" spans="2:5" ht="14.25" customHeight="1" x14ac:dyDescent="0.2">
      <c r="B38" s="6" t="s">
        <v>6</v>
      </c>
      <c r="C38" s="113">
        <v>35</v>
      </c>
      <c r="D38" s="115">
        <v>0.13328255902513328</v>
      </c>
      <c r="E38" s="12">
        <f t="shared" si="0"/>
        <v>0.14302643945895141</v>
      </c>
    </row>
    <row r="39" spans="2:5" ht="14.25" customHeight="1" x14ac:dyDescent="0.2">
      <c r="B39" s="6" t="s">
        <v>7</v>
      </c>
      <c r="C39" s="113">
        <v>1053</v>
      </c>
      <c r="D39" s="115">
        <v>4.0099009900990099</v>
      </c>
      <c r="E39" s="12">
        <f t="shared" si="0"/>
        <v>4.3030525928650238</v>
      </c>
    </row>
    <row r="40" spans="2:5" ht="14.25" customHeight="1" x14ac:dyDescent="0.2">
      <c r="B40" s="15" t="s">
        <v>38</v>
      </c>
      <c r="C40" s="3">
        <f>SUM(C32:C39)</f>
        <v>7914</v>
      </c>
      <c r="D40" s="18">
        <f>SUM(D32:D39)</f>
        <v>30.137090632140136</v>
      </c>
      <c r="E40" s="4">
        <f t="shared" si="0"/>
        <v>32.340321196518332</v>
      </c>
    </row>
    <row r="41" spans="2:5" ht="14.25" customHeight="1" x14ac:dyDescent="0.2">
      <c r="B41" s="6" t="s">
        <v>0</v>
      </c>
      <c r="C41" s="113">
        <v>1451</v>
      </c>
      <c r="D41" s="118">
        <v>5.5255140898705255</v>
      </c>
      <c r="E41" s="12">
        <f t="shared" si="0"/>
        <v>5.9294675329982427</v>
      </c>
    </row>
    <row r="42" spans="2:5" ht="14.25" customHeight="1" x14ac:dyDescent="0.2">
      <c r="B42" s="6" t="s">
        <v>90</v>
      </c>
      <c r="C42" s="113">
        <v>13</v>
      </c>
      <c r="D42" s="118">
        <v>4.9504950495049507E-2</v>
      </c>
      <c r="E42" s="12">
        <f t="shared" si="0"/>
        <v>5.3124106084753382E-2</v>
      </c>
    </row>
    <row r="43" spans="2:5" ht="14.25" customHeight="1" x14ac:dyDescent="0.2">
      <c r="B43" s="6" t="s">
        <v>1</v>
      </c>
      <c r="C43" s="113">
        <v>190</v>
      </c>
      <c r="D43" s="118">
        <v>0.72353389185072359</v>
      </c>
      <c r="E43" s="12">
        <f t="shared" si="0"/>
        <v>0.77642924277716474</v>
      </c>
    </row>
    <row r="44" spans="2:5" ht="14.25" customHeight="1" x14ac:dyDescent="0.2">
      <c r="B44" s="6" t="s">
        <v>91</v>
      </c>
      <c r="C44" s="113">
        <v>83</v>
      </c>
      <c r="D44" s="118">
        <v>0.31607006854531605</v>
      </c>
      <c r="E44" s="12">
        <f t="shared" si="0"/>
        <v>0.33917698500265619</v>
      </c>
    </row>
    <row r="45" spans="2:5" ht="14.25" customHeight="1" x14ac:dyDescent="0.2">
      <c r="B45" s="15" t="s">
        <v>39</v>
      </c>
      <c r="C45" s="3">
        <f>SUM(C41:C44)</f>
        <v>1737</v>
      </c>
      <c r="D45" s="18">
        <f>SUM(D41:D44)</f>
        <v>6.6146230007616147</v>
      </c>
      <c r="E45" s="4">
        <f t="shared" si="0"/>
        <v>7.098197866862817</v>
      </c>
    </row>
    <row r="46" spans="2:5" ht="14.25" customHeight="1" x14ac:dyDescent="0.2">
      <c r="B46" s="6" t="s">
        <v>8</v>
      </c>
      <c r="C46" s="113">
        <v>12</v>
      </c>
      <c r="D46" s="115">
        <v>4.5696877380045693E-2</v>
      </c>
      <c r="E46" s="12">
        <f t="shared" si="0"/>
        <v>4.9037636385926203E-2</v>
      </c>
    </row>
    <row r="47" spans="2:5" ht="14.25" customHeight="1" x14ac:dyDescent="0.2">
      <c r="B47" s="6" t="s">
        <v>9</v>
      </c>
      <c r="C47" s="113">
        <v>216</v>
      </c>
      <c r="D47" s="115">
        <v>0.82254379284082257</v>
      </c>
      <c r="E47" s="12">
        <f t="shared" si="0"/>
        <v>0.8826774549466716</v>
      </c>
    </row>
    <row r="48" spans="2:5" ht="14.25" customHeight="1" x14ac:dyDescent="0.2">
      <c r="B48" s="6" t="s">
        <v>10</v>
      </c>
      <c r="C48" s="113">
        <v>36</v>
      </c>
      <c r="D48" s="119">
        <v>0.13709063214013709</v>
      </c>
      <c r="E48" s="12">
        <f t="shared" si="0"/>
        <v>0.14711290915777861</v>
      </c>
    </row>
    <row r="49" spans="1:10" ht="14.25" customHeight="1" x14ac:dyDescent="0.2">
      <c r="B49" s="6" t="s">
        <v>11</v>
      </c>
      <c r="C49" s="113">
        <v>244</v>
      </c>
      <c r="D49" s="115">
        <v>0.92916984006092918</v>
      </c>
      <c r="E49" s="12">
        <f t="shared" si="0"/>
        <v>0.99709860651383264</v>
      </c>
    </row>
    <row r="50" spans="1:10" ht="14.25" customHeight="1" x14ac:dyDescent="0.2">
      <c r="B50" s="6" t="s">
        <v>12</v>
      </c>
      <c r="C50" s="113">
        <v>20</v>
      </c>
      <c r="D50" s="115">
        <v>7.6161462300076158E-2</v>
      </c>
      <c r="E50" s="12">
        <f t="shared" si="0"/>
        <v>8.1729393976543663E-2</v>
      </c>
    </row>
    <row r="51" spans="1:10" ht="14.25" customHeight="1" x14ac:dyDescent="0.2">
      <c r="B51" s="6" t="s">
        <v>13</v>
      </c>
      <c r="C51" s="113">
        <v>278</v>
      </c>
      <c r="D51" s="115">
        <v>1.0586443259710587</v>
      </c>
      <c r="E51" s="12">
        <f t="shared" si="0"/>
        <v>1.1360385762739571</v>
      </c>
    </row>
    <row r="52" spans="1:10" ht="14.25" customHeight="1" x14ac:dyDescent="0.2">
      <c r="B52" s="6" t="s">
        <v>14</v>
      </c>
      <c r="C52" s="113">
        <v>36</v>
      </c>
      <c r="D52" s="119">
        <v>0.13709063214013709</v>
      </c>
      <c r="E52" s="12">
        <f t="shared" si="0"/>
        <v>0.14711290915777861</v>
      </c>
    </row>
    <row r="53" spans="1:10" ht="14.25" customHeight="1" x14ac:dyDescent="0.2">
      <c r="B53" s="6" t="s">
        <v>15</v>
      </c>
      <c r="C53" s="113">
        <v>157</v>
      </c>
      <c r="D53" s="115">
        <v>0.59786747905559789</v>
      </c>
      <c r="E53" s="12">
        <f t="shared" si="0"/>
        <v>0.6415757427158677</v>
      </c>
    </row>
    <row r="54" spans="1:10" ht="14.25" customHeight="1" x14ac:dyDescent="0.2">
      <c r="B54" s="120" t="s">
        <v>16</v>
      </c>
      <c r="C54" s="121">
        <v>2</v>
      </c>
      <c r="D54" s="122">
        <v>7.6161462300076152E-3</v>
      </c>
      <c r="E54" s="123">
        <f t="shared" si="0"/>
        <v>8.1729393976543666E-3</v>
      </c>
    </row>
    <row r="55" spans="1:10" ht="14.25" customHeight="1" x14ac:dyDescent="0.2">
      <c r="B55" s="6" t="s">
        <v>17</v>
      </c>
      <c r="C55" s="113">
        <v>5</v>
      </c>
      <c r="D55" s="115">
        <v>1.9040365575019039E-2</v>
      </c>
      <c r="E55" s="12">
        <f t="shared" si="0"/>
        <v>2.0432348494135916E-2</v>
      </c>
    </row>
    <row r="56" spans="1:10" ht="14.25" customHeight="1" x14ac:dyDescent="0.2">
      <c r="A56" s="43"/>
      <c r="B56" s="6" t="s">
        <v>92</v>
      </c>
      <c r="C56" s="113">
        <v>45</v>
      </c>
      <c r="D56" s="119">
        <v>0.17136329017517135</v>
      </c>
      <c r="E56" s="12">
        <f t="shared" si="0"/>
        <v>0.18389113644722324</v>
      </c>
    </row>
    <row r="57" spans="1:10" ht="14.25" customHeight="1" x14ac:dyDescent="0.2">
      <c r="A57" s="43"/>
      <c r="B57" s="15" t="s">
        <v>40</v>
      </c>
      <c r="C57" s="3">
        <f>SUM(C46:C56)</f>
        <v>1051</v>
      </c>
      <c r="D57" s="18">
        <f>SUM(D46:D56)</f>
        <v>4.0022848438690026</v>
      </c>
      <c r="E57" s="4">
        <f t="shared" si="0"/>
        <v>4.2948796534673699</v>
      </c>
      <c r="J57" s="39" t="s">
        <v>108</v>
      </c>
    </row>
    <row r="58" spans="1:10" ht="14.25" customHeight="1" x14ac:dyDescent="0.2">
      <c r="A58" s="43"/>
      <c r="B58" s="6" t="s">
        <v>41</v>
      </c>
      <c r="C58" s="113">
        <v>13465</v>
      </c>
      <c r="D58" s="118">
        <v>51.275704493526277</v>
      </c>
      <c r="E58" s="12">
        <f>(($C58/$C$17)*100)</f>
        <v>55.02431449470803</v>
      </c>
    </row>
    <row r="59" spans="1:10" ht="14.25" customHeight="1" x14ac:dyDescent="0.2">
      <c r="B59" s="6" t="s">
        <v>42</v>
      </c>
      <c r="C59" s="113">
        <v>3</v>
      </c>
      <c r="D59" s="118">
        <v>1.1424219345011423E-2</v>
      </c>
      <c r="E59" s="12">
        <f t="shared" si="0"/>
        <v>1.2259409096481551E-2</v>
      </c>
    </row>
    <row r="60" spans="1:10" ht="14.25" customHeight="1" x14ac:dyDescent="0.2">
      <c r="A60" s="43"/>
      <c r="B60" s="15" t="s">
        <v>43</v>
      </c>
      <c r="C60" s="3">
        <f>SUM(C58:C59)</f>
        <v>13468</v>
      </c>
      <c r="D60" s="4">
        <f>SUM(D58:D59)</f>
        <v>51.287128712871286</v>
      </c>
      <c r="E60" s="4">
        <f t="shared" si="0"/>
        <v>55.036573903804509</v>
      </c>
    </row>
    <row r="61" spans="1:10" ht="14.25" customHeight="1" x14ac:dyDescent="0.2">
      <c r="B61" s="43"/>
      <c r="C61" s="117"/>
      <c r="D61" s="43"/>
      <c r="E61" s="43"/>
    </row>
    <row r="62" spans="1:10" ht="14.25" customHeight="1" x14ac:dyDescent="0.2">
      <c r="B62" s="22" t="s">
        <v>100</v>
      </c>
      <c r="C62" s="117"/>
      <c r="D62" s="43"/>
      <c r="E62" s="43"/>
    </row>
    <row r="63" spans="1:10" ht="14.25" customHeight="1" x14ac:dyDescent="0.2">
      <c r="B63" s="74" t="s">
        <v>101</v>
      </c>
    </row>
  </sheetData>
  <mergeCells count="3"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zoomScaleNormal="100" workbookViewId="0">
      <selection activeCell="D40" sqref="D40"/>
    </sheetView>
  </sheetViews>
  <sheetFormatPr defaultRowHeight="14.25" customHeight="1" x14ac:dyDescent="0.2"/>
  <cols>
    <col min="1" max="1" width="9.140625" style="39"/>
    <col min="2" max="2" width="48.5703125" style="39" customWidth="1"/>
    <col min="3" max="3" width="9.140625" style="39"/>
    <col min="4" max="4" width="13.42578125" style="39" customWidth="1"/>
    <col min="5" max="5" width="15.140625" style="39" customWidth="1"/>
    <col min="6" max="6" width="12" style="39" bestFit="1" customWidth="1"/>
    <col min="7" max="7" width="8.140625" style="39" customWidth="1"/>
    <col min="8" max="8" width="11.42578125" style="39" bestFit="1" customWidth="1"/>
    <col min="9" max="9" width="15.85546875" style="39" customWidth="1"/>
    <col min="10" max="10" width="16.5703125" style="39" customWidth="1"/>
    <col min="11" max="16384" width="9.140625" style="39"/>
  </cols>
  <sheetData>
    <row r="2" spans="1:7" ht="14.25" customHeight="1" x14ac:dyDescent="0.25">
      <c r="B2" s="41" t="s">
        <v>103</v>
      </c>
      <c r="F2" s="43"/>
    </row>
    <row r="3" spans="1:7" ht="14.25" customHeight="1" x14ac:dyDescent="0.25">
      <c r="B3" s="41"/>
      <c r="F3" s="43"/>
    </row>
    <row r="4" spans="1:7" ht="14.25" customHeight="1" x14ac:dyDescent="0.2">
      <c r="A4" s="43"/>
      <c r="B4" s="16" t="s">
        <v>45</v>
      </c>
      <c r="C4" s="44"/>
      <c r="D4" s="44"/>
      <c r="E4" s="44"/>
      <c r="F4" s="43"/>
    </row>
    <row r="5" spans="1:7" ht="14.25" customHeight="1" x14ac:dyDescent="0.2">
      <c r="A5" s="43"/>
      <c r="B5" s="16"/>
      <c r="C5" s="140" t="s">
        <v>46</v>
      </c>
      <c r="D5" s="140" t="s">
        <v>47</v>
      </c>
      <c r="E5" s="140" t="s">
        <v>48</v>
      </c>
      <c r="F5" s="43"/>
    </row>
    <row r="6" spans="1:7" s="46" customFormat="1" ht="14.25" customHeight="1" x14ac:dyDescent="0.2">
      <c r="A6" s="45"/>
      <c r="B6" s="14"/>
      <c r="C6" s="141"/>
      <c r="D6" s="141"/>
      <c r="E6" s="141"/>
      <c r="F6" s="45"/>
      <c r="G6" s="45"/>
    </row>
    <row r="7" spans="1:7" ht="14.25" customHeight="1" x14ac:dyDescent="0.2">
      <c r="A7" s="43"/>
      <c r="B7" s="10" t="s">
        <v>49</v>
      </c>
      <c r="C7" s="47"/>
      <c r="D7" s="47"/>
      <c r="E7" s="47"/>
      <c r="F7" s="43"/>
      <c r="G7" s="43"/>
    </row>
    <row r="8" spans="1:7" ht="14.25" customHeight="1" x14ac:dyDescent="0.2">
      <c r="A8" s="43"/>
      <c r="B8" s="10"/>
      <c r="C8" s="47"/>
      <c r="D8" s="47"/>
      <c r="E8" s="47"/>
      <c r="F8" s="43"/>
      <c r="G8" s="43"/>
    </row>
    <row r="9" spans="1:7" ht="14.25" customHeight="1" x14ac:dyDescent="0.2">
      <c r="A9" s="43"/>
      <c r="B9" s="26" t="s">
        <v>50</v>
      </c>
      <c r="C9" s="50">
        <v>9780</v>
      </c>
      <c r="D9" s="51"/>
      <c r="E9" s="51"/>
      <c r="F9" s="43"/>
      <c r="G9" s="48"/>
    </row>
    <row r="10" spans="1:7" ht="17.25" customHeight="1" x14ac:dyDescent="0.2">
      <c r="A10" s="43"/>
      <c r="B10" s="9" t="s">
        <v>51</v>
      </c>
      <c r="C10" s="52">
        <v>2510</v>
      </c>
      <c r="D10" s="53">
        <v>25.664621676891613</v>
      </c>
      <c r="E10" s="54"/>
      <c r="F10" s="43"/>
      <c r="G10" s="27"/>
    </row>
    <row r="11" spans="1:7" ht="14.25" customHeight="1" x14ac:dyDescent="0.2">
      <c r="A11" s="43"/>
      <c r="B11" s="9" t="s">
        <v>52</v>
      </c>
      <c r="C11" s="55">
        <f>(C9-C10)</f>
        <v>7270</v>
      </c>
      <c r="D11" s="56">
        <f>(($C$11/$C$9)*100)</f>
        <v>74.335378323108387</v>
      </c>
      <c r="E11" s="54"/>
      <c r="F11" s="43"/>
      <c r="G11" s="96"/>
    </row>
    <row r="12" spans="1:7" ht="14.25" customHeight="1" x14ac:dyDescent="0.2">
      <c r="A12" s="43"/>
      <c r="B12" s="9"/>
      <c r="C12" s="55"/>
      <c r="D12" s="54"/>
      <c r="E12" s="54"/>
      <c r="F12" s="43"/>
      <c r="G12" s="96"/>
    </row>
    <row r="13" spans="1:7" ht="14.25" customHeight="1" x14ac:dyDescent="0.2">
      <c r="A13" s="43"/>
      <c r="B13" s="10" t="s">
        <v>53</v>
      </c>
      <c r="C13" s="57">
        <f>SUM(C14:C22)</f>
        <v>1216</v>
      </c>
      <c r="D13" s="58">
        <f>SUM(D14:D22)</f>
        <v>12.433537832310835</v>
      </c>
      <c r="E13" s="59">
        <f>SUM(E14:E22)</f>
        <v>16.72627235213205</v>
      </c>
      <c r="F13" s="43"/>
      <c r="G13" s="97"/>
    </row>
    <row r="14" spans="1:7" ht="14.25" customHeight="1" x14ac:dyDescent="0.2">
      <c r="A14" s="43"/>
      <c r="B14" s="9" t="s">
        <v>54</v>
      </c>
      <c r="C14" s="52">
        <v>1</v>
      </c>
      <c r="D14" s="60">
        <v>1.0224948875255624E-2</v>
      </c>
      <c r="E14" s="56">
        <f>((C14/$C$11)*100)</f>
        <v>1.3755158184319119E-2</v>
      </c>
      <c r="F14" s="43"/>
      <c r="G14" s="25"/>
    </row>
    <row r="15" spans="1:7" ht="14.25" customHeight="1" x14ac:dyDescent="0.2">
      <c r="A15" s="43"/>
      <c r="B15" s="9" t="s">
        <v>27</v>
      </c>
      <c r="C15" s="52">
        <v>317</v>
      </c>
      <c r="D15" s="53">
        <v>3.2413087934560325</v>
      </c>
      <c r="E15" s="56">
        <f t="shared" ref="E15:E23" si="0">((C15/$C$11)*100)</f>
        <v>4.360385144429161</v>
      </c>
      <c r="F15" s="43"/>
      <c r="G15" s="96"/>
    </row>
    <row r="16" spans="1:7" ht="14.25" customHeight="1" x14ac:dyDescent="0.2">
      <c r="A16" s="43"/>
      <c r="B16" s="9" t="s">
        <v>28</v>
      </c>
      <c r="C16" s="52">
        <v>657</v>
      </c>
      <c r="D16" s="53">
        <v>6.7177914110429446</v>
      </c>
      <c r="E16" s="56">
        <f t="shared" si="0"/>
        <v>9.0371389270976614</v>
      </c>
      <c r="F16" s="43"/>
      <c r="G16" s="97"/>
    </row>
    <row r="17" spans="1:14" ht="14.25" customHeight="1" x14ac:dyDescent="0.2">
      <c r="A17" s="43"/>
      <c r="B17" s="9" t="s">
        <v>55</v>
      </c>
      <c r="C17" s="52">
        <v>20</v>
      </c>
      <c r="D17" s="105">
        <v>0.20449897750511251</v>
      </c>
      <c r="E17" s="56">
        <f t="shared" si="0"/>
        <v>0.27510316368638238</v>
      </c>
      <c r="F17" s="43"/>
      <c r="G17" s="25"/>
    </row>
    <row r="18" spans="1:14" ht="14.25" customHeight="1" x14ac:dyDescent="0.2">
      <c r="A18" s="43"/>
      <c r="B18" s="9" t="s">
        <v>105</v>
      </c>
      <c r="C18" s="52">
        <v>1</v>
      </c>
      <c r="D18" s="60">
        <v>1.0224948875255624E-2</v>
      </c>
      <c r="E18" s="56">
        <f t="shared" si="0"/>
        <v>1.3755158184319119E-2</v>
      </c>
      <c r="F18" s="43"/>
      <c r="G18" s="25"/>
    </row>
    <row r="19" spans="1:14" ht="14.25" customHeight="1" x14ac:dyDescent="0.2">
      <c r="A19" s="43"/>
      <c r="B19" s="9" t="s">
        <v>106</v>
      </c>
      <c r="C19" s="52">
        <v>1</v>
      </c>
      <c r="D19" s="60">
        <v>1.0224948875255624E-2</v>
      </c>
      <c r="E19" s="56">
        <f t="shared" si="0"/>
        <v>1.3755158184319119E-2</v>
      </c>
      <c r="F19" s="43"/>
      <c r="G19" s="25"/>
    </row>
    <row r="20" spans="1:14" ht="14.25" customHeight="1" x14ac:dyDescent="0.2">
      <c r="A20" s="43"/>
      <c r="B20" s="9" t="s">
        <v>74</v>
      </c>
      <c r="C20" s="66" t="s">
        <v>107</v>
      </c>
      <c r="D20" s="60" t="s">
        <v>107</v>
      </c>
      <c r="E20" s="67" t="s">
        <v>107</v>
      </c>
      <c r="F20" s="43"/>
      <c r="G20" s="25"/>
    </row>
    <row r="21" spans="1:14" ht="14.25" customHeight="1" x14ac:dyDescent="0.2">
      <c r="A21" s="43"/>
      <c r="B21" s="42" t="s">
        <v>29</v>
      </c>
      <c r="C21" s="52">
        <v>212</v>
      </c>
      <c r="D21" s="53">
        <v>2.1676891615541924</v>
      </c>
      <c r="E21" s="56">
        <f t="shared" si="0"/>
        <v>2.9160935350756532</v>
      </c>
      <c r="F21" s="43"/>
      <c r="G21" s="25"/>
    </row>
    <row r="22" spans="1:14" ht="14.25" customHeight="1" x14ac:dyDescent="0.2">
      <c r="A22" s="43"/>
      <c r="B22" s="32" t="s">
        <v>30</v>
      </c>
      <c r="C22" s="52">
        <v>7</v>
      </c>
      <c r="D22" s="60">
        <v>7.1574642126789365E-2</v>
      </c>
      <c r="E22" s="56">
        <f t="shared" si="0"/>
        <v>9.6286107290233833E-2</v>
      </c>
      <c r="F22" s="43"/>
      <c r="G22" s="25"/>
    </row>
    <row r="23" spans="1:14" ht="14.25" customHeight="1" x14ac:dyDescent="0.2">
      <c r="A23" s="43"/>
      <c r="B23" s="17" t="s">
        <v>58</v>
      </c>
      <c r="C23" s="61">
        <v>6054</v>
      </c>
      <c r="D23" s="62">
        <v>61.901840490797547</v>
      </c>
      <c r="E23" s="63">
        <f t="shared" si="0"/>
        <v>83.273727647867943</v>
      </c>
      <c r="F23" s="43"/>
      <c r="G23" s="96"/>
    </row>
    <row r="24" spans="1:14" ht="14.25" customHeight="1" x14ac:dyDescent="0.2">
      <c r="A24" s="43"/>
      <c r="B24" s="13" t="s">
        <v>59</v>
      </c>
      <c r="C24" s="55"/>
      <c r="D24" s="54"/>
      <c r="E24" s="56"/>
      <c r="F24" s="43"/>
      <c r="G24" s="75"/>
      <c r="H24" s="43"/>
      <c r="I24" s="43"/>
      <c r="J24" s="43"/>
      <c r="K24" s="43"/>
      <c r="L24" s="43"/>
      <c r="M24" s="43"/>
      <c r="N24" s="43"/>
    </row>
    <row r="25" spans="1:14" ht="14.25" customHeight="1" x14ac:dyDescent="0.2">
      <c r="A25" s="43"/>
      <c r="B25" s="9"/>
      <c r="C25" s="55"/>
      <c r="D25" s="54"/>
      <c r="E25" s="56"/>
      <c r="F25" s="43"/>
      <c r="G25" s="98"/>
      <c r="H25" s="10"/>
      <c r="I25" s="57"/>
      <c r="J25" s="51"/>
      <c r="K25" s="56"/>
      <c r="L25" s="43"/>
      <c r="M25" s="43"/>
      <c r="N25" s="43"/>
    </row>
    <row r="26" spans="1:14" ht="14.25" customHeight="1" x14ac:dyDescent="0.2">
      <c r="A26" s="43"/>
      <c r="B26" s="10" t="s">
        <v>60</v>
      </c>
      <c r="C26" s="57">
        <v>689</v>
      </c>
      <c r="D26" s="51"/>
      <c r="E26" s="56"/>
      <c r="F26" s="43"/>
      <c r="G26" s="99"/>
      <c r="H26" s="114"/>
      <c r="I26" s="52"/>
      <c r="J26" s="53"/>
      <c r="K26" s="56"/>
      <c r="L26" s="43"/>
      <c r="M26" s="43"/>
      <c r="N26" s="43"/>
    </row>
    <row r="27" spans="1:14" ht="14.25" customHeight="1" x14ac:dyDescent="0.2">
      <c r="A27" s="43"/>
      <c r="B27" s="9" t="s">
        <v>51</v>
      </c>
      <c r="C27" s="52">
        <v>36</v>
      </c>
      <c r="D27" s="53">
        <v>7.2727272727272725</v>
      </c>
      <c r="E27" s="56"/>
      <c r="F27" s="43"/>
      <c r="G27" s="100"/>
      <c r="H27" s="33"/>
      <c r="I27" s="64"/>
      <c r="J27" s="65"/>
      <c r="K27" s="56"/>
      <c r="L27" s="43"/>
      <c r="M27" s="43"/>
      <c r="N27" s="43"/>
    </row>
    <row r="28" spans="1:14" ht="14.25" customHeight="1" x14ac:dyDescent="0.2">
      <c r="A28" s="43"/>
      <c r="B28" s="33"/>
      <c r="C28" s="64"/>
      <c r="D28" s="65"/>
      <c r="E28" s="56"/>
      <c r="F28" s="49"/>
      <c r="G28" s="100"/>
      <c r="H28" s="33"/>
      <c r="I28" s="127"/>
      <c r="J28" s="128"/>
      <c r="K28" s="59"/>
      <c r="L28" s="43"/>
      <c r="M28" s="43"/>
      <c r="N28" s="43"/>
    </row>
    <row r="29" spans="1:14" ht="14.25" customHeight="1" x14ac:dyDescent="0.2">
      <c r="A29" s="43"/>
      <c r="B29" s="33" t="s">
        <v>53</v>
      </c>
      <c r="C29" s="127">
        <f>SUM(C30:C37)</f>
        <v>459</v>
      </c>
      <c r="D29" s="128">
        <f>(($C$29/$C$26)*100)</f>
        <v>66.618287373004364</v>
      </c>
      <c r="E29" s="59">
        <f>C29/($C$26-C27)*100</f>
        <v>70.290964777947934</v>
      </c>
      <c r="F29" s="28"/>
      <c r="G29" s="129"/>
      <c r="H29" s="129"/>
      <c r="I29" s="129"/>
      <c r="J29" s="129"/>
      <c r="K29" s="129"/>
      <c r="L29" s="129"/>
      <c r="M29" s="93"/>
      <c r="N29" s="43"/>
    </row>
    <row r="30" spans="1:14" ht="14.25" customHeight="1" x14ac:dyDescent="0.2">
      <c r="A30" s="43"/>
      <c r="B30" s="34" t="s">
        <v>54</v>
      </c>
      <c r="C30" s="52" t="s">
        <v>107</v>
      </c>
      <c r="D30" s="60" t="s">
        <v>107</v>
      </c>
      <c r="E30" s="67" t="s">
        <v>107</v>
      </c>
      <c r="F30" s="29"/>
      <c r="G30" s="130"/>
      <c r="H30" s="130"/>
      <c r="I30" s="131"/>
      <c r="J30" s="131"/>
      <c r="K30" s="131"/>
      <c r="L30" s="131"/>
      <c r="M30" s="93"/>
      <c r="N30" s="43"/>
    </row>
    <row r="31" spans="1:14" ht="14.25" customHeight="1" x14ac:dyDescent="0.2">
      <c r="A31" s="43"/>
      <c r="B31" s="34" t="s">
        <v>27</v>
      </c>
      <c r="C31" s="52">
        <v>134</v>
      </c>
      <c r="D31" s="53">
        <v>27.070707070707101</v>
      </c>
      <c r="E31" s="56">
        <f>C31/($C$26-$C$27)*100</f>
        <v>20.520673813169985</v>
      </c>
      <c r="F31" s="29"/>
      <c r="G31" s="132"/>
      <c r="H31" s="133"/>
      <c r="I31" s="94"/>
      <c r="J31" s="95"/>
      <c r="K31" s="95"/>
      <c r="L31" s="95"/>
      <c r="M31" s="93"/>
      <c r="N31" s="43"/>
    </row>
    <row r="32" spans="1:14" ht="14.25" customHeight="1" x14ac:dyDescent="0.2">
      <c r="A32" s="43"/>
      <c r="B32" s="34" t="s">
        <v>28</v>
      </c>
      <c r="C32" s="52">
        <v>45</v>
      </c>
      <c r="D32" s="104">
        <v>9.0909090909090917</v>
      </c>
      <c r="E32" s="56">
        <f>C32/($C$26-$C$27)*100</f>
        <v>6.8912710566615614</v>
      </c>
      <c r="F32" s="30"/>
      <c r="G32" s="132"/>
      <c r="H32" s="133"/>
      <c r="I32" s="94"/>
      <c r="J32" s="95"/>
      <c r="K32" s="95"/>
      <c r="L32" s="95"/>
      <c r="M32" s="93"/>
      <c r="N32" s="43"/>
    </row>
    <row r="33" spans="1:14" ht="14.25" customHeight="1" x14ac:dyDescent="0.2">
      <c r="A33" s="43"/>
      <c r="B33" s="34" t="s">
        <v>55</v>
      </c>
      <c r="C33" s="52">
        <v>13</v>
      </c>
      <c r="D33" s="60">
        <v>2.6262626262626263</v>
      </c>
      <c r="E33" s="56">
        <f>C33/($C$26-$C$27)*100</f>
        <v>1.9908116385911179</v>
      </c>
      <c r="F33" s="29"/>
      <c r="G33" s="132"/>
      <c r="H33" s="133"/>
      <c r="I33" s="94"/>
      <c r="J33" s="95"/>
      <c r="K33" s="95"/>
      <c r="L33" s="95"/>
      <c r="M33" s="93"/>
      <c r="N33" s="43"/>
    </row>
    <row r="34" spans="1:14" ht="14.25" customHeight="1" x14ac:dyDescent="0.2">
      <c r="A34" s="43"/>
      <c r="B34" s="34" t="s">
        <v>70</v>
      </c>
      <c r="C34" s="66" t="s">
        <v>107</v>
      </c>
      <c r="D34" s="67" t="s">
        <v>107</v>
      </c>
      <c r="E34" s="67" t="s">
        <v>107</v>
      </c>
      <c r="F34" s="30"/>
      <c r="G34" s="132"/>
      <c r="H34" s="133"/>
      <c r="I34" s="94"/>
      <c r="J34" s="95"/>
      <c r="K34" s="95"/>
      <c r="L34" s="95"/>
      <c r="M34" s="93"/>
      <c r="N34" s="43"/>
    </row>
    <row r="35" spans="1:14" ht="14.25" customHeight="1" x14ac:dyDescent="0.2">
      <c r="A35" s="43"/>
      <c r="B35" s="34" t="s">
        <v>56</v>
      </c>
      <c r="C35" s="52">
        <v>242</v>
      </c>
      <c r="D35" s="53">
        <v>48.888888888888886</v>
      </c>
      <c r="E35" s="56">
        <f>C35/($C$26-$C$27)*100</f>
        <v>37.059724349157733</v>
      </c>
      <c r="F35" s="29"/>
      <c r="G35" s="132"/>
      <c r="H35" s="133"/>
      <c r="I35" s="94"/>
      <c r="J35" s="95"/>
      <c r="K35" s="95"/>
      <c r="L35" s="95"/>
      <c r="M35" s="93"/>
      <c r="N35" s="43"/>
    </row>
    <row r="36" spans="1:14" ht="14.25" customHeight="1" x14ac:dyDescent="0.2">
      <c r="A36" s="43"/>
      <c r="B36" s="34" t="s">
        <v>61</v>
      </c>
      <c r="C36" s="112" t="s">
        <v>107</v>
      </c>
      <c r="D36" s="112" t="s">
        <v>107</v>
      </c>
      <c r="E36" s="67" t="s">
        <v>107</v>
      </c>
      <c r="F36" s="30"/>
      <c r="G36" s="132"/>
      <c r="H36" s="133"/>
      <c r="I36" s="94"/>
      <c r="J36" s="95"/>
      <c r="K36" s="95"/>
      <c r="L36" s="95"/>
      <c r="M36" s="93"/>
      <c r="N36" s="43"/>
    </row>
    <row r="37" spans="1:14" ht="14.25" customHeight="1" x14ac:dyDescent="0.2">
      <c r="A37" s="43"/>
      <c r="B37" s="35" t="s">
        <v>57</v>
      </c>
      <c r="C37" s="68">
        <v>25</v>
      </c>
      <c r="D37" s="92">
        <v>5.0505050505050502</v>
      </c>
      <c r="E37" s="135">
        <f>C37/($C$26-$C$27)*100</f>
        <v>3.828483920367534</v>
      </c>
      <c r="F37" s="30"/>
      <c r="G37" s="132"/>
      <c r="H37" s="133"/>
      <c r="I37" s="94"/>
      <c r="J37" s="95"/>
      <c r="K37" s="95"/>
      <c r="L37" s="134"/>
      <c r="M37" s="93"/>
      <c r="N37" s="43"/>
    </row>
    <row r="38" spans="1:14" ht="14.25" customHeight="1" x14ac:dyDescent="0.2">
      <c r="A38" s="43"/>
      <c r="B38" s="34" t="s">
        <v>63</v>
      </c>
      <c r="C38" s="69">
        <v>188</v>
      </c>
      <c r="D38" s="70"/>
      <c r="E38" s="56"/>
      <c r="F38" s="30"/>
      <c r="G38" s="100"/>
      <c r="H38" s="43"/>
      <c r="I38" s="43"/>
      <c r="J38" s="43"/>
      <c r="K38" s="43"/>
      <c r="L38" s="43"/>
      <c r="M38" s="43"/>
      <c r="N38" s="43"/>
    </row>
    <row r="39" spans="1:14" ht="14.25" customHeight="1" x14ac:dyDescent="0.2">
      <c r="A39" s="43"/>
      <c r="B39" s="34" t="s">
        <v>62</v>
      </c>
      <c r="C39" s="69">
        <v>6</v>
      </c>
      <c r="D39" s="70"/>
      <c r="E39" s="56"/>
      <c r="F39" s="30"/>
      <c r="G39" s="75"/>
      <c r="H39" s="43"/>
      <c r="I39" s="43"/>
      <c r="J39" s="43"/>
      <c r="K39" s="43"/>
      <c r="L39" s="43"/>
      <c r="M39" s="43"/>
      <c r="N39" s="43"/>
    </row>
    <row r="40" spans="1:14" ht="14.25" customHeight="1" x14ac:dyDescent="0.2">
      <c r="A40" s="43"/>
      <c r="B40" s="36" t="s">
        <v>64</v>
      </c>
      <c r="C40" s="71">
        <f>SUM(C38,C39)</f>
        <v>194</v>
      </c>
      <c r="D40" s="72">
        <f>(C40/C26*100)</f>
        <v>28.156748911465897</v>
      </c>
      <c r="E40" s="72">
        <f>C40/($C$26-C27)*100</f>
        <v>29.709035222052066</v>
      </c>
      <c r="F40" s="43"/>
      <c r="G40" s="75"/>
      <c r="H40" s="43"/>
      <c r="I40" s="43"/>
      <c r="J40" s="43"/>
      <c r="K40" s="43"/>
      <c r="L40" s="43"/>
      <c r="M40" s="43"/>
      <c r="N40" s="43"/>
    </row>
    <row r="41" spans="1:14" ht="14.25" customHeight="1" x14ac:dyDescent="0.2">
      <c r="A41" s="43"/>
      <c r="B41" s="37" t="s">
        <v>65</v>
      </c>
      <c r="C41" s="73">
        <f>SUM(C40,C23)</f>
        <v>6248</v>
      </c>
      <c r="D41" s="63">
        <f>C41/($C$26+$C$9)*100</f>
        <v>59.680962842678383</v>
      </c>
      <c r="E41" s="72">
        <f>C41/((C26-C27)+C11)*100</f>
        <v>78.859018048718923</v>
      </c>
      <c r="F41" s="43"/>
      <c r="G41" s="75"/>
      <c r="H41" s="43"/>
      <c r="I41" s="43"/>
      <c r="J41" s="43"/>
      <c r="K41" s="43"/>
      <c r="L41" s="43"/>
      <c r="M41" s="43"/>
      <c r="N41" s="43"/>
    </row>
    <row r="42" spans="1:14" ht="14.25" customHeight="1" x14ac:dyDescent="0.2">
      <c r="B42" s="74" t="s">
        <v>83</v>
      </c>
      <c r="G42" s="75"/>
      <c r="H42" s="43"/>
      <c r="I42" s="43"/>
      <c r="J42" s="43"/>
      <c r="K42" s="43"/>
      <c r="L42" s="43"/>
      <c r="M42" s="43"/>
      <c r="N42" s="43"/>
    </row>
    <row r="43" spans="1:14" ht="14.25" customHeight="1" x14ac:dyDescent="0.2">
      <c r="B43" s="74" t="s">
        <v>84</v>
      </c>
      <c r="G43" s="75"/>
    </row>
    <row r="44" spans="1:14" ht="14.25" customHeight="1" x14ac:dyDescent="0.2">
      <c r="B44" s="84" t="s">
        <v>85</v>
      </c>
      <c r="G44" s="75"/>
    </row>
    <row r="45" spans="1:14" ht="14.25" customHeight="1" x14ac:dyDescent="0.2">
      <c r="G45" s="31"/>
    </row>
    <row r="51" spans="2:7" ht="14.25" customHeight="1" x14ac:dyDescent="0.2">
      <c r="B51" s="43"/>
      <c r="C51" s="43"/>
      <c r="D51" s="43"/>
      <c r="E51" s="43"/>
      <c r="F51" s="43"/>
      <c r="G51" s="43"/>
    </row>
    <row r="52" spans="2:7" ht="14.25" customHeight="1" x14ac:dyDescent="0.2">
      <c r="B52" s="106"/>
      <c r="C52" s="106"/>
      <c r="D52" s="106"/>
      <c r="E52" s="106"/>
      <c r="F52" s="106"/>
      <c r="G52" s="106"/>
    </row>
    <row r="53" spans="2:7" ht="14.25" customHeight="1" x14ac:dyDescent="0.2">
      <c r="B53" s="107"/>
      <c r="C53" s="107"/>
      <c r="D53" s="108"/>
      <c r="E53" s="108"/>
      <c r="F53" s="108"/>
      <c r="G53" s="108"/>
    </row>
    <row r="54" spans="2:7" ht="14.25" customHeight="1" x14ac:dyDescent="0.2">
      <c r="B54" s="126"/>
      <c r="C54" s="110"/>
      <c r="D54" s="101"/>
      <c r="E54" s="102"/>
      <c r="F54" s="102"/>
      <c r="G54" s="102"/>
    </row>
    <row r="55" spans="2:7" ht="14.25" customHeight="1" x14ac:dyDescent="0.2">
      <c r="B55" s="109"/>
      <c r="C55" s="110"/>
      <c r="D55" s="101"/>
      <c r="E55" s="102"/>
      <c r="F55" s="102"/>
      <c r="G55" s="102"/>
    </row>
    <row r="56" spans="2:7" ht="14.25" customHeight="1" x14ac:dyDescent="0.2">
      <c r="B56" s="109"/>
      <c r="C56" s="110"/>
      <c r="D56" s="101"/>
      <c r="E56" s="103"/>
      <c r="F56" s="103"/>
      <c r="G56" s="102"/>
    </row>
    <row r="57" spans="2:7" ht="14.25" customHeight="1" x14ac:dyDescent="0.2">
      <c r="B57" s="109"/>
      <c r="C57" s="110"/>
      <c r="D57" s="101"/>
      <c r="E57" s="103"/>
      <c r="F57" s="103"/>
      <c r="G57" s="102"/>
    </row>
    <row r="58" spans="2:7" ht="14.25" customHeight="1" x14ac:dyDescent="0.2">
      <c r="B58" s="109"/>
      <c r="C58" s="110"/>
      <c r="D58" s="101"/>
      <c r="E58" s="103"/>
      <c r="F58" s="103"/>
      <c r="G58" s="102"/>
    </row>
    <row r="59" spans="2:7" ht="14.25" customHeight="1" x14ac:dyDescent="0.2">
      <c r="B59" s="109"/>
      <c r="C59" s="110"/>
      <c r="D59" s="101"/>
      <c r="E59" s="102"/>
      <c r="F59" s="102"/>
      <c r="G59" s="102"/>
    </row>
    <row r="60" spans="2:7" ht="14.25" customHeight="1" x14ac:dyDescent="0.2">
      <c r="B60" s="109"/>
      <c r="C60" s="110"/>
      <c r="D60" s="101"/>
      <c r="E60" s="103"/>
      <c r="F60" s="103"/>
      <c r="G60" s="102"/>
    </row>
    <row r="61" spans="2:7" ht="14.25" customHeight="1" x14ac:dyDescent="0.2">
      <c r="B61" s="109"/>
      <c r="C61" s="110"/>
      <c r="D61" s="101"/>
      <c r="E61" s="102"/>
      <c r="F61" s="102"/>
      <c r="G61" s="102"/>
    </row>
    <row r="62" spans="2:7" ht="14.25" customHeight="1" x14ac:dyDescent="0.2">
      <c r="B62" s="109"/>
      <c r="C62" s="110"/>
      <c r="D62" s="101"/>
      <c r="E62" s="102"/>
      <c r="F62" s="102"/>
      <c r="G62" s="111"/>
    </row>
    <row r="63" spans="2:7" ht="14.25" customHeight="1" x14ac:dyDescent="0.2">
      <c r="B63" s="43"/>
      <c r="C63" s="43"/>
      <c r="D63" s="43"/>
      <c r="E63" s="43"/>
      <c r="F63" s="43"/>
      <c r="G63" s="43"/>
    </row>
    <row r="64" spans="2:7" ht="14.25" customHeight="1" x14ac:dyDescent="0.2">
      <c r="B64" s="43"/>
      <c r="C64" s="43"/>
      <c r="D64" s="43"/>
      <c r="E64" s="43"/>
      <c r="F64" s="43"/>
      <c r="G64" s="43"/>
    </row>
  </sheetData>
  <mergeCells count="3"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zoomScaleNormal="100" workbookViewId="0">
      <selection activeCell="D4" sqref="D4"/>
    </sheetView>
  </sheetViews>
  <sheetFormatPr defaultRowHeight="14.25" customHeight="1" x14ac:dyDescent="0.2"/>
  <cols>
    <col min="1" max="1" width="9.140625" style="21"/>
    <col min="2" max="2" width="19.42578125" style="21" customWidth="1"/>
    <col min="3" max="3" width="19" style="21" customWidth="1"/>
    <col min="4" max="4" width="15.5703125" style="21" customWidth="1"/>
    <col min="5" max="16384" width="9.140625" style="21"/>
  </cols>
  <sheetData>
    <row r="1" spans="2:12" ht="14.25" customHeight="1" x14ac:dyDescent="0.2">
      <c r="C1" s="23"/>
      <c r="D1" s="23"/>
    </row>
    <row r="2" spans="2:12" ht="14.25" customHeight="1" x14ac:dyDescent="0.25">
      <c r="B2" s="41" t="s">
        <v>104</v>
      </c>
      <c r="C2" s="23"/>
      <c r="D2" s="23"/>
      <c r="E2" s="23"/>
    </row>
    <row r="3" spans="2:12" ht="14.25" customHeight="1" x14ac:dyDescent="0.2">
      <c r="B3" s="22"/>
      <c r="C3" s="79" t="s">
        <v>46</v>
      </c>
      <c r="D3" s="79" t="s">
        <v>73</v>
      </c>
      <c r="G3" s="23"/>
      <c r="H3" s="23"/>
      <c r="I3" s="23"/>
    </row>
    <row r="4" spans="2:12" ht="14.25" customHeight="1" x14ac:dyDescent="0.2">
      <c r="B4" s="80" t="s">
        <v>66</v>
      </c>
      <c r="C4" s="76">
        <v>10844</v>
      </c>
      <c r="D4" s="77">
        <v>80.516780516780514</v>
      </c>
      <c r="E4" s="23"/>
      <c r="G4" s="19"/>
      <c r="H4" s="20"/>
      <c r="I4" s="23"/>
      <c r="K4" s="24"/>
    </row>
    <row r="5" spans="2:12" ht="14.25" customHeight="1" x14ac:dyDescent="0.2">
      <c r="B5" s="81" t="s">
        <v>67</v>
      </c>
      <c r="C5" s="76">
        <v>2451</v>
      </c>
      <c r="D5" s="77">
        <v>18.198693198693199</v>
      </c>
      <c r="E5" s="23"/>
      <c r="G5" s="142"/>
      <c r="H5" s="86"/>
      <c r="I5" s="87"/>
      <c r="J5" s="88"/>
      <c r="K5" s="89"/>
      <c r="L5" s="23"/>
    </row>
    <row r="6" spans="2:12" ht="14.25" customHeight="1" x14ac:dyDescent="0.2">
      <c r="B6" s="82" t="s">
        <v>71</v>
      </c>
      <c r="C6" s="78">
        <v>13295</v>
      </c>
      <c r="D6" s="91">
        <v>98.715473715473706</v>
      </c>
      <c r="E6" s="23"/>
      <c r="G6" s="142"/>
      <c r="H6" s="86"/>
      <c r="I6" s="87"/>
      <c r="J6" s="88"/>
      <c r="K6" s="89"/>
      <c r="L6" s="23"/>
    </row>
    <row r="7" spans="2:12" ht="14.25" customHeight="1" x14ac:dyDescent="0.2">
      <c r="B7" s="81" t="s">
        <v>68</v>
      </c>
      <c r="C7" s="76">
        <v>165</v>
      </c>
      <c r="D7" s="77">
        <v>1.2251262251262252</v>
      </c>
      <c r="E7" s="23"/>
      <c r="G7" s="142"/>
      <c r="H7" s="86"/>
      <c r="I7" s="87"/>
      <c r="J7" s="88"/>
      <c r="K7" s="89"/>
      <c r="L7" s="23"/>
    </row>
    <row r="8" spans="2:12" ht="14.25" customHeight="1" x14ac:dyDescent="0.2">
      <c r="B8" s="81" t="s">
        <v>69</v>
      </c>
      <c r="C8" s="76">
        <v>8</v>
      </c>
      <c r="D8" s="77">
        <v>5.9400059400059393E-2</v>
      </c>
      <c r="E8" s="23"/>
      <c r="G8" s="142"/>
      <c r="H8" s="86"/>
      <c r="I8" s="87"/>
      <c r="J8" s="88"/>
      <c r="K8" s="89"/>
      <c r="L8" s="23"/>
    </row>
    <row r="9" spans="2:12" ht="14.25" customHeight="1" x14ac:dyDescent="0.2">
      <c r="B9" s="83" t="s">
        <v>72</v>
      </c>
      <c r="C9" s="78">
        <v>173</v>
      </c>
      <c r="D9" s="91">
        <v>1.2845262845262846</v>
      </c>
      <c r="G9" s="142"/>
      <c r="H9" s="86"/>
      <c r="I9" s="87"/>
      <c r="J9" s="90"/>
      <c r="K9" s="89"/>
      <c r="L9" s="23"/>
    </row>
    <row r="10" spans="2:12" ht="14.25" customHeight="1" x14ac:dyDescent="0.2">
      <c r="B10" s="23"/>
      <c r="C10" s="23"/>
      <c r="D10" s="23"/>
      <c r="G10" s="142"/>
      <c r="H10" s="86"/>
      <c r="I10" s="87"/>
      <c r="J10" s="88"/>
      <c r="K10" s="89"/>
      <c r="L10" s="23"/>
    </row>
    <row r="11" spans="2:12" ht="14.25" customHeight="1" x14ac:dyDescent="0.2">
      <c r="B11" s="23"/>
      <c r="C11" s="23"/>
      <c r="D11" s="23"/>
    </row>
  </sheetData>
  <mergeCells count="1">
    <mergeCell ref="G5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2E22A45-12C9-437E-B4D6-3451152CBD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Contents</vt:lpstr>
      <vt:lpstr>AT 4.1</vt:lpstr>
      <vt:lpstr>AT 4.2</vt:lpstr>
      <vt:lpstr>AT 4.3</vt:lpstr>
      <vt:lpstr>'AT 4.3'!Print_Area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mdavid</cp:lastModifiedBy>
  <dcterms:created xsi:type="dcterms:W3CDTF">2016-04-07T10:48:29Z</dcterms:created>
  <dcterms:modified xsi:type="dcterms:W3CDTF">2017-08-14T13:45:40Z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b3b10ef4-c8c3-4bef-bd35-78e0db1069cb</vt:lpwstr>
  </property>
  <property fmtid="{D5CDD505-2E9C-101B-9397-08002B2CF9AE}" pid="3" name="bjDocumentSecurityLabel">
    <vt:lpwstr>No Marking</vt:lpwstr>
  </property>
  <property fmtid="{D5CDD505-2E9C-101B-9397-08002B2CF9AE}" pid="4" name="bjSaver">
    <vt:lpwstr>o5fJV8S8DurcbLz9I51XwmpE+64uAzj2</vt:lpwstr>
  </property>
</Properties>
</file>