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jrobins/Downloads/"/>
    </mc:Choice>
  </mc:AlternateContent>
  <bookViews>
    <workbookView xWindow="0" yWindow="460" windowWidth="22240" windowHeight="8800" firstSheet="11" activeTab="17"/>
  </bookViews>
  <sheets>
    <sheet name="Metadata" sheetId="32" r:id="rId1"/>
    <sheet name="Contents" sheetId="1" r:id="rId2"/>
    <sheet name="Table A1" sheetId="2" r:id="rId3"/>
    <sheet name="Table A2" sheetId="3" r:id="rId4"/>
    <sheet name="Table A3" sheetId="4" r:id="rId5"/>
    <sheet name="Table A4" sheetId="5" r:id="rId6"/>
    <sheet name="Table A5" sheetId="6" r:id="rId7"/>
    <sheet name="Table A6" sheetId="7" r:id="rId8"/>
    <sheet name="Table A7" sheetId="10" r:id="rId9"/>
    <sheet name="Table A8" sheetId="11" r:id="rId10"/>
    <sheet name="Table A9" sheetId="12" r:id="rId11"/>
    <sheet name="Table A10" sheetId="13" r:id="rId12"/>
    <sheet name="Table A11" sheetId="14" r:id="rId13"/>
    <sheet name="Table B1" sheetId="17" r:id="rId14"/>
    <sheet name="Table B2" sheetId="18" r:id="rId15"/>
    <sheet name="Table B3" sheetId="19" r:id="rId16"/>
    <sheet name="Table B4" sheetId="20" r:id="rId17"/>
    <sheet name="Table C1" sheetId="30" r:id="rId18"/>
    <sheet name="Table C2" sheetId="28" r:id="rId19"/>
    <sheet name="Table C3" sheetId="29" r:id="rId20"/>
  </sheets>
  <definedNames>
    <definedName name="_xlnm.Print_Area" localSheetId="2">'Table A1'!$A$1:$F$74</definedName>
    <definedName name="_xlnm.Print_Area" localSheetId="11">'Table A10'!$A$1:$F$71</definedName>
    <definedName name="_xlnm.Print_Area" localSheetId="12">'Table A11'!$A$1:$G$19</definedName>
    <definedName name="_xlnm.Print_Area" localSheetId="3">'Table A2'!$A$1:$G$54</definedName>
    <definedName name="_xlnm.Print_Area" localSheetId="4">'Table A3'!$A$1:$G$50</definedName>
    <definedName name="_xlnm.Print_Area" localSheetId="5">'Table A4'!$A$1:$J$44</definedName>
    <definedName name="_xlnm.Print_Area" localSheetId="6">'Table A5'!$A$1:$J$42</definedName>
    <definedName name="_xlnm.Print_Area" localSheetId="7">'Table A6'!$A$1:$I$25</definedName>
    <definedName name="_xlnm.Print_Area" localSheetId="8">'Table A7'!$A$1:$G$15</definedName>
    <definedName name="_xlnm.Print_Area" localSheetId="9">'Table A8'!$A$1:$G$95</definedName>
    <definedName name="_xlnm.Print_Area" localSheetId="10">'Table A9'!$A$1:$F$51</definedName>
    <definedName name="_xlnm.Print_Area" localSheetId="13">'Table B1'!$A$1:$H$113</definedName>
    <definedName name="_xlnm.Print_Area" localSheetId="14">'Table B2'!$A$1:$H$29</definedName>
    <definedName name="_xlnm.Print_Area" localSheetId="15">'Table B3'!$A$1:$U$28</definedName>
    <definedName name="_xlnm.Print_Area" localSheetId="16">'Table B4'!$A$1:$I$47</definedName>
    <definedName name="_xlnm.Print_Area" localSheetId="18">'Table C2'!$A$1:$G$32</definedName>
    <definedName name="_xlnm.Print_Area" localSheetId="19">'Table C3'!$A$1:$J$34</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42" i="4" l="1"/>
  <c r="E38" i="4"/>
  <c r="E37" i="4"/>
  <c r="E30" i="4"/>
  <c r="E20" i="4"/>
  <c r="E10" i="4"/>
  <c r="E40" i="4"/>
  <c r="E46" i="3"/>
  <c r="E41" i="3"/>
  <c r="E40" i="3"/>
  <c r="E34" i="3"/>
  <c r="E32" i="3"/>
  <c r="E23" i="3"/>
  <c r="E21" i="3"/>
  <c r="E12" i="3"/>
  <c r="E10" i="3"/>
  <c r="E43" i="3"/>
  <c r="E45" i="3"/>
  <c r="O5" i="30"/>
  <c r="O6" i="30"/>
  <c r="O7" i="30"/>
  <c r="O8" i="30"/>
  <c r="O9" i="30"/>
  <c r="O12" i="30"/>
  <c r="O10" i="30"/>
  <c r="O11" i="30"/>
  <c r="O13" i="30"/>
  <c r="O14" i="30"/>
  <c r="O15" i="30"/>
  <c r="O16" i="30"/>
  <c r="O17" i="30"/>
  <c r="O18" i="30"/>
  <c r="O19" i="30"/>
  <c r="O21" i="30"/>
  <c r="O22" i="30"/>
  <c r="O23" i="30"/>
  <c r="O20" i="30"/>
  <c r="O24" i="30"/>
  <c r="O25" i="30"/>
  <c r="O26" i="30"/>
  <c r="O27" i="30"/>
  <c r="O28" i="30"/>
  <c r="O29" i="30"/>
  <c r="AM30" i="30"/>
  <c r="BA5" i="30"/>
  <c r="BA20" i="30"/>
  <c r="BA12" i="30"/>
  <c r="BA8" i="30"/>
  <c r="BA27" i="30"/>
  <c r="BA23" i="30"/>
  <c r="BA19" i="30"/>
  <c r="BA15" i="30"/>
  <c r="BA11" i="30"/>
  <c r="BA7" i="30"/>
  <c r="BA16" i="30"/>
  <c r="O30" i="30"/>
  <c r="BA26" i="30"/>
  <c r="BA22" i="30"/>
  <c r="BA18" i="30"/>
  <c r="BA14" i="30"/>
  <c r="BA10" i="30"/>
  <c r="BA6" i="30"/>
  <c r="BA28" i="30"/>
  <c r="BA24" i="30"/>
  <c r="BA29" i="30"/>
  <c r="BA25" i="30"/>
  <c r="BA21" i="30"/>
  <c r="BA17" i="30"/>
  <c r="BA13" i="30"/>
  <c r="BA9" i="30"/>
  <c r="AL30" i="30"/>
  <c r="AZ29" i="30"/>
  <c r="AY29" i="30"/>
  <c r="AX29" i="30"/>
  <c r="AW29" i="30"/>
  <c r="AV29" i="30"/>
  <c r="AU29" i="30"/>
  <c r="AT29" i="30"/>
  <c r="AS29" i="30"/>
  <c r="AR29" i="30"/>
  <c r="AQ29" i="30"/>
  <c r="AP29" i="30"/>
  <c r="AO29" i="30"/>
  <c r="AN29" i="30"/>
  <c r="N29" i="30"/>
  <c r="M29" i="30"/>
  <c r="L29" i="30"/>
  <c r="K29" i="30"/>
  <c r="J29" i="30"/>
  <c r="I29" i="30"/>
  <c r="H29" i="30"/>
  <c r="G29" i="30"/>
  <c r="F29" i="30"/>
  <c r="E29" i="30"/>
  <c r="D29" i="30"/>
  <c r="C29" i="30"/>
  <c r="B29" i="30"/>
  <c r="AZ28" i="30"/>
  <c r="AY28" i="30"/>
  <c r="AX28" i="30"/>
  <c r="AW28" i="30"/>
  <c r="AV28" i="30"/>
  <c r="AU28" i="30"/>
  <c r="AT28" i="30"/>
  <c r="AS28" i="30"/>
  <c r="AR28" i="30"/>
  <c r="AQ28" i="30"/>
  <c r="AP28" i="30"/>
  <c r="AO28" i="30"/>
  <c r="AN28" i="30"/>
  <c r="N28" i="30"/>
  <c r="M28" i="30"/>
  <c r="L28" i="30"/>
  <c r="K28" i="30"/>
  <c r="J28" i="30"/>
  <c r="I28" i="30"/>
  <c r="H28" i="30"/>
  <c r="G28" i="30"/>
  <c r="F28" i="30"/>
  <c r="E28" i="30"/>
  <c r="D28" i="30"/>
  <c r="C28" i="30"/>
  <c r="B28" i="30"/>
  <c r="AZ27" i="30"/>
  <c r="AY27" i="30"/>
  <c r="AX27" i="30"/>
  <c r="AW27" i="30"/>
  <c r="AV27" i="30"/>
  <c r="AU27" i="30"/>
  <c r="AT27" i="30"/>
  <c r="AS27" i="30"/>
  <c r="AR27" i="30"/>
  <c r="AQ27" i="30"/>
  <c r="AP27" i="30"/>
  <c r="AO27" i="30"/>
  <c r="AN27" i="30"/>
  <c r="N27" i="30"/>
  <c r="M27" i="30"/>
  <c r="L27" i="30"/>
  <c r="K27" i="30"/>
  <c r="J27" i="30"/>
  <c r="I27" i="30"/>
  <c r="H27" i="30"/>
  <c r="G27" i="30"/>
  <c r="F27" i="30"/>
  <c r="E27" i="30"/>
  <c r="D27" i="30"/>
  <c r="C27" i="30"/>
  <c r="B27" i="30"/>
  <c r="AZ26" i="30"/>
  <c r="AY26" i="30"/>
  <c r="AX26" i="30"/>
  <c r="AW26" i="30"/>
  <c r="AV26" i="30"/>
  <c r="AU26" i="30"/>
  <c r="AT26" i="30"/>
  <c r="AS26" i="30"/>
  <c r="AR26" i="30"/>
  <c r="AQ26" i="30"/>
  <c r="AP26" i="30"/>
  <c r="AO26" i="30"/>
  <c r="AN26" i="30"/>
  <c r="N26" i="30"/>
  <c r="M26" i="30"/>
  <c r="L26" i="30"/>
  <c r="K26" i="30"/>
  <c r="J26" i="30"/>
  <c r="I26" i="30"/>
  <c r="H26" i="30"/>
  <c r="G26" i="30"/>
  <c r="F26" i="30"/>
  <c r="E26" i="30"/>
  <c r="D26" i="30"/>
  <c r="C26" i="30"/>
  <c r="B26" i="30"/>
  <c r="AZ25" i="30"/>
  <c r="AY25" i="30"/>
  <c r="AX25" i="30"/>
  <c r="AW25" i="30"/>
  <c r="AV25" i="30"/>
  <c r="AU25" i="30"/>
  <c r="AT25" i="30"/>
  <c r="AS25" i="30"/>
  <c r="AR25" i="30"/>
  <c r="AQ25" i="30"/>
  <c r="AP25" i="30"/>
  <c r="AO25" i="30"/>
  <c r="AN25" i="30"/>
  <c r="N25" i="30"/>
  <c r="M25" i="30"/>
  <c r="L25" i="30"/>
  <c r="K25" i="30"/>
  <c r="J25" i="30"/>
  <c r="I25" i="30"/>
  <c r="H25" i="30"/>
  <c r="G25" i="30"/>
  <c r="F25" i="30"/>
  <c r="E25" i="30"/>
  <c r="D25" i="30"/>
  <c r="C25" i="30"/>
  <c r="B25" i="30"/>
  <c r="AZ24" i="30"/>
  <c r="AY24" i="30"/>
  <c r="AX24" i="30"/>
  <c r="AW24" i="30"/>
  <c r="AV24" i="30"/>
  <c r="AU24" i="30"/>
  <c r="AT24" i="30"/>
  <c r="AS24" i="30"/>
  <c r="AR24" i="30"/>
  <c r="AQ24" i="30"/>
  <c r="AP24" i="30"/>
  <c r="AO24" i="30"/>
  <c r="AN24" i="30"/>
  <c r="N24" i="30"/>
  <c r="M24" i="30"/>
  <c r="L24" i="30"/>
  <c r="K24" i="30"/>
  <c r="J24" i="30"/>
  <c r="I24" i="30"/>
  <c r="H24" i="30"/>
  <c r="G24" i="30"/>
  <c r="F24" i="30"/>
  <c r="E24" i="30"/>
  <c r="D24" i="30"/>
  <c r="C24" i="30"/>
  <c r="B24" i="30"/>
  <c r="AZ23" i="30"/>
  <c r="AY23" i="30"/>
  <c r="AX23" i="30"/>
  <c r="AW23" i="30"/>
  <c r="AV23" i="30"/>
  <c r="AU23" i="30"/>
  <c r="AT23" i="30"/>
  <c r="AS23" i="30"/>
  <c r="AR23" i="30"/>
  <c r="AQ23" i="30"/>
  <c r="AP23" i="30"/>
  <c r="AO23" i="30"/>
  <c r="AN23" i="30"/>
  <c r="N20" i="30"/>
  <c r="M20" i="30"/>
  <c r="L20" i="30"/>
  <c r="K20" i="30"/>
  <c r="J20" i="30"/>
  <c r="I20" i="30"/>
  <c r="H20" i="30"/>
  <c r="G20" i="30"/>
  <c r="F20" i="30"/>
  <c r="E20" i="30"/>
  <c r="D20" i="30"/>
  <c r="C20" i="30"/>
  <c r="B20" i="30"/>
  <c r="AZ22" i="30"/>
  <c r="AY22" i="30"/>
  <c r="AX22" i="30"/>
  <c r="AW22" i="30"/>
  <c r="K23" i="30"/>
  <c r="AV22" i="30"/>
  <c r="AU22" i="30"/>
  <c r="AT22" i="30"/>
  <c r="AS22" i="30"/>
  <c r="AR22" i="30"/>
  <c r="AQ22" i="30"/>
  <c r="AP22" i="30"/>
  <c r="AO22" i="30"/>
  <c r="AN22" i="30"/>
  <c r="N23" i="30"/>
  <c r="M23" i="30"/>
  <c r="L23" i="30"/>
  <c r="J23" i="30"/>
  <c r="I23" i="30"/>
  <c r="H23" i="30"/>
  <c r="G23" i="30"/>
  <c r="F23" i="30"/>
  <c r="E23" i="30"/>
  <c r="D23" i="30"/>
  <c r="C23" i="30"/>
  <c r="B23" i="30"/>
  <c r="AZ21" i="30"/>
  <c r="AY21" i="30"/>
  <c r="AX21" i="30"/>
  <c r="L22" i="30"/>
  <c r="AW21" i="30"/>
  <c r="K22" i="30"/>
  <c r="AV21" i="30"/>
  <c r="AU21" i="30"/>
  <c r="AT21" i="30"/>
  <c r="H22" i="30"/>
  <c r="AS21" i="30"/>
  <c r="AR21" i="30"/>
  <c r="AQ21" i="30"/>
  <c r="AP21" i="30"/>
  <c r="AO21" i="30"/>
  <c r="AN21" i="30"/>
  <c r="N22" i="30"/>
  <c r="M22" i="30"/>
  <c r="J22" i="30"/>
  <c r="I22" i="30"/>
  <c r="G22" i="30"/>
  <c r="F22" i="30"/>
  <c r="E22" i="30"/>
  <c r="D22" i="30"/>
  <c r="C22" i="30"/>
  <c r="B22" i="30"/>
  <c r="AZ20" i="30"/>
  <c r="AY20" i="30"/>
  <c r="AX20" i="30"/>
  <c r="L21" i="30"/>
  <c r="AW20" i="30"/>
  <c r="K21" i="30"/>
  <c r="AV20" i="30"/>
  <c r="AU20" i="30"/>
  <c r="AT20" i="30"/>
  <c r="H21" i="30"/>
  <c r="AS20" i="30"/>
  <c r="G21" i="30"/>
  <c r="AR20" i="30"/>
  <c r="AQ20" i="30"/>
  <c r="AP20" i="30"/>
  <c r="D21" i="30"/>
  <c r="AO20" i="30"/>
  <c r="AN20" i="30"/>
  <c r="N21" i="30"/>
  <c r="M21" i="30"/>
  <c r="J21" i="30"/>
  <c r="I21" i="30"/>
  <c r="F21" i="30"/>
  <c r="E21" i="30"/>
  <c r="C21" i="30"/>
  <c r="B21" i="30"/>
  <c r="AZ19" i="30"/>
  <c r="AY19" i="30"/>
  <c r="AX19" i="30"/>
  <c r="L19" i="30"/>
  <c r="AW19" i="30"/>
  <c r="K19" i="30"/>
  <c r="AV19" i="30"/>
  <c r="AU19" i="30"/>
  <c r="AT19" i="30"/>
  <c r="H19" i="30"/>
  <c r="AS19" i="30"/>
  <c r="G19" i="30"/>
  <c r="AR19" i="30"/>
  <c r="AQ19" i="30"/>
  <c r="AP19" i="30"/>
  <c r="D19" i="30"/>
  <c r="AO19" i="30"/>
  <c r="C19" i="30"/>
  <c r="AN19" i="30"/>
  <c r="N19" i="30"/>
  <c r="M19" i="30"/>
  <c r="J19" i="30"/>
  <c r="I19" i="30"/>
  <c r="F19" i="30"/>
  <c r="E19" i="30"/>
  <c r="B19" i="30"/>
  <c r="AZ18" i="30"/>
  <c r="AY18" i="30"/>
  <c r="AX18" i="30"/>
  <c r="AW18" i="30"/>
  <c r="AV18" i="30"/>
  <c r="AU18" i="30"/>
  <c r="AT18" i="30"/>
  <c r="AS18" i="30"/>
  <c r="AR18" i="30"/>
  <c r="AQ18" i="30"/>
  <c r="AP18" i="30"/>
  <c r="AO18" i="30"/>
  <c r="AN18" i="30"/>
  <c r="N18" i="30"/>
  <c r="M18" i="30"/>
  <c r="L18" i="30"/>
  <c r="K18" i="30"/>
  <c r="J18" i="30"/>
  <c r="I18" i="30"/>
  <c r="H18" i="30"/>
  <c r="G18" i="30"/>
  <c r="F18" i="30"/>
  <c r="E18" i="30"/>
  <c r="D18" i="30"/>
  <c r="C18" i="30"/>
  <c r="B18" i="30"/>
  <c r="AZ17" i="30"/>
  <c r="AY17" i="30"/>
  <c r="AX17" i="30"/>
  <c r="L17" i="30"/>
  <c r="AW17" i="30"/>
  <c r="K17" i="30"/>
  <c r="AV17" i="30"/>
  <c r="AU17" i="30"/>
  <c r="AT17" i="30"/>
  <c r="H17" i="30"/>
  <c r="AS17" i="30"/>
  <c r="G17" i="30"/>
  <c r="AR17" i="30"/>
  <c r="AQ17" i="30"/>
  <c r="AP17" i="30"/>
  <c r="D17" i="30"/>
  <c r="AO17" i="30"/>
  <c r="C17" i="30"/>
  <c r="AN17" i="30"/>
  <c r="N17" i="30"/>
  <c r="M17" i="30"/>
  <c r="J17" i="30"/>
  <c r="I17" i="30"/>
  <c r="F17" i="30"/>
  <c r="E17" i="30"/>
  <c r="B17" i="30"/>
  <c r="AZ16" i="30"/>
  <c r="AY16" i="30"/>
  <c r="AX16" i="30"/>
  <c r="L16" i="30"/>
  <c r="AW16" i="30"/>
  <c r="K16" i="30"/>
  <c r="AV16" i="30"/>
  <c r="AU16" i="30"/>
  <c r="AT16" i="30"/>
  <c r="H16" i="30"/>
  <c r="AS16" i="30"/>
  <c r="G16" i="30"/>
  <c r="AR16" i="30"/>
  <c r="AQ16" i="30"/>
  <c r="AP16" i="30"/>
  <c r="D16" i="30"/>
  <c r="AO16" i="30"/>
  <c r="C16" i="30"/>
  <c r="AN16" i="30"/>
  <c r="N16" i="30"/>
  <c r="M16" i="30"/>
  <c r="J16" i="30"/>
  <c r="I16" i="30"/>
  <c r="F16" i="30"/>
  <c r="E16" i="30"/>
  <c r="B16" i="30"/>
  <c r="AZ15" i="30"/>
  <c r="AY15" i="30"/>
  <c r="AX15" i="30"/>
  <c r="AW15" i="30"/>
  <c r="AV15" i="30"/>
  <c r="AU15" i="30"/>
  <c r="AT15" i="30"/>
  <c r="H15" i="30"/>
  <c r="AS15" i="30"/>
  <c r="G15" i="30"/>
  <c r="AR15" i="30"/>
  <c r="AQ15" i="30"/>
  <c r="AP15" i="30"/>
  <c r="D15" i="30"/>
  <c r="AO15" i="30"/>
  <c r="C15" i="30"/>
  <c r="AN15" i="30"/>
  <c r="N15" i="30"/>
  <c r="M15" i="30"/>
  <c r="L15" i="30"/>
  <c r="K15" i="30"/>
  <c r="J15" i="30"/>
  <c r="I15" i="30"/>
  <c r="F15" i="30"/>
  <c r="E15" i="30"/>
  <c r="B15" i="30"/>
  <c r="AZ14" i="30"/>
  <c r="AY14" i="30"/>
  <c r="AX14" i="30"/>
  <c r="L14" i="30"/>
  <c r="AW14" i="30"/>
  <c r="K14" i="30"/>
  <c r="AV14" i="30"/>
  <c r="AU14" i="30"/>
  <c r="AT14" i="30"/>
  <c r="H14" i="30"/>
  <c r="AS14" i="30"/>
  <c r="G14" i="30"/>
  <c r="AR14" i="30"/>
  <c r="AQ14" i="30"/>
  <c r="AP14" i="30"/>
  <c r="D14" i="30"/>
  <c r="AO14" i="30"/>
  <c r="C14" i="30"/>
  <c r="AN14" i="30"/>
  <c r="N14" i="30"/>
  <c r="M14" i="30"/>
  <c r="J14" i="30"/>
  <c r="I14" i="30"/>
  <c r="F14" i="30"/>
  <c r="E14" i="30"/>
  <c r="B14" i="30"/>
  <c r="AZ13" i="30"/>
  <c r="AY13" i="30"/>
  <c r="AX13" i="30"/>
  <c r="L13" i="30"/>
  <c r="AW13" i="30"/>
  <c r="K13" i="30"/>
  <c r="AV13" i="30"/>
  <c r="AU13" i="30"/>
  <c r="AT13" i="30"/>
  <c r="H13" i="30"/>
  <c r="AS13" i="30"/>
  <c r="G13" i="30"/>
  <c r="AR13" i="30"/>
  <c r="AQ13" i="30"/>
  <c r="AP13" i="30"/>
  <c r="D13" i="30"/>
  <c r="AO13" i="30"/>
  <c r="C13" i="30"/>
  <c r="AN13" i="30"/>
  <c r="N13" i="30"/>
  <c r="M13" i="30"/>
  <c r="J13" i="30"/>
  <c r="I13" i="30"/>
  <c r="F13" i="30"/>
  <c r="E13" i="30"/>
  <c r="B13" i="30"/>
  <c r="AZ12" i="30"/>
  <c r="AY12" i="30"/>
  <c r="AX12" i="30"/>
  <c r="L11" i="30"/>
  <c r="AW12" i="30"/>
  <c r="K11" i="30"/>
  <c r="AV12" i="30"/>
  <c r="AU12" i="30"/>
  <c r="AT12" i="30"/>
  <c r="H11" i="30"/>
  <c r="AS12" i="30"/>
  <c r="G11" i="30"/>
  <c r="AR12" i="30"/>
  <c r="AQ12" i="30"/>
  <c r="AP12" i="30"/>
  <c r="D11" i="30"/>
  <c r="AO12" i="30"/>
  <c r="C11" i="30"/>
  <c r="AN12" i="30"/>
  <c r="N11" i="30"/>
  <c r="M11" i="30"/>
  <c r="J11" i="30"/>
  <c r="I11" i="30"/>
  <c r="F11" i="30"/>
  <c r="E11" i="30"/>
  <c r="B11" i="30"/>
  <c r="AZ11" i="30"/>
  <c r="AY11" i="30"/>
  <c r="AX11" i="30"/>
  <c r="L10" i="30"/>
  <c r="AW11" i="30"/>
  <c r="K10" i="30"/>
  <c r="AV11" i="30"/>
  <c r="AU11" i="30"/>
  <c r="AT11" i="30"/>
  <c r="H10" i="30"/>
  <c r="AS11" i="30"/>
  <c r="G10" i="30"/>
  <c r="AR11" i="30"/>
  <c r="AQ11" i="30"/>
  <c r="AP11" i="30"/>
  <c r="D10" i="30"/>
  <c r="AO11" i="30"/>
  <c r="C10" i="30"/>
  <c r="AN11" i="30"/>
  <c r="N10" i="30"/>
  <c r="M10" i="30"/>
  <c r="J10" i="30"/>
  <c r="I10" i="30"/>
  <c r="F10" i="30"/>
  <c r="E10" i="30"/>
  <c r="B10" i="30"/>
  <c r="AZ10" i="30"/>
  <c r="AY10" i="30"/>
  <c r="AX10" i="30"/>
  <c r="L12" i="30"/>
  <c r="AW10" i="30"/>
  <c r="K12" i="30"/>
  <c r="AV10" i="30"/>
  <c r="AU10" i="30"/>
  <c r="AT10" i="30"/>
  <c r="H12" i="30"/>
  <c r="AS10" i="30"/>
  <c r="G12" i="30"/>
  <c r="AR10" i="30"/>
  <c r="AQ10" i="30"/>
  <c r="AP10" i="30"/>
  <c r="D12" i="30"/>
  <c r="AO10" i="30"/>
  <c r="C12" i="30"/>
  <c r="AN10" i="30"/>
  <c r="N12" i="30"/>
  <c r="M12" i="30"/>
  <c r="J12" i="30"/>
  <c r="I12" i="30"/>
  <c r="F12" i="30"/>
  <c r="E12" i="30"/>
  <c r="B12" i="30"/>
  <c r="AZ9" i="30"/>
  <c r="AY9" i="30"/>
  <c r="AX9" i="30"/>
  <c r="L9" i="30"/>
  <c r="AW9" i="30"/>
  <c r="K9" i="30"/>
  <c r="AV9" i="30"/>
  <c r="AU9" i="30"/>
  <c r="AT9" i="30"/>
  <c r="H9" i="30"/>
  <c r="AS9" i="30"/>
  <c r="G9" i="30"/>
  <c r="AR9" i="30"/>
  <c r="AQ9" i="30"/>
  <c r="AP9" i="30"/>
  <c r="D9" i="30"/>
  <c r="AO9" i="30"/>
  <c r="C9" i="30"/>
  <c r="AN9" i="30"/>
  <c r="N9" i="30"/>
  <c r="M9" i="30"/>
  <c r="J9" i="30"/>
  <c r="I9" i="30"/>
  <c r="F9" i="30"/>
  <c r="E9" i="30"/>
  <c r="B9" i="30"/>
  <c r="AZ8" i="30"/>
  <c r="AY8" i="30"/>
  <c r="AX8" i="30"/>
  <c r="L8" i="30"/>
  <c r="AW8" i="30"/>
  <c r="K8" i="30"/>
  <c r="AV8" i="30"/>
  <c r="AU8" i="30"/>
  <c r="AT8" i="30"/>
  <c r="H8" i="30"/>
  <c r="AS8" i="30"/>
  <c r="G8" i="30"/>
  <c r="AR8" i="30"/>
  <c r="AQ8" i="30"/>
  <c r="AP8" i="30"/>
  <c r="D8" i="30"/>
  <c r="AO8" i="30"/>
  <c r="C8" i="30"/>
  <c r="AN8" i="30"/>
  <c r="N8" i="30"/>
  <c r="M8" i="30"/>
  <c r="J8" i="30"/>
  <c r="I8" i="30"/>
  <c r="F8" i="30"/>
  <c r="E8" i="30"/>
  <c r="B8" i="30"/>
  <c r="AZ7" i="30"/>
  <c r="AY7" i="30"/>
  <c r="AX7" i="30"/>
  <c r="L7" i="30"/>
  <c r="AW7" i="30"/>
  <c r="K7" i="30"/>
  <c r="AV7" i="30"/>
  <c r="AU7" i="30"/>
  <c r="AT7" i="30"/>
  <c r="H7" i="30"/>
  <c r="AS7" i="30"/>
  <c r="G7" i="30"/>
  <c r="AR7" i="30"/>
  <c r="AQ7" i="30"/>
  <c r="AP7" i="30"/>
  <c r="D7" i="30"/>
  <c r="AO7" i="30"/>
  <c r="C7" i="30"/>
  <c r="AN7" i="30"/>
  <c r="N7" i="30"/>
  <c r="M7" i="30"/>
  <c r="J7" i="30"/>
  <c r="I7" i="30"/>
  <c r="F7" i="30"/>
  <c r="E7" i="30"/>
  <c r="B7" i="30"/>
  <c r="AZ6" i="30"/>
  <c r="AY6" i="30"/>
  <c r="AX6" i="30"/>
  <c r="L6" i="30"/>
  <c r="AW6" i="30"/>
  <c r="K6" i="30"/>
  <c r="AV6" i="30"/>
  <c r="AU6" i="30"/>
  <c r="AT6" i="30"/>
  <c r="H6" i="30"/>
  <c r="AS6" i="30"/>
  <c r="G6" i="30"/>
  <c r="AR6" i="30"/>
  <c r="AQ6" i="30"/>
  <c r="AP6" i="30"/>
  <c r="D6" i="30"/>
  <c r="AO6" i="30"/>
  <c r="C6" i="30"/>
  <c r="AN6" i="30"/>
  <c r="N6" i="30"/>
  <c r="M6" i="30"/>
  <c r="J6" i="30"/>
  <c r="I6" i="30"/>
  <c r="F6" i="30"/>
  <c r="E6" i="30"/>
  <c r="B6" i="30"/>
  <c r="AZ5" i="30"/>
  <c r="AY5" i="30"/>
  <c r="M30" i="30"/>
  <c r="AX5" i="30"/>
  <c r="L5" i="30"/>
  <c r="AW5" i="30"/>
  <c r="K5" i="30"/>
  <c r="AV5" i="30"/>
  <c r="J30" i="30"/>
  <c r="AU5" i="30"/>
  <c r="I30" i="30"/>
  <c r="AT5" i="30"/>
  <c r="H5" i="30"/>
  <c r="AS5" i="30"/>
  <c r="G5" i="30"/>
  <c r="AR5" i="30"/>
  <c r="F30" i="30"/>
  <c r="AQ5" i="30"/>
  <c r="E30" i="30"/>
  <c r="AP5" i="30"/>
  <c r="D5" i="30"/>
  <c r="AO5" i="30"/>
  <c r="C5" i="30"/>
  <c r="AN5" i="30"/>
  <c r="B30" i="30"/>
  <c r="N5" i="30"/>
  <c r="M5" i="30"/>
  <c r="J5" i="30"/>
  <c r="I5" i="30"/>
  <c r="F5" i="30"/>
  <c r="E5" i="30"/>
  <c r="B5" i="30"/>
  <c r="AG23" i="7"/>
  <c r="AH23" i="7"/>
  <c r="AM23" i="7"/>
  <c r="AI23" i="7"/>
  <c r="AJ23" i="7"/>
  <c r="AK23" i="7"/>
  <c r="AL23" i="7"/>
  <c r="Z24" i="7"/>
  <c r="AA24" i="7"/>
  <c r="AB24" i="7"/>
  <c r="AC24" i="7"/>
  <c r="AD24" i="7"/>
  <c r="AE24" i="7"/>
  <c r="AF24" i="7"/>
  <c r="AM21" i="7"/>
  <c r="AL21" i="7"/>
  <c r="AK21" i="7"/>
  <c r="AJ21" i="7"/>
  <c r="AI21" i="7"/>
  <c r="AH21" i="7"/>
  <c r="AG21" i="7"/>
  <c r="AM20" i="7"/>
  <c r="AL20" i="7"/>
  <c r="AK20" i="7"/>
  <c r="AJ20" i="7"/>
  <c r="AI20" i="7"/>
  <c r="AH20" i="7"/>
  <c r="AG20" i="7"/>
  <c r="AM19" i="7"/>
  <c r="AL19" i="7"/>
  <c r="AK19" i="7"/>
  <c r="AJ19" i="7"/>
  <c r="AI19" i="7"/>
  <c r="AH19" i="7"/>
  <c r="AG19" i="7"/>
  <c r="H19" i="7"/>
  <c r="G19" i="7"/>
  <c r="F19" i="7"/>
  <c r="E19" i="7"/>
  <c r="D19" i="7"/>
  <c r="C19" i="7"/>
  <c r="B19" i="7"/>
  <c r="H18" i="7"/>
  <c r="G18" i="7"/>
  <c r="F18" i="7"/>
  <c r="E18" i="7"/>
  <c r="D18" i="7"/>
  <c r="C18" i="7"/>
  <c r="B18" i="7"/>
  <c r="AM17" i="7"/>
  <c r="AL17" i="7"/>
  <c r="AK17" i="7"/>
  <c r="AJ17" i="7"/>
  <c r="AI17" i="7"/>
  <c r="AH17" i="7"/>
  <c r="AG17" i="7"/>
  <c r="H17" i="7"/>
  <c r="G17" i="7"/>
  <c r="F17" i="7"/>
  <c r="E17" i="7"/>
  <c r="D17" i="7"/>
  <c r="C17" i="7"/>
  <c r="B17" i="7"/>
  <c r="AM16" i="7"/>
  <c r="AL16" i="7"/>
  <c r="AK16" i="7"/>
  <c r="AJ16" i="7"/>
  <c r="AI16" i="7"/>
  <c r="AH16" i="7"/>
  <c r="AG16" i="7"/>
  <c r="H16" i="7"/>
  <c r="G16" i="7"/>
  <c r="F16" i="7"/>
  <c r="E16" i="7"/>
  <c r="D16" i="7"/>
  <c r="C16" i="7"/>
  <c r="B16" i="7"/>
  <c r="AM15" i="7"/>
  <c r="AL15" i="7"/>
  <c r="AK15" i="7"/>
  <c r="AJ15" i="7"/>
  <c r="AI15" i="7"/>
  <c r="AH15" i="7"/>
  <c r="AG15" i="7"/>
  <c r="H15" i="7"/>
  <c r="G15" i="7"/>
  <c r="F15" i="7"/>
  <c r="E15" i="7"/>
  <c r="D15" i="7"/>
  <c r="C15" i="7"/>
  <c r="B15" i="7"/>
  <c r="H14" i="7"/>
  <c r="G14" i="7"/>
  <c r="F14" i="7"/>
  <c r="E14" i="7"/>
  <c r="D14" i="7"/>
  <c r="C14" i="7"/>
  <c r="B14" i="7"/>
  <c r="AM13" i="7"/>
  <c r="AL13" i="7"/>
  <c r="AK13" i="7"/>
  <c r="AJ13" i="7"/>
  <c r="AI13" i="7"/>
  <c r="AH13" i="7"/>
  <c r="AG13" i="7"/>
  <c r="H13" i="7"/>
  <c r="G13" i="7"/>
  <c r="F13" i="7"/>
  <c r="E13" i="7"/>
  <c r="D13" i="7"/>
  <c r="C13" i="7"/>
  <c r="B13" i="7"/>
  <c r="AM12" i="7"/>
  <c r="AL12" i="7"/>
  <c r="AK12" i="7"/>
  <c r="AJ12" i="7"/>
  <c r="AI12" i="7"/>
  <c r="AH12" i="7"/>
  <c r="AG12" i="7"/>
  <c r="H12" i="7"/>
  <c r="G12" i="7"/>
  <c r="F12" i="7"/>
  <c r="E12" i="7"/>
  <c r="D12" i="7"/>
  <c r="C12" i="7"/>
  <c r="B12" i="7"/>
  <c r="AM11" i="7"/>
  <c r="AL11" i="7"/>
  <c r="AK11" i="7"/>
  <c r="AJ11" i="7"/>
  <c r="AI11" i="7"/>
  <c r="AH11" i="7"/>
  <c r="AG11" i="7"/>
  <c r="H11" i="7"/>
  <c r="G11" i="7"/>
  <c r="F11" i="7"/>
  <c r="E11" i="7"/>
  <c r="D11" i="7"/>
  <c r="C11" i="7"/>
  <c r="B11" i="7"/>
  <c r="H10" i="7"/>
  <c r="G10" i="7"/>
  <c r="F10" i="7"/>
  <c r="E10" i="7"/>
  <c r="D10" i="7"/>
  <c r="C10" i="7"/>
  <c r="B10" i="7"/>
  <c r="AM9" i="7"/>
  <c r="AL9" i="7"/>
  <c r="AK9" i="7"/>
  <c r="AJ9" i="7"/>
  <c r="AI9" i="7"/>
  <c r="AH9" i="7"/>
  <c r="AG9" i="7"/>
  <c r="H9" i="7"/>
  <c r="G9" i="7"/>
  <c r="F9" i="7"/>
  <c r="E9" i="7"/>
  <c r="D9" i="7"/>
  <c r="C9" i="7"/>
  <c r="B9" i="7"/>
  <c r="AM8" i="7"/>
  <c r="AL8" i="7"/>
  <c r="AK8" i="7"/>
  <c r="AJ8" i="7"/>
  <c r="AI8" i="7"/>
  <c r="AH8" i="7"/>
  <c r="AG8" i="7"/>
  <c r="H8" i="7"/>
  <c r="G8" i="7"/>
  <c r="F8" i="7"/>
  <c r="E8" i="7"/>
  <c r="D8" i="7"/>
  <c r="C8" i="7"/>
  <c r="B8" i="7"/>
  <c r="AM7" i="7"/>
  <c r="AL7" i="7"/>
  <c r="AK7" i="7"/>
  <c r="AJ7" i="7"/>
  <c r="AI7" i="7"/>
  <c r="AH7" i="7"/>
  <c r="AG7" i="7"/>
  <c r="H7" i="7"/>
  <c r="G7" i="7"/>
  <c r="F7" i="7"/>
  <c r="E7" i="7"/>
  <c r="D7" i="7"/>
  <c r="C7" i="7"/>
  <c r="B7" i="7"/>
  <c r="H5" i="7"/>
  <c r="N30" i="30"/>
  <c r="C30" i="30"/>
  <c r="G30" i="30"/>
  <c r="K30" i="30"/>
  <c r="D30" i="30"/>
  <c r="H30" i="30"/>
  <c r="L30" i="30"/>
  <c r="AW30" i="30"/>
  <c r="AY30" i="30"/>
  <c r="AN30" i="30"/>
  <c r="AV30" i="30"/>
  <c r="BA30" i="30"/>
  <c r="AP30" i="30"/>
  <c r="AX30" i="30"/>
  <c r="AO30" i="30"/>
  <c r="AU30" i="30"/>
  <c r="AQ30" i="30"/>
  <c r="AS30" i="30"/>
  <c r="AT30" i="30"/>
  <c r="AR30" i="30"/>
  <c r="AZ30" i="30"/>
</calcChain>
</file>

<file path=xl/sharedStrings.xml><?xml version="1.0" encoding="utf-8"?>
<sst xmlns="http://schemas.openxmlformats.org/spreadsheetml/2006/main" count="1085" uniqueCount="538">
  <si>
    <t>2011-12</t>
  </si>
  <si>
    <t>2012-13</t>
  </si>
  <si>
    <t>2013-14</t>
  </si>
  <si>
    <t>2014-15</t>
  </si>
  <si>
    <t>2015-16</t>
  </si>
  <si>
    <t>England and Wales</t>
  </si>
  <si>
    <t>On register at start of period</t>
  </si>
  <si>
    <t xml:space="preserve">  Incorporations</t>
  </si>
  <si>
    <t xml:space="preserve">  Dissolved</t>
  </si>
  <si>
    <t>On register at end of period</t>
  </si>
  <si>
    <t>Change on previous year</t>
  </si>
  <si>
    <t>Of which: in liquidation</t>
  </si>
  <si>
    <t>Effective numbers on register at end of period</t>
  </si>
  <si>
    <t>Scotland</t>
  </si>
  <si>
    <t xml:space="preserve"> Incorporations</t>
  </si>
  <si>
    <t xml:space="preserve">  Restored to the register</t>
  </si>
  <si>
    <t>Northern Ireland</t>
  </si>
  <si>
    <t>United Kingdom</t>
  </si>
  <si>
    <t>Notes</t>
  </si>
  <si>
    <t xml:space="preserve"> </t>
  </si>
  <si>
    <t>PRIVATE COMPANIES</t>
  </si>
  <si>
    <t>ENGLAND &amp; WALES</t>
  </si>
  <si>
    <t>Effective number on register at end of period</t>
  </si>
  <si>
    <t xml:space="preserve">   Of which: Unlimited</t>
  </si>
  <si>
    <t>Public Companies as percentage of England &amp; Wales effective register</t>
  </si>
  <si>
    <t>SCOTLAND</t>
  </si>
  <si>
    <t>Public Companies as percentage of Scotland effective register</t>
  </si>
  <si>
    <t>NORTHERN IRELAND</t>
  </si>
  <si>
    <t>Public Companies as percentage of Northern Ireland effective register</t>
  </si>
  <si>
    <t>UNITED KINGDOM</t>
  </si>
  <si>
    <t>PUBLIC COMPANIES</t>
  </si>
  <si>
    <r>
      <t>SECTION A - ANALYSIS OF THE COMPANIES</t>
    </r>
    <r>
      <rPr>
        <vertAlign val="superscript"/>
        <sz val="12"/>
        <rFont val="Times New Roman"/>
        <family val="1"/>
      </rPr>
      <t>1</t>
    </r>
    <r>
      <rPr>
        <b/>
        <sz val="12"/>
        <rFont val="Times New Roman"/>
        <family val="1"/>
      </rPr>
      <t xml:space="preserve"> REGISTER</t>
    </r>
  </si>
  <si>
    <t>Thousands</t>
  </si>
  <si>
    <t>1862-69</t>
  </si>
  <si>
    <t>1870-79</t>
  </si>
  <si>
    <t>1880-89</t>
  </si>
  <si>
    <t>1890-99</t>
  </si>
  <si>
    <t>1900-09</t>
  </si>
  <si>
    <t>1910-19</t>
  </si>
  <si>
    <t>1920-29</t>
  </si>
  <si>
    <t>1930-39</t>
  </si>
  <si>
    <t>1940-49</t>
  </si>
  <si>
    <t>1950-59</t>
  </si>
  <si>
    <t>1960-69</t>
  </si>
  <si>
    <t>1970-79</t>
  </si>
  <si>
    <t>1980-89</t>
  </si>
  <si>
    <t>1990-99</t>
  </si>
  <si>
    <t>All companies</t>
  </si>
  <si>
    <t>Years</t>
  </si>
  <si>
    <t>As at 31 March 2000</t>
  </si>
  <si>
    <t>years</t>
  </si>
  <si>
    <t>As at 31 March 2001</t>
  </si>
  <si>
    <t>As at 31 March 2002</t>
  </si>
  <si>
    <t>As at 31 March 2003</t>
  </si>
  <si>
    <t>As at 31 March 2004</t>
  </si>
  <si>
    <t>As at 31 March 2005</t>
  </si>
  <si>
    <t>As at 31 March 2006</t>
  </si>
  <si>
    <t>As at 31 March 2007</t>
  </si>
  <si>
    <t>As at 31 March 2008</t>
  </si>
  <si>
    <t>As at 31 March 2009</t>
  </si>
  <si>
    <t>As at 31 March 2010</t>
  </si>
  <si>
    <t>As at 31 March 2011</t>
  </si>
  <si>
    <t>As at 31 March 2012</t>
  </si>
  <si>
    <t>As at 31 March 2013</t>
  </si>
  <si>
    <t>As at 31 March 2014</t>
  </si>
  <si>
    <t>As at 31 March 2015</t>
  </si>
  <si>
    <r>
      <t>SECTION A - ANALYSIS OF THE COMPANIES</t>
    </r>
    <r>
      <rPr>
        <b/>
        <vertAlign val="superscript"/>
        <sz val="12"/>
        <rFont val="Times New Roman"/>
        <family val="1"/>
      </rPr>
      <t>1</t>
    </r>
    <r>
      <rPr>
        <b/>
        <sz val="12"/>
        <rFont val="Times New Roman"/>
        <family val="1"/>
      </rPr>
      <t xml:space="preserve"> REGISTER</t>
    </r>
  </si>
  <si>
    <t>LOOK UP TABLES VOLUMES &amp; PERCENTAGE</t>
  </si>
  <si>
    <t>LOOKUP DROP DOWN</t>
  </si>
  <si>
    <t>SELECT VOLUMES OR PERCENTAGE:</t>
  </si>
  <si>
    <t>VOLUMES</t>
  </si>
  <si>
    <t>Percentage</t>
  </si>
  <si>
    <t xml:space="preserve">Month of ARD </t>
  </si>
  <si>
    <t xml:space="preserve"> Up to1969</t>
  </si>
  <si>
    <t>1970 to 1979</t>
  </si>
  <si>
    <t>1980 to1989</t>
  </si>
  <si>
    <t>1990 to 1999</t>
  </si>
  <si>
    <t>2000 to 2009</t>
  </si>
  <si>
    <t>2010 to 2016</t>
  </si>
  <si>
    <t>Total</t>
  </si>
  <si>
    <t>January</t>
  </si>
  <si>
    <t>PERCENTAGE</t>
  </si>
  <si>
    <t>February</t>
  </si>
  <si>
    <t>March</t>
  </si>
  <si>
    <t>April</t>
  </si>
  <si>
    <t>May</t>
  </si>
  <si>
    <t>June</t>
  </si>
  <si>
    <t>July</t>
  </si>
  <si>
    <t>August</t>
  </si>
  <si>
    <t>September</t>
  </si>
  <si>
    <t>October</t>
  </si>
  <si>
    <t>November</t>
  </si>
  <si>
    <t>December</t>
  </si>
  <si>
    <t>ENGLAND AND WALES</t>
  </si>
  <si>
    <t>As at 31 March 2016</t>
  </si>
  <si>
    <t xml:space="preserve">Professional, scientific and technical activities </t>
  </si>
  <si>
    <t>Administrative and support service activities</t>
  </si>
  <si>
    <t xml:space="preserve">Information and communication </t>
  </si>
  <si>
    <t xml:space="preserve">Construction </t>
  </si>
  <si>
    <t>Wholesale and retail trade; repair of motor vehicles and motorcycles</t>
  </si>
  <si>
    <t>GREAT BRITAIN</t>
  </si>
  <si>
    <t>1986 - 87</t>
  </si>
  <si>
    <t>1987 - 88</t>
  </si>
  <si>
    <t>1988 - 89</t>
  </si>
  <si>
    <t>1989 - 90</t>
  </si>
  <si>
    <t>1990 - 91</t>
  </si>
  <si>
    <t>1991 - 92</t>
  </si>
  <si>
    <t>1992 - 93</t>
  </si>
  <si>
    <t>1993 - 94</t>
  </si>
  <si>
    <t>1994 - 95</t>
  </si>
  <si>
    <t>1995 - 96</t>
  </si>
  <si>
    <t>1996 - 97</t>
  </si>
  <si>
    <t>1997 - 98</t>
  </si>
  <si>
    <t>1998 - 99</t>
  </si>
  <si>
    <t>1999 - 00</t>
  </si>
  <si>
    <t>2000 - 01</t>
  </si>
  <si>
    <t>2001 -02</t>
  </si>
  <si>
    <t>2002 - 03</t>
  </si>
  <si>
    <t>2003 - 04</t>
  </si>
  <si>
    <t>2004 - 05</t>
  </si>
  <si>
    <t>2005 - 06</t>
  </si>
  <si>
    <t>2006 - 07</t>
  </si>
  <si>
    <t>2007 - 08</t>
  </si>
  <si>
    <t>2008 - 09</t>
  </si>
  <si>
    <t>2009-10</t>
  </si>
  <si>
    <t>2010-11</t>
  </si>
  <si>
    <t>Struck off and dissolved</t>
  </si>
  <si>
    <t>Total removed from the register</t>
  </si>
  <si>
    <t>Less:</t>
  </si>
  <si>
    <t xml:space="preserve"> Restorations to the register</t>
  </si>
  <si>
    <t>Net total of removals</t>
  </si>
  <si>
    <t>Compulsory liquidations</t>
  </si>
  <si>
    <t>Creditors' voluntary liquidations</t>
  </si>
  <si>
    <t>Receiverships notified</t>
  </si>
  <si>
    <t>Administrator appointments</t>
  </si>
  <si>
    <t>Company voluntary arrangements</t>
  </si>
  <si>
    <t>Total liquidations</t>
  </si>
  <si>
    <t xml:space="preserve"> -</t>
  </si>
  <si>
    <t xml:space="preserve"> - </t>
  </si>
  <si>
    <t>Where incorporated</t>
  </si>
  <si>
    <t>New</t>
  </si>
  <si>
    <t>Rest of UK</t>
  </si>
  <si>
    <t>Channel Islands</t>
  </si>
  <si>
    <t>Isle of Man</t>
  </si>
  <si>
    <t>Rest of EC</t>
  </si>
  <si>
    <t xml:space="preserve">Austria </t>
  </si>
  <si>
    <t>Belgium</t>
  </si>
  <si>
    <t>Bulgaria</t>
  </si>
  <si>
    <t>Croatia</t>
  </si>
  <si>
    <t>Cyprus</t>
  </si>
  <si>
    <t>Czech Republic</t>
  </si>
  <si>
    <t>Denmark</t>
  </si>
  <si>
    <t>Estonia</t>
  </si>
  <si>
    <t>Finland</t>
  </si>
  <si>
    <t>France</t>
  </si>
  <si>
    <t>Germany</t>
  </si>
  <si>
    <t>Greece</t>
  </si>
  <si>
    <t>Hungary</t>
  </si>
  <si>
    <t>Italy</t>
  </si>
  <si>
    <t>Latvia</t>
  </si>
  <si>
    <t>Lithuania</t>
  </si>
  <si>
    <t>Luxembourg</t>
  </si>
  <si>
    <t>Malta</t>
  </si>
  <si>
    <t>Netherlands</t>
  </si>
  <si>
    <t>Poland</t>
  </si>
  <si>
    <t>Portugal</t>
  </si>
  <si>
    <t>Republic of Ireland</t>
  </si>
  <si>
    <t>Romania</t>
  </si>
  <si>
    <t>Slovakia</t>
  </si>
  <si>
    <t>Slovenia</t>
  </si>
  <si>
    <t>Spain</t>
  </si>
  <si>
    <t>Sweden</t>
  </si>
  <si>
    <t>Commonwealth</t>
  </si>
  <si>
    <t>Australia</t>
  </si>
  <si>
    <t>Bahamas</t>
  </si>
  <si>
    <t>Bangladesh</t>
  </si>
  <si>
    <t>Barbados</t>
  </si>
  <si>
    <t>Belize</t>
  </si>
  <si>
    <t>Bermuda</t>
  </si>
  <si>
    <t>Canada</t>
  </si>
  <si>
    <t>Cayman Islands</t>
  </si>
  <si>
    <t>Ghana</t>
  </si>
  <si>
    <t>Gibraltar</t>
  </si>
  <si>
    <t>India</t>
  </si>
  <si>
    <t>Jamaica</t>
  </si>
  <si>
    <t>Kenya</t>
  </si>
  <si>
    <t>Malaysia</t>
  </si>
  <si>
    <t>Mauritius</t>
  </si>
  <si>
    <t>New Zealand</t>
  </si>
  <si>
    <t>Nigeria</t>
  </si>
  <si>
    <t>Pakistan</t>
  </si>
  <si>
    <t>Seychelles</t>
  </si>
  <si>
    <t>Singapore</t>
  </si>
  <si>
    <t>South Africa</t>
  </si>
  <si>
    <t>Sri Lanka</t>
  </si>
  <si>
    <t>St Kitts-Nevis</t>
  </si>
  <si>
    <t>Trinidad &amp; Tobago</t>
  </si>
  <si>
    <t>Turks &amp; Caicos</t>
  </si>
  <si>
    <t>Uganda</t>
  </si>
  <si>
    <t>Zambia</t>
  </si>
  <si>
    <t>Zimbabwe</t>
  </si>
  <si>
    <t xml:space="preserve">Other </t>
  </si>
  <si>
    <t>Rest of World</t>
  </si>
  <si>
    <t>Azerbaijan</t>
  </si>
  <si>
    <t>Bahrain</t>
  </si>
  <si>
    <t>Brazil</t>
  </si>
  <si>
    <t>China (People's Republic)</t>
  </si>
  <si>
    <t>Curacao</t>
  </si>
  <si>
    <t>Egypt</t>
  </si>
  <si>
    <t>Hong Kong</t>
  </si>
  <si>
    <t>Iceland</t>
  </si>
  <si>
    <t>Indonesia</t>
  </si>
  <si>
    <t>Iran</t>
  </si>
  <si>
    <t>Israel</t>
  </si>
  <si>
    <t>Japan</t>
  </si>
  <si>
    <t>Kazakhstan</t>
  </si>
  <si>
    <t>Kuwait</t>
  </si>
  <si>
    <t>Lebanon</t>
  </si>
  <si>
    <t>Liberia</t>
  </si>
  <si>
    <t>Liechtenstein</t>
  </si>
  <si>
    <t>Mexico</t>
  </si>
  <si>
    <t>Monaco</t>
  </si>
  <si>
    <t>Norway</t>
  </si>
  <si>
    <t>Panama</t>
  </si>
  <si>
    <t>Philippines</t>
  </si>
  <si>
    <t>Qatar</t>
  </si>
  <si>
    <t>Russia</t>
  </si>
  <si>
    <t>Saudi Arabia</t>
  </si>
  <si>
    <t>South Korea</t>
  </si>
  <si>
    <t>Switzerland</t>
  </si>
  <si>
    <t>Taiwan</t>
  </si>
  <si>
    <t>Thailand</t>
  </si>
  <si>
    <t>Turkey</t>
  </si>
  <si>
    <t>Ukraine</t>
  </si>
  <si>
    <t>United Arab Emirates</t>
  </si>
  <si>
    <t>USA</t>
  </si>
  <si>
    <t>Other</t>
  </si>
  <si>
    <t>Summary</t>
  </si>
  <si>
    <t xml:space="preserve"> - Denotes where no incorporation or closed registration activity has occurred </t>
  </si>
  <si>
    <t xml:space="preserve">Closed </t>
  </si>
  <si>
    <t xml:space="preserve">Companies Incorporated Other than under the Companies Act 2006: </t>
  </si>
  <si>
    <t xml:space="preserve"> - Denotes where no new or closed registration activity has occurred </t>
  </si>
  <si>
    <t xml:space="preserve">                      in course of dissolution</t>
  </si>
  <si>
    <t>Incorporations</t>
  </si>
  <si>
    <t>Limited Liability Partnership</t>
  </si>
  <si>
    <t>PLEASE SELECT PERCENTAGE OR VOLUMES OPTION IN THE DROP DOWN MENU:</t>
  </si>
  <si>
    <t>LOOK UP TABLE</t>
  </si>
  <si>
    <t>as at 31 March</t>
  </si>
  <si>
    <t>Investment Company with Variable Capital (Umbrella)</t>
  </si>
  <si>
    <t>Investment Company with Variable Capital (Securities)</t>
  </si>
  <si>
    <t>European Public Limited-Liability Company (SE)</t>
  </si>
  <si>
    <t>Other Type of Company (in Northern Ireland)</t>
  </si>
  <si>
    <t>Industrial and Provident Society</t>
  </si>
  <si>
    <t>Investment Company with Variable Capital</t>
  </si>
  <si>
    <t>Other Company Type</t>
  </si>
  <si>
    <t>Assurance Company</t>
  </si>
  <si>
    <t>Limited Partnership</t>
  </si>
  <si>
    <t>European Economic Interest Grouping (EEIG)</t>
  </si>
  <si>
    <t>Unregistered Company</t>
  </si>
  <si>
    <t>Converted/Closed</t>
  </si>
  <si>
    <t>Royal Charter Company</t>
  </si>
  <si>
    <t>Overseas Company</t>
  </si>
  <si>
    <t>Old Public Company</t>
  </si>
  <si>
    <t>Northern Ireland Company</t>
  </si>
  <si>
    <t>Registered Society</t>
  </si>
  <si>
    <t>Total of Corporate Body Types</t>
  </si>
  <si>
    <t>Section</t>
  </si>
  <si>
    <t>Division</t>
  </si>
  <si>
    <t>A</t>
  </si>
  <si>
    <t xml:space="preserve"> 01 - 03</t>
  </si>
  <si>
    <t>Agriculture, Forestry and Fishing</t>
  </si>
  <si>
    <t>B</t>
  </si>
  <si>
    <t xml:space="preserve"> 05 - 09</t>
  </si>
  <si>
    <t>Mining and Quarrying</t>
  </si>
  <si>
    <t>C</t>
  </si>
  <si>
    <t xml:space="preserve"> 10 - 33</t>
  </si>
  <si>
    <t xml:space="preserve">Manufacturing </t>
  </si>
  <si>
    <t>D</t>
  </si>
  <si>
    <t>Electricity, gas, steam and air conditioning supply</t>
  </si>
  <si>
    <t>E</t>
  </si>
  <si>
    <t>36 - 39</t>
  </si>
  <si>
    <t>Water supply, sewerage, waste management and remediation activities</t>
  </si>
  <si>
    <t>F</t>
  </si>
  <si>
    <t>41 - 43</t>
  </si>
  <si>
    <t xml:space="preserve">G </t>
  </si>
  <si>
    <t>45 - 47</t>
  </si>
  <si>
    <t>H</t>
  </si>
  <si>
    <t>49 - 53</t>
  </si>
  <si>
    <t>Transportation and Storage</t>
  </si>
  <si>
    <t>I</t>
  </si>
  <si>
    <t>55, 56,</t>
  </si>
  <si>
    <t>Accommodation and food service activities</t>
  </si>
  <si>
    <t>J</t>
  </si>
  <si>
    <t>58 - 63</t>
  </si>
  <si>
    <t>K</t>
  </si>
  <si>
    <t>64 - 66</t>
  </si>
  <si>
    <t>Financial and insurance activities</t>
  </si>
  <si>
    <t>L</t>
  </si>
  <si>
    <t>Real estate activities</t>
  </si>
  <si>
    <t>M</t>
  </si>
  <si>
    <t>69 - 75</t>
  </si>
  <si>
    <t>N</t>
  </si>
  <si>
    <t>77 - 82</t>
  </si>
  <si>
    <t>O</t>
  </si>
  <si>
    <t>Public administration and defence; compulsory social security</t>
  </si>
  <si>
    <t>P</t>
  </si>
  <si>
    <t>Education</t>
  </si>
  <si>
    <t>Q</t>
  </si>
  <si>
    <t>86 - 88</t>
  </si>
  <si>
    <t>Human health and social work activities</t>
  </si>
  <si>
    <t>R</t>
  </si>
  <si>
    <t>90 - 93</t>
  </si>
  <si>
    <t xml:space="preserve">Arts, entertainment and recreation </t>
  </si>
  <si>
    <t>S</t>
  </si>
  <si>
    <t>94 - 96</t>
  </si>
  <si>
    <t>Other service activities</t>
  </si>
  <si>
    <t>T</t>
  </si>
  <si>
    <t>97 - 98</t>
  </si>
  <si>
    <t>Activities of households as employers; undifferentiated goods- and services-producing activities of households for own use</t>
  </si>
  <si>
    <t>U</t>
  </si>
  <si>
    <t>Activities of extraterritorial organisations and bodies</t>
  </si>
  <si>
    <t>MetaData</t>
  </si>
  <si>
    <t>Title:</t>
  </si>
  <si>
    <t>Data:</t>
  </si>
  <si>
    <t>Date taken:</t>
  </si>
  <si>
    <t>Further information and enquiries</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</si>
  <si>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</si>
  <si>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</si>
  <si>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</si>
  <si>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</si>
  <si>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</si>
  <si>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More information about the Open Data products can be accessed from the GOV.UK website at</t>
  </si>
  <si>
    <r>
      <t xml:space="preserve">1. </t>
    </r>
    <r>
      <rPr>
        <sz val="10"/>
        <rFont val="Times New Roman"/>
        <family val="1"/>
      </rPr>
      <t>Unless otherwise stated, "Companies" refers to companies registered under the Companies Act 2006.</t>
    </r>
  </si>
  <si>
    <t>Private Companies as percentage of England &amp; Wales effective register</t>
  </si>
  <si>
    <t>Private Companies as percentage of Scotland effective register</t>
  </si>
  <si>
    <t>Private Companies as percentage of Northern Ireland effective register</t>
  </si>
  <si>
    <r>
      <t>2.</t>
    </r>
    <r>
      <rPr>
        <sz val="10"/>
        <rFont val="Times New Roman"/>
        <family val="1"/>
      </rPr>
      <t xml:space="preserve"> In October 2009, the Northern Ireland Register merged with the Register for Great Britain to create a UK Register. UK figures are from 2010 onwards.</t>
    </r>
  </si>
  <si>
    <r>
      <t>3.</t>
    </r>
    <r>
      <rPr>
        <sz val="10"/>
        <rFont val="Times New Roman"/>
        <family val="1"/>
      </rPr>
      <t xml:space="preserve"> Period of incorporation is in calendar years (1 January - 31 December). Figures published are a snapshot at 31 December.</t>
    </r>
  </si>
  <si>
    <r>
      <rPr>
        <b/>
        <sz val="10"/>
        <rFont val="Times New Roman"/>
        <family val="1"/>
      </rPr>
      <t xml:space="preserve">6. </t>
    </r>
    <r>
      <rPr>
        <sz val="10"/>
        <rFont val="Times New Roman"/>
        <family val="1"/>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</si>
  <si>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t>Volumes</t>
  </si>
  <si>
    <t xml:space="preserve"> Up to 1969</t>
  </si>
  <si>
    <t>1980 to 1989</t>
  </si>
  <si>
    <r>
      <rPr>
        <b/>
        <sz val="10"/>
        <rFont val="Times New Roman"/>
        <family val="1"/>
      </rPr>
      <t xml:space="preserve">3. </t>
    </r>
    <r>
      <rPr>
        <sz val="10"/>
        <rFont val="Times New Roman"/>
        <family val="1"/>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</si>
  <si>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Times New Roman"/>
        <family val="1"/>
      </rPr>
      <t xml:space="preserve">2. </t>
    </r>
    <r>
      <rPr>
        <sz val="10"/>
        <rFont val="Times New Roman"/>
        <family val="1"/>
      </rPr>
      <t xml:space="preserve">There may be minor discrepancies when comparing data across other tables within this report.  This is due to slight scheduling variations when extracting the data.  </t>
    </r>
  </si>
  <si>
    <r>
      <t>Total</t>
    </r>
    <r>
      <rPr>
        <b/>
        <vertAlign val="superscript"/>
        <sz val="10"/>
        <color indexed="8"/>
        <rFont val="Times New Roman"/>
        <family val="1"/>
      </rPr>
      <t>2</t>
    </r>
  </si>
  <si>
    <t>Private Limited by Guarantee/No Share Capital</t>
  </si>
  <si>
    <t>Private Limited by Guarantee/No Share Capital/(Use of Limited Exemption)</t>
  </si>
  <si>
    <t>Private Limited by Shares/(Section 30 Exemption)</t>
  </si>
  <si>
    <t>Private Unlimited</t>
  </si>
  <si>
    <t>Private Unlimited/No Share Capital</t>
  </si>
  <si>
    <t>Public Limited Company</t>
  </si>
  <si>
    <r>
      <rPr>
        <b/>
        <sz val="10"/>
        <rFont val="Times New Roman"/>
        <family val="1"/>
      </rPr>
      <t xml:space="preserve">2. </t>
    </r>
    <r>
      <rPr>
        <sz val="10"/>
        <rFont val="Times New Roman"/>
        <family val="1"/>
      </rPr>
      <t xml:space="preserve">This table is reported in financial years from 1 April to 31 March.  The total column is the total average age for all companies of that type on the register up to end of the 
current reporting year, with no other restriction applied to years. </t>
    </r>
  </si>
  <si>
    <t>Private Limited</t>
  </si>
  <si>
    <r>
      <rPr>
        <b/>
        <sz val="10"/>
        <rFont val="Times New Roman"/>
        <family val="1"/>
      </rPr>
      <t xml:space="preserve">4. </t>
    </r>
    <r>
      <rPr>
        <sz val="10"/>
        <rFont val="Times New Roman"/>
        <family val="1"/>
      </rPr>
      <t>- indicates that  no dissolutions have taken place for a specific company in that specific year.</t>
    </r>
  </si>
  <si>
    <r>
      <rPr>
        <b/>
        <sz val="10"/>
        <rFont val="Times New Roman"/>
        <family val="1"/>
      </rPr>
      <t xml:space="preserve">5. </t>
    </r>
    <r>
      <rPr>
        <sz val="10"/>
        <rFont val="Times New Roman"/>
        <family val="1"/>
      </rPr>
      <t xml:space="preserve">Minor discrepancies maybe experienced when comparing data across other tables within this report.  This is due to  slight scheduling variations when extracting the data.  </t>
    </r>
  </si>
  <si>
    <r>
      <t xml:space="preserve">1. </t>
    </r>
    <r>
      <rPr>
        <sz val="10"/>
        <rFont val="Times New Roman"/>
        <family val="1"/>
      </rPr>
      <t>The 'Number on register at end of period' figures include 'closed' Limited Partnerships, as they are not removed from the register.</t>
    </r>
  </si>
  <si>
    <r>
      <rPr>
        <b/>
        <sz val="10"/>
        <rFont val="Times New Roman"/>
        <family val="1"/>
      </rPr>
      <t xml:space="preserve">2. </t>
    </r>
    <r>
      <rPr>
        <sz val="10"/>
        <rFont val="Times New Roman"/>
        <family val="1"/>
      </rPr>
      <t>'Number on register at end of period' figures cannot be calculated across the years (i.e. number on register at end of period, plus incorporations for following year, minus closed for the following year = number on register at end of period for the following year).  This is due to there being no transaction or status on our database that enables identification of Limited Partnerships that recommence trading after closure.</t>
    </r>
  </si>
  <si>
    <t>Closed</t>
  </si>
  <si>
    <r>
      <t>Number on register at end of period</t>
    </r>
    <r>
      <rPr>
        <b/>
        <vertAlign val="superscript"/>
        <sz val="10"/>
        <rFont val="Times New Roman"/>
        <family val="1"/>
      </rPr>
      <t>1,2</t>
    </r>
  </si>
  <si>
    <t>Number on register at end of period</t>
  </si>
  <si>
    <r>
      <t>Assurance Companies</t>
    </r>
    <r>
      <rPr>
        <b/>
        <vertAlign val="superscript"/>
        <sz val="10"/>
        <rFont val="Times New Roman"/>
        <family val="1"/>
      </rPr>
      <t>1</t>
    </r>
  </si>
  <si>
    <r>
      <rPr>
        <b/>
        <sz val="10"/>
        <rFont val="Times New Roman"/>
        <family val="1"/>
      </rPr>
      <t xml:space="preserve">2. </t>
    </r>
    <r>
      <rPr>
        <sz val="10"/>
        <rFont val="Times New Roman"/>
        <family val="1"/>
      </rPr>
      <t>An industrial and provident society is an organisation that conducts an industry, business or trade, either as a co-operative or for the benefit of the community, and is registered under the 
Industrial and Provident Societies Act 1965.</t>
    </r>
  </si>
  <si>
    <t>For more information on industrial and provident societies, how to register, and searching for registered industrial and provident societies, please visit the FCA website.</t>
  </si>
  <si>
    <r>
      <t>Industrial &amp; Provident Societies</t>
    </r>
    <r>
      <rPr>
        <b/>
        <vertAlign val="superscript"/>
        <sz val="10"/>
        <rFont val="Times New Roman"/>
        <family val="1"/>
      </rPr>
      <t>2</t>
    </r>
  </si>
  <si>
    <r>
      <t>Incorporated by Royal Charter</t>
    </r>
    <r>
      <rPr>
        <b/>
        <vertAlign val="superscript"/>
        <sz val="10"/>
        <rFont val="Times New Roman"/>
        <family val="1"/>
      </rPr>
      <t>3</t>
    </r>
  </si>
  <si>
    <r>
      <t>Special Acts of Parliament</t>
    </r>
    <r>
      <rPr>
        <b/>
        <vertAlign val="superscript"/>
        <sz val="10"/>
        <rFont val="Times New Roman"/>
        <family val="1"/>
      </rPr>
      <t>4</t>
    </r>
  </si>
  <si>
    <r>
      <t>Newspaper and Libel Act 1881</t>
    </r>
    <r>
      <rPr>
        <b/>
        <vertAlign val="superscript"/>
        <sz val="10"/>
        <rFont val="Times New Roman"/>
        <family val="1"/>
      </rPr>
      <t>5</t>
    </r>
  </si>
  <si>
    <r>
      <rPr>
        <b/>
        <sz val="10"/>
        <rFont val="Times New Roman"/>
        <family val="1"/>
      </rPr>
      <t>6.</t>
    </r>
    <r>
      <rPr>
        <sz val="10"/>
        <rFont val="Times New Roman"/>
        <family val="1"/>
      </rPr>
      <t xml:space="preserve"> Registered under the European Economic Interest Grouping Regulations 1989 (SI 1989 No 638).</t>
    </r>
  </si>
  <si>
    <r>
      <rPr>
        <b/>
        <sz val="10"/>
        <rFont val="Times New Roman"/>
        <family val="1"/>
      </rPr>
      <t xml:space="preserve">8. </t>
    </r>
    <r>
      <rPr>
        <sz val="10"/>
        <rFont val="Times New Roman"/>
        <family val="1"/>
      </rPr>
      <t>Registered under the European Company Statute and European Public Limited Liability Company Regulation 2004.</t>
    </r>
  </si>
  <si>
    <r>
      <t>European Public Limited Liability Companies (Societas Europaea)</t>
    </r>
    <r>
      <rPr>
        <b/>
        <vertAlign val="superscript"/>
        <sz val="10"/>
        <rFont val="Times New Roman"/>
        <family val="1"/>
      </rPr>
      <t>8,9</t>
    </r>
  </si>
  <si>
    <t>Of which:      in liquidation</t>
  </si>
  <si>
    <r>
      <rPr>
        <b/>
        <sz val="10"/>
        <rFont val="Times New Roman"/>
        <family val="1"/>
      </rPr>
      <t xml:space="preserve">2. </t>
    </r>
    <r>
      <rPr>
        <sz val="10"/>
        <rFont val="Times New Roman"/>
        <family val="1"/>
      </rPr>
      <t xml:space="preserve">There may be minor discrepancies when calculating the number of companies on the register (on the register at start of period, plus incorporations plus restorations minus dissolved companies).
Similar discrepancies maybe experienced when comparing data across other tables within this report.  This is due to slight scheduling variations when extracting the data.  </t>
    </r>
  </si>
  <si>
    <t>New registrations
registrations</t>
  </si>
  <si>
    <r>
      <rPr>
        <b/>
        <sz val="10"/>
        <rFont val="Times New Roman"/>
        <family val="1"/>
      </rPr>
      <t xml:space="preserve">3. </t>
    </r>
    <r>
      <rPr>
        <sz val="10"/>
        <rFont val="Times New Roman"/>
        <family val="1"/>
      </rPr>
      <t>Companies Registered in the Channel Islands and the Isle of Man are excluded from UK Companies Register.</t>
    </r>
  </si>
  <si>
    <r>
      <rPr>
        <b/>
        <sz val="10"/>
        <rFont val="Times New Roman"/>
        <family val="1"/>
      </rPr>
      <t xml:space="preserve">4. </t>
    </r>
    <r>
      <rPr>
        <sz val="10"/>
        <rFont val="Times New Roman"/>
        <family val="1"/>
      </rPr>
      <t xml:space="preserve">For further information on overseas companies please refer to the link below: </t>
    </r>
  </si>
  <si>
    <t>Virgin Islands (includes 1 US Virgin Islands)</t>
  </si>
  <si>
    <r>
      <t xml:space="preserve">Incorporations </t>
    </r>
    <r>
      <rPr>
        <b/>
        <sz val="8"/>
        <rFont val="Times New Roman"/>
        <family val="1"/>
      </rPr>
      <t>(thousands)</t>
    </r>
  </si>
  <si>
    <r>
      <t xml:space="preserve">Dissolved </t>
    </r>
    <r>
      <rPr>
        <b/>
        <sz val="8"/>
        <rFont val="Times New Roman"/>
        <family val="1"/>
      </rPr>
      <t>(thousands)</t>
    </r>
  </si>
  <si>
    <r>
      <t xml:space="preserve">3. </t>
    </r>
    <r>
      <rPr>
        <sz val="10"/>
        <rFont val="Times New Roman"/>
        <family val="1"/>
      </rPr>
      <t>Calendar years are reported up to 1986, figures for 1986-87 onwards are for the period 1 April to 31 March.</t>
    </r>
  </si>
  <si>
    <r>
      <rPr>
        <b/>
        <sz val="10"/>
        <rFont val="Times New Roman"/>
        <family val="1"/>
      </rPr>
      <t>4.</t>
    </r>
    <r>
      <rPr>
        <sz val="10"/>
        <rFont val="Times New Roman"/>
        <family val="1"/>
      </rPr>
      <t xml:space="preserve"> Insolvencies notified are included in liquidations notified.</t>
    </r>
  </si>
  <si>
    <t>1. Accounts data product</t>
  </si>
  <si>
    <t>2. Company data product</t>
  </si>
  <si>
    <t>SECTION A: ANALYSIS OF THE COMPANIES REGISTER</t>
  </si>
  <si>
    <t>Definitions</t>
  </si>
  <si>
    <t>Private Limited by Guarantee/No Share Capital*</t>
  </si>
  <si>
    <t>Private Limited by Guarantee/No Share Capital/(Use of Limited Exemption)*</t>
  </si>
  <si>
    <t>Private Limited by Shares/(Section 30 Exemption)*</t>
  </si>
  <si>
    <t>Private Limited*</t>
  </si>
  <si>
    <t>Private Unlimited*</t>
  </si>
  <si>
    <t>Private Unlimited/No Share Capital*</t>
  </si>
  <si>
    <t>Public Limited Company*</t>
  </si>
  <si>
    <t>2016-17</t>
  </si>
  <si>
    <t>As at 31st March 2017</t>
  </si>
  <si>
    <t>Effective register</t>
  </si>
  <si>
    <t>Table A8: Historical data, 1939 to 2016-17</t>
  </si>
  <si>
    <r>
      <t xml:space="preserve">SECTION C: TOTAL COMPANY </t>
    </r>
    <r>
      <rPr>
        <b/>
        <vertAlign val="superscript"/>
        <sz val="12"/>
        <rFont val="Times New Roman"/>
        <family val="1"/>
      </rPr>
      <t>1</t>
    </r>
    <r>
      <rPr>
        <b/>
        <sz val="12"/>
        <rFont val="Times New Roman"/>
        <family val="1"/>
      </rPr>
      <t xml:space="preserve"> &amp; OTHER CORPORATE BODY TYPES </t>
    </r>
    <r>
      <rPr>
        <b/>
        <vertAlign val="superscript"/>
        <sz val="12"/>
        <rFont val="Times New Roman"/>
        <family val="1"/>
      </rPr>
      <t>2</t>
    </r>
    <r>
      <rPr>
        <b/>
        <sz val="12"/>
        <rFont val="Times New Roman"/>
        <family val="1"/>
      </rPr>
      <t xml:space="preserve"> ANALYSIS</t>
    </r>
  </si>
  <si>
    <t>1 January - 31 March 2017</t>
  </si>
  <si>
    <t>On The Register at 31 March 2017</t>
  </si>
  <si>
    <t>2010 to 2017</t>
  </si>
  <si>
    <t>25,66</t>
  </si>
  <si>
    <t>2000-09</t>
  </si>
  <si>
    <t xml:space="preserve">If you wish to enquire about any of these tables or have a general statistical enquiry, please email: </t>
  </si>
  <si>
    <t>statistics@companieshouse.gov.uk</t>
  </si>
  <si>
    <t>Companies House Statistics, Open Data &amp; Application Programming Interface</t>
  </si>
  <si>
    <t>3. People with significant control (PSC) data product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</si>
  <si>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</si>
  <si>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</si>
  <si>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</si>
  <si>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</si>
  <si>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</si>
  <si>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</si>
  <si>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Companies Register Activity 2016/17</t>
  </si>
  <si>
    <t>Snapshot for register size, in liquidation, in dissolution, and Standard Industrial Classification codes; forms accepted within the year for incorporations, restorations and dissolutions.</t>
  </si>
  <si>
    <t>Definitions of the terms found in these tables can be found in the accompanying document:</t>
  </si>
  <si>
    <t>Definitions to accompany Companies House official statistics releases</t>
  </si>
  <si>
    <r>
      <rPr>
        <b/>
        <sz val="10"/>
        <rFont val="Times New Roman"/>
        <family val="1"/>
      </rPr>
      <t xml:space="preserve">3. </t>
    </r>
    <r>
      <rPr>
        <sz val="10"/>
        <rFont val="Times New Roman"/>
        <family val="1"/>
      </rPr>
      <t xml:space="preserve">Up to four Standard Industrial Classification (SIC) Codes can be submitted and captured per company record on the Companies House database.  Therefore, reconciliation with other tables is not possible. </t>
    </r>
  </si>
  <si>
    <r>
      <rPr>
        <b/>
        <sz val="10"/>
        <color indexed="8"/>
        <rFont val="Times New Roman"/>
        <family val="1"/>
      </rPr>
      <t xml:space="preserve">3. </t>
    </r>
    <r>
      <rPr>
        <sz val="10"/>
        <color indexed="8"/>
        <rFont val="Times New Roman"/>
        <family val="1"/>
      </rPr>
      <t>The average age of all corporate body types closed or removed from the register over the year 2014-15 was calculated using the average of each corporate body type and dividing by the 
number of corporate body types.  All other periods are actual averages.</t>
    </r>
  </si>
  <si>
    <r>
      <rPr>
        <b/>
        <sz val="10"/>
        <rFont val="Times New Roman"/>
        <family val="1"/>
      </rPr>
      <t xml:space="preserve">4. </t>
    </r>
    <r>
      <rPr>
        <sz val="10"/>
        <rFont val="Times New Roman"/>
        <family val="1"/>
      </rPr>
      <t xml:space="preserve">This table is reported in financial years from 1 April to 31 March.  The total column is the total average age for all companies of that type on the register up to end of the 
current reporting year, with no other restriction applied to years. </t>
    </r>
  </si>
  <si>
    <r>
      <rPr>
        <b/>
        <sz val="10"/>
        <rFont val="Times New Roman"/>
        <family val="1"/>
      </rPr>
      <t xml:space="preserve">5. </t>
    </r>
    <r>
      <rPr>
        <sz val="10"/>
        <rFont val="Times New Roman"/>
        <family val="1"/>
      </rPr>
      <t>- indicates that  no dissolutions have taken place for a specific corporate body type in that specific year.</t>
    </r>
  </si>
  <si>
    <r>
      <t xml:space="preserve">7. </t>
    </r>
    <r>
      <rPr>
        <sz val="10"/>
        <rFont val="Times New Roman"/>
        <family val="1"/>
      </rPr>
      <t>The full list of corporate body types is not represented in this table. This is due to the way the status of some corporate body types is recorded on our systems - some closed 
corporate bodies are not displayed as such within our database.</t>
    </r>
  </si>
  <si>
    <t>Snapshot as at 31 March 2017; Forms accepted from 1 April 2016 to 31 March 2017.</t>
  </si>
  <si>
    <t>Table A1: Summary of changes in the number of companies on the register, 2012-13 to 2016-17</t>
  </si>
  <si>
    <t>Dissolved</t>
  </si>
  <si>
    <t>Restored to the register</t>
  </si>
  <si>
    <t xml:space="preserve">                 in course of removal</t>
  </si>
  <si>
    <t xml:space="preserve"> Dissolved</t>
  </si>
  <si>
    <r>
      <rPr>
        <b/>
        <sz val="10"/>
        <rFont val="Times New Roman"/>
        <family val="1"/>
      </rPr>
      <t xml:space="preserve">4. </t>
    </r>
    <r>
      <rPr>
        <sz val="10"/>
        <rFont val="Times New Roman"/>
        <family val="1"/>
      </rPr>
      <t>Companies registered in the Channel Islands and the Isle of Man are excluded from the UK Companies Register.</t>
    </r>
  </si>
  <si>
    <t>Table A2: Summary of changes in the number of private companies on the register, 2012-13 to 2016-17</t>
  </si>
  <si>
    <t>In liquidation/course of removal</t>
  </si>
  <si>
    <t>Private companies as percentage of United Kingdom effective register</t>
  </si>
  <si>
    <t>Table A3: Summary of changes in the number of public limited companies on the register, 2012-13 to 2016-17</t>
  </si>
  <si>
    <t>Public companies as percentage of United Kingdom effective register</t>
  </si>
  <si>
    <r>
      <rPr>
        <b/>
        <sz val="10"/>
        <rFont val="Times New Roman"/>
        <family val="1"/>
      </rPr>
      <t xml:space="preserve">4. </t>
    </r>
    <r>
      <rPr>
        <sz val="10"/>
        <rFont val="Times New Roman"/>
        <family val="1"/>
      </rPr>
      <t xml:space="preserve">There maybe minor discrepancies when comparing data across other tables within this report.  This is due to slight scheduling variations when extracting the data.  </t>
    </r>
  </si>
  <si>
    <r>
      <rPr>
        <b/>
        <sz val="10"/>
        <rFont val="Times New Roman"/>
        <family val="1"/>
      </rPr>
      <t xml:space="preserve">5. </t>
    </r>
    <r>
      <rPr>
        <sz val="10"/>
        <rFont val="Times New Roman"/>
        <family val="1"/>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</si>
  <si>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Times New Roman"/>
        <family val="1"/>
      </rPr>
      <t xml:space="preserve">6. </t>
    </r>
    <r>
      <rPr>
        <sz val="10"/>
        <rFont val="Times New Roman"/>
        <family val="1"/>
      </rPr>
      <t>Companies registered in the Channel Islands and the Isle of Man are excluded from the UK Companies Register.</t>
    </r>
  </si>
  <si>
    <r>
      <t>Table A4: Analysis of companies on the register in the United Kingdom</t>
    </r>
    <r>
      <rPr>
        <b/>
        <vertAlign val="superscript"/>
        <sz val="12"/>
        <rFont val="Times New Roman"/>
        <family val="1"/>
      </rPr>
      <t>2</t>
    </r>
    <r>
      <rPr>
        <b/>
        <sz val="12"/>
        <rFont val="Times New Roman"/>
        <family val="1"/>
      </rPr>
      <t xml:space="preserve"> by period of incorporation</t>
    </r>
    <r>
      <rPr>
        <b/>
        <vertAlign val="superscript"/>
        <sz val="12"/>
        <rFont val="Times New Roman"/>
        <family val="1"/>
      </rPr>
      <t>3</t>
    </r>
  </si>
  <si>
    <t xml:space="preserve">Period of incorporation </t>
  </si>
  <si>
    <t xml:space="preserve">Number of incorporations </t>
  </si>
  <si>
    <t>On the register at 1 April 2016</t>
  </si>
  <si>
    <t>Total register</t>
  </si>
  <si>
    <t>In liquidation/course of dissolution</t>
  </si>
  <si>
    <t>Table A5: Analysis of companies on the register in the United Kingdom at 31 March 2017 by age since incorporation</t>
  </si>
  <si>
    <t>Percentage of companies aged less than 1 year</t>
  </si>
  <si>
    <t>Percentage of companies aged 1-4 years</t>
  </si>
  <si>
    <t>Percentage of companies aged 5-9 years</t>
  </si>
  <si>
    <t>Percentage of companies aged 10-14 years</t>
  </si>
  <si>
    <t>Percentage of companies aged 15-19 years</t>
  </si>
  <si>
    <t>Percentage of companies aged 20-25 years</t>
  </si>
  <si>
    <t>Percentage of companies aged 25-29 years</t>
  </si>
  <si>
    <t>Percentage of companies aged 30-35 years</t>
  </si>
  <si>
    <t>Percentage of companies aged 35-40 years</t>
  </si>
  <si>
    <t>Percentage of companies aged 40-45 years</t>
  </si>
  <si>
    <t>Percentage of companies aged 45-49 years</t>
  </si>
  <si>
    <t>Percentage of companies aged more than 50 years</t>
  </si>
  <si>
    <t>In liquidation/course of  dissolution</t>
  </si>
  <si>
    <t xml:space="preserve">Average age of companies </t>
  </si>
  <si>
    <t>Average age historic data</t>
  </si>
  <si>
    <r>
      <rPr>
        <b/>
        <sz val="10"/>
        <rFont val="Times New Roman"/>
        <family val="1"/>
      </rPr>
      <t xml:space="preserve">4. </t>
    </r>
    <r>
      <rPr>
        <sz val="10"/>
        <rFont val="Times New Roman"/>
        <family val="1"/>
      </rPr>
      <t>Companies Registered in the Channel Islands and the Isle of Man are excluded from the UK Companies Register.</t>
    </r>
  </si>
  <si>
    <t>Table A6: Companies on the register in the United Kingdom at 31 March 2017: Analysis of Accounting Reference Date (ARD) by period of incorporation</t>
  </si>
  <si>
    <t>Period of incorporation</t>
  </si>
  <si>
    <t>Table A7: Analysis of directors and shareholders on the register, 2012-13 to 2016-17</t>
  </si>
  <si>
    <t>Average number of directors per company</t>
  </si>
  <si>
    <t>Total number of directors on the register</t>
  </si>
  <si>
    <t>Average number of shareholders per company</t>
  </si>
  <si>
    <r>
      <t>Total number of shareholders on the register</t>
    </r>
    <r>
      <rPr>
        <vertAlign val="superscript"/>
        <sz val="10"/>
        <rFont val="Times New Roman"/>
        <family val="1"/>
      </rPr>
      <t>2</t>
    </r>
  </si>
  <si>
    <r>
      <rPr>
        <b/>
        <sz val="10"/>
        <rFont val="Times New Roman"/>
        <family val="1"/>
      </rPr>
      <t xml:space="preserve">2. </t>
    </r>
    <r>
      <rPr>
        <sz val="10"/>
        <rFont val="Times New Roman"/>
        <family val="1"/>
      </rPr>
      <t>Information on shareholders is not available for 2012-13.</t>
    </r>
  </si>
  <si>
    <t>-</t>
  </si>
  <si>
    <r>
      <t>UNITED KINGDOM</t>
    </r>
    <r>
      <rPr>
        <b/>
        <vertAlign val="superscript"/>
        <sz val="10"/>
        <rFont val="Times New Roman"/>
        <family val="1"/>
      </rPr>
      <t>2</t>
    </r>
  </si>
  <si>
    <r>
      <rPr>
        <b/>
        <sz val="10"/>
        <rFont val="Times New Roman"/>
        <family val="1"/>
      </rPr>
      <t xml:space="preserve">2. </t>
    </r>
    <r>
      <rPr>
        <sz val="10"/>
        <rFont val="Times New Roman"/>
        <family val="1"/>
      </rPr>
      <t>In October 2009 the Northern Ireland register merged with the register for Great Britain to create a UK Register.  UK figures are reported from 2009/10 onwards.</t>
    </r>
  </si>
  <si>
    <t>Year ending</t>
  </si>
  <si>
    <r>
      <t xml:space="preserve">Liquidations notified - includes Members, Creditors &amp; Compulsory Liquidation </t>
    </r>
    <r>
      <rPr>
        <b/>
        <sz val="8"/>
        <rFont val="Times New Roman"/>
        <family val="1"/>
      </rPr>
      <t>(thousands)</t>
    </r>
  </si>
  <si>
    <r>
      <t xml:space="preserve">Insolvencies notified - includes Creditors &amp; Compulsory </t>
    </r>
    <r>
      <rPr>
        <b/>
        <sz val="8"/>
        <rFont val="Times New Roman"/>
        <family val="1"/>
      </rPr>
      <t>(thousands)</t>
    </r>
  </si>
  <si>
    <r>
      <rPr>
        <b/>
        <sz val="10"/>
        <rFont val="Times New Roman"/>
        <family val="1"/>
      </rPr>
      <t xml:space="preserve">5. </t>
    </r>
    <r>
      <rPr>
        <sz val="10"/>
        <rFont val="Times New Roman"/>
        <family val="1"/>
      </rPr>
      <t xml:space="preserve">There may be minor discrepancies when comparing data across other tables within this report.  This is due to slight scheduling variations when extracting the data.  </t>
    </r>
  </si>
  <si>
    <r>
      <rPr>
        <b/>
        <sz val="10"/>
        <rFont val="Times New Roman"/>
        <family val="1"/>
      </rPr>
      <t xml:space="preserve">7. </t>
    </r>
    <r>
      <rPr>
        <sz val="10"/>
        <rFont val="Times New Roman"/>
        <family val="1"/>
      </rPr>
      <t>Companies Registered in the Channel Islands and the Isle of Man are excluded from the UK Companies Register.</t>
    </r>
  </si>
  <si>
    <t>Table A9: Companies removed from the register, 2012-13 to 2016-17</t>
  </si>
  <si>
    <t>Wound up voluntarily or subject to the supervision of the Court under the Companies Acts</t>
  </si>
  <si>
    <t>Table A10: Liquidations and receiverships notified, 2012-13 to 2016-17</t>
  </si>
  <si>
    <r>
      <t>Members' voluntary liquidations</t>
    </r>
    <r>
      <rPr>
        <vertAlign val="superscript"/>
        <sz val="10"/>
        <rFont val="Times New Roman"/>
        <family val="1"/>
      </rPr>
      <t>2</t>
    </r>
  </si>
  <si>
    <t>Administration orders converted to creditors' voluntary liquidations</t>
  </si>
  <si>
    <t>Total of other insolvency proceedings</t>
  </si>
  <si>
    <t>Total England &amp; Wales liquidations &amp; other insolvency proceedings</t>
  </si>
  <si>
    <t>Total insolvent liquidations</t>
  </si>
  <si>
    <t>Total Scotland liquidations &amp; other insolvency proceedings</t>
  </si>
  <si>
    <t>Company admin appt</t>
  </si>
  <si>
    <t>Total Northern Ireland liquidations &amp; other insolvency proceedings</t>
  </si>
  <si>
    <t>Total United Kingdom liquidations &amp; other insolvency proceedings</t>
  </si>
  <si>
    <t>Table A11: Average age of dissolved/closed companies in the United Kingdom, 2012-13 to 2016-17</t>
  </si>
  <si>
    <r>
      <t>3.</t>
    </r>
    <r>
      <rPr>
        <sz val="10"/>
        <rFont val="Times New Roman"/>
        <family val="1"/>
      </rPr>
      <t xml:space="preserve"> The average age across all company types was calculated for the first time in 2015-16 and so is not available for earlier years.</t>
    </r>
  </si>
  <si>
    <t>Company type</t>
  </si>
  <si>
    <r>
      <t>Average across all company types</t>
    </r>
    <r>
      <rPr>
        <vertAlign val="superscript"/>
        <sz val="10"/>
        <color indexed="8"/>
        <rFont val="Times New Roman"/>
        <family val="1"/>
      </rPr>
      <t>3</t>
    </r>
  </si>
  <si>
    <t>SECTION B: OTHER CORPORATE BODIES ADMINISTERED AT COMPANIES HOUSE</t>
  </si>
  <si>
    <t>Table B1: Registrations of companies incorporated outside the United Kingdom, 2013-14 to 2016-17</t>
  </si>
  <si>
    <t>On register at 
31 March 2017</t>
  </si>
  <si>
    <r>
      <rPr>
        <b/>
        <sz val="10"/>
        <rFont val="Times New Roman"/>
        <family val="1"/>
      </rPr>
      <t xml:space="preserve">1. </t>
    </r>
    <r>
      <rPr>
        <sz val="10"/>
        <rFont val="Times New Roman"/>
        <family val="1"/>
      </rPr>
      <t>Registrations of companies incorporated outside the United Kingdom applies to companies which have registered a UK Establishment(s) under Part 34 of the Companies Act 2006.</t>
    </r>
  </si>
  <si>
    <r>
      <rPr>
        <b/>
        <sz val="10"/>
        <rFont val="Times New Roman"/>
        <family val="1"/>
      </rPr>
      <t xml:space="preserve">2. </t>
    </r>
    <r>
      <rPr>
        <sz val="10"/>
        <rFont val="Times New Roman"/>
        <family val="1"/>
      </rPr>
      <t>The term other is used for the cumulative total for the remainder of countries on the register. This includes any country with less than five companies on the register for the period.</t>
    </r>
  </si>
  <si>
    <t>https://www.gov.uk/government/collections/companies-house-guidance-for-limited-companies-partnerships-and-other-company-types#overseas-companies</t>
  </si>
  <si>
    <t>Table B2:  Limited Partnerships in the United Kingdom registered under the Limited Partnership Act 1907, 2012-13 to 2016-17</t>
  </si>
  <si>
    <t>Table B3: Other corporate bodies in the United Kingdom administered by Companies House, 2012-13 to 2016-17</t>
  </si>
  <si>
    <t>On the register</t>
  </si>
  <si>
    <r>
      <t xml:space="preserve">1. </t>
    </r>
    <r>
      <rPr>
        <sz val="10"/>
        <rFont val="Times New Roman"/>
        <family val="1"/>
      </rPr>
      <t>The requirement to add the names of assurance companies to the index of company names ceased in 2003. All assurance/insurance companies are regulated by the Financial Conduct Authority.
(FCA). To obtain further information about registering an assurance/insurance company please visit the FCA website: http://www.fca.org.uk/.</t>
    </r>
  </si>
  <si>
    <r>
      <rPr>
        <b/>
        <sz val="10"/>
        <rFont val="Times New Roman"/>
        <family val="1"/>
      </rPr>
      <t xml:space="preserve">3. </t>
    </r>
    <r>
      <rPr>
        <sz val="10"/>
        <rFont val="Times New Roman"/>
        <family val="1"/>
      </rPr>
      <t>Royal Charters date back to the thirteenth century. They are granted by the sovereign upon the advice of the Privy Council. New charters are normally reserved for bodies that work in the public interest 
(such as professional institutions and charities) and which can demonstrate pre-eminence, stability and permanence in their particular field. Most are comparable to companies limited by guarantee rather than 
those limited by shares.</t>
    </r>
  </si>
  <si>
    <r>
      <rPr>
        <b/>
        <sz val="10"/>
        <rFont val="Times New Roman"/>
        <family val="1"/>
      </rPr>
      <t xml:space="preserve">4. </t>
    </r>
    <r>
      <rPr>
        <sz val="10"/>
        <rFont val="Times New Roman"/>
        <family val="1"/>
      </rPr>
      <t>Special Acts of Parliament relate to Unregistered Companies (ZC companies), but for the purpose of this table Royal Charters are excluded from Special Acts of Parliament and listed separately. 
Unregistered companies include: Royal Charter companies, companies formed by Acts of Parliament other than the Companies Act, companies formed by letters patent, any company in existence on or prior to the 2nd November 1862. 
They appear on the Index of Company Names and are identified by a ‘ZC’ reference number.</t>
    </r>
  </si>
  <si>
    <r>
      <t xml:space="preserve">5. </t>
    </r>
    <r>
      <rPr>
        <sz val="10"/>
        <rFont val="Times New Roman"/>
        <family val="1"/>
      </rPr>
      <t>From the 26 May 2015 there is no longer a requirement for a newspaper, not incorporated as a company, to file an annual return or notify a change of proprietor.  The figures provided only cover the period up to this date.</t>
    </r>
  </si>
  <si>
    <r>
      <t>European Economic Interest Groupings, Principal establishment in UK</t>
    </r>
    <r>
      <rPr>
        <vertAlign val="superscript"/>
        <sz val="10"/>
        <rFont val="Times New Roman"/>
        <family val="1"/>
      </rPr>
      <t>6,7</t>
    </r>
  </si>
  <si>
    <r>
      <rPr>
        <b/>
        <sz val="10"/>
        <rFont val="Times New Roman"/>
        <family val="1"/>
      </rPr>
      <t>7.</t>
    </r>
    <r>
      <rPr>
        <sz val="10"/>
        <rFont val="Times New Roman"/>
        <family val="1"/>
      </rPr>
      <t xml:space="preserve"> The European Economic Interest Grouping is a form of association between companies or other legal bodies, firms or individuals from different EU countries who need to operate together across national frontiers. 
It carries out particular tasks for its member-owners and is quite separate from its owners' businesses. Its aim is to facilitate or develop the economic activities of its members.</t>
    </r>
  </si>
  <si>
    <r>
      <rPr>
        <b/>
        <sz val="10"/>
        <rFont val="Times New Roman"/>
        <family val="1"/>
      </rPr>
      <t xml:space="preserve">9. </t>
    </r>
    <r>
      <rPr>
        <sz val="10"/>
        <rFont val="Times New Roman"/>
        <family val="1"/>
      </rPr>
      <t>A Societas Europaea is a European Public Limited – Liability Company. An SE may be created on registration in any one of the Member States of the European Economic Area (EEA). Article 10 of the Regulation requires 
Member States to treat an SE as if it is a public limited company formed in accordance with the law of the Member State in which it has its registered office. UK national laws that apply to public limited companies also apply, 
in many respects, to SEs registered in the UK (this is applied by Article 9(1)(c)(ii) of the Regulation).</t>
    </r>
  </si>
  <si>
    <t>Table B4:  Summary of changes in Limited Liability Partnerships, 2012-13 to 2016-17</t>
  </si>
  <si>
    <r>
      <rPr>
        <b/>
        <sz val="10"/>
        <rFont val="Times New Roman"/>
        <family val="1"/>
      </rPr>
      <t xml:space="preserve">1. </t>
    </r>
    <r>
      <rPr>
        <sz val="10"/>
        <rFont val="Times New Roman"/>
        <family val="1"/>
      </rPr>
      <t xml:space="preserve">There may be minor discrepancies when calculating the number of companies on the register (on the register at start of period, plus incorporations plus restorations minus dissolved companies).
Similar discrepancies maybe experienced when comparing data across other tables within this report.  This is due to slight scheduling variations when extracting the data.  </t>
    </r>
  </si>
  <si>
    <t>Corporate body type</t>
  </si>
  <si>
    <t xml:space="preserve"> - Denotes there were no registrations for the specific company or corporate body type during the period.</t>
  </si>
  <si>
    <r>
      <rPr>
        <b/>
        <sz val="10"/>
        <rFont val="Times New Roman"/>
        <family val="1"/>
      </rPr>
      <t xml:space="preserve">2. </t>
    </r>
    <r>
      <rPr>
        <sz val="10"/>
        <rFont val="Times New Roman"/>
        <family val="1"/>
      </rPr>
      <t>Descriptions relating to other corporate body types can be found in the accompanying document:</t>
    </r>
  </si>
  <si>
    <t>"Definitions to accompany Companies House official statistics releases"</t>
  </si>
  <si>
    <r>
      <t>Table C2: Standard Industrial Classification (SIC) Codes</t>
    </r>
    <r>
      <rPr>
        <b/>
        <vertAlign val="superscript"/>
        <sz val="12"/>
        <rFont val="Times New Roman"/>
        <family val="1"/>
      </rPr>
      <t>3</t>
    </r>
    <r>
      <rPr>
        <b/>
        <sz val="12"/>
        <rFont val="Times New Roman"/>
        <family val="1"/>
      </rPr>
      <t xml:space="preserve"> of corporate bodies in the United Kingdom, 2013-14 to 2016-17</t>
    </r>
  </si>
  <si>
    <t>Standard Industrial Classification (SIC) code section description</t>
  </si>
  <si>
    <r>
      <rPr>
        <b/>
        <sz val="10"/>
        <rFont val="Times New Roman"/>
        <family val="1"/>
      </rPr>
      <t>4.</t>
    </r>
    <r>
      <rPr>
        <sz val="10"/>
        <rFont val="Times New Roman"/>
        <family val="1"/>
      </rPr>
      <t xml:space="preserve"> Until 30th June 2016, companies were not obliged to provide their SIC code until they submit their first Annual Return, approximately one year following the anniversary of their company incorporation date. 
Since the introduction of the Small Business, Enterprise and Employment (SBEE) Act on 30th June 2016 all companies have been required to provide an SIC code at the point of incorporation.</t>
    </r>
  </si>
  <si>
    <t>Table C3: Average age of dissolved/closed corporate bodies in the United Kingdom, 2012-13 to 2016-17</t>
  </si>
  <si>
    <t>Average all corporate body types</t>
  </si>
  <si>
    <r>
      <rPr>
        <b/>
        <sz val="10"/>
        <rFont val="Times New Roman"/>
        <family val="1"/>
      </rPr>
      <t xml:space="preserve">6. </t>
    </r>
    <r>
      <rPr>
        <sz val="10"/>
        <rFont val="Times New Roman"/>
        <family val="1"/>
      </rPr>
      <t xml:space="preserve">Minor discrepancies may be experienced when comparing data across other tables within this report.  This is due to slight scheduling variations when extracting the data.  </t>
    </r>
  </si>
  <si>
    <r>
      <t>Table A10: Liquidations and receiverships notified, 2012-13 to 2016-17</t>
    </r>
    <r>
      <rPr>
        <b/>
        <vertAlign val="superscript"/>
        <sz val="12"/>
        <rFont val="Times New Roman"/>
        <family val="1"/>
      </rPr>
      <t>2</t>
    </r>
  </si>
  <si>
    <r>
      <t>2016-17</t>
    </r>
    <r>
      <rPr>
        <vertAlign val="superscript"/>
        <sz val="10"/>
        <rFont val="Times New Roman"/>
        <family val="1"/>
      </rPr>
      <t>3</t>
    </r>
  </si>
  <si>
    <r>
      <t>Members' voluntary liquidations</t>
    </r>
    <r>
      <rPr>
        <vertAlign val="superscript"/>
        <sz val="10"/>
        <rFont val="Times New Roman"/>
        <family val="1"/>
      </rPr>
      <t>4</t>
    </r>
  </si>
  <si>
    <r>
      <t>4.</t>
    </r>
    <r>
      <rPr>
        <sz val="10"/>
        <rFont val="Times New Roman"/>
        <family val="1"/>
      </rPr>
      <t xml:space="preserve">  Members' voluntary liquidations are not included within the total insolvent liquidations figure because they are solvent at commencement of the liquidation process.</t>
    </r>
  </si>
  <si>
    <r>
      <t xml:space="preserve">2. </t>
    </r>
    <r>
      <rPr>
        <sz val="10"/>
        <rFont val="Times New Roman"/>
        <family val="1"/>
      </rPr>
      <t>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r>
  </si>
  <si>
    <r>
      <t xml:space="preserve">3. </t>
    </r>
    <r>
      <rPr>
        <sz val="10"/>
        <rFont val="Times New Roman"/>
        <family val="1"/>
      </rPr>
      <t>There was a one off event in 2016 Q4 where 1,796 connected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betrween the two sources of information for this period.</t>
    </r>
  </si>
  <si>
    <r>
      <t>Administrator appointments</t>
    </r>
    <r>
      <rPr>
        <vertAlign val="superscript"/>
        <sz val="10"/>
        <rFont val="Times New Roman"/>
        <family val="1"/>
      </rPr>
      <t>5</t>
    </r>
  </si>
  <si>
    <r>
      <rPr>
        <b/>
        <sz val="10"/>
        <rFont val="Times New Roman"/>
        <family val="1"/>
      </rPr>
      <t>5.</t>
    </r>
    <r>
      <rPr>
        <sz val="10"/>
        <rFont val="Times New Roman"/>
        <family val="1"/>
      </rPr>
      <t xml:space="preserve"> Administrator appointments include appointments under the Enterprise Act.</t>
    </r>
  </si>
  <si>
    <r>
      <rPr>
        <b/>
        <sz val="10"/>
        <rFont val="Times New Roman"/>
        <family val="1"/>
      </rPr>
      <t>6.</t>
    </r>
    <r>
      <rPr>
        <sz val="10"/>
        <rFont val="Times New Roman"/>
        <family val="1"/>
      </rPr>
      <t xml:space="preserve"> It is possible for a company to go through more than one insolvency procedure, for example moving from administration to creditors’ voluntary liquidation or company voluntary arrangement. </t>
    </r>
  </si>
  <si>
    <r>
      <rPr>
        <b/>
        <sz val="10"/>
        <rFont val="Times New Roman"/>
        <family val="1"/>
      </rPr>
      <t>7.</t>
    </r>
    <r>
      <rPr>
        <sz val="10"/>
        <rFont val="Times New Roman"/>
        <family val="1"/>
      </rPr>
      <t xml:space="preserve"> Figures exclude Limited Liability Partnerships.</t>
    </r>
  </si>
  <si>
    <t>Table A4: Analysis of companies on the register in the United Kingdom by period of incorporation</t>
  </si>
  <si>
    <t>Table B2: Limited Partnerships in the United Kingdom registered under the Limited Partnership Act 1907, 2012-13 to 2016-17</t>
  </si>
  <si>
    <t>SECTION C: TOTAL COMPANY &amp; OTHER CORPORATE BODY TYPES ANALYSIS</t>
  </si>
  <si>
    <t>Table C2: Standard Industrial Classification (SIC) Codes of corporate bodies in the United Kingdom, 2013-14 to 2016-17</t>
  </si>
  <si>
    <t>COMPANIES REGISTER ACTIVITY IN THE UNITED KINGDOM 2016-17</t>
  </si>
  <si>
    <r>
      <rPr>
        <b/>
        <sz val="10"/>
        <rFont val="Times New Roman"/>
        <family val="1"/>
      </rPr>
      <t xml:space="preserve">3. </t>
    </r>
    <r>
      <rPr>
        <sz val="10"/>
        <rFont val="Times New Roman"/>
        <family val="1"/>
      </rPr>
      <t>Years 2004 to 2015 are a snapshot as at 1 January. Years 2016 onwards are a snapshot as at 31 March.</t>
    </r>
  </si>
  <si>
    <t>Table C1: Register size in the United Kingdom by corporate body type, 2004 to 2017</t>
  </si>
  <si>
    <r>
      <rPr>
        <b/>
        <sz val="10"/>
        <rFont val="Times New Roman"/>
        <family val="1"/>
      </rPr>
      <t xml:space="preserve">4. </t>
    </r>
    <r>
      <rPr>
        <sz val="10"/>
        <rFont val="Times New Roman"/>
        <family val="1"/>
      </rPr>
      <t xml:space="preserve">Discrepancies maybe experienced when comparing data across other tables within this report. This is due to scheduling variations when extracting the data.  </t>
    </r>
  </si>
  <si>
    <r>
      <rPr>
        <b/>
        <sz val="10"/>
        <rFont val="Times New Roman"/>
        <family val="1"/>
      </rPr>
      <t xml:space="preserve">5. </t>
    </r>
    <r>
      <rPr>
        <sz val="10"/>
        <rFont val="Times New Roman"/>
        <family val="1"/>
      </rPr>
      <t>Total companies on the register include trading and dormant Private, Private Unlimited and Public Limited Companies in the course of dissolution, in liquidation and in receivership (excluding dissolved, closed and proposed companies).</t>
    </r>
  </si>
  <si>
    <r>
      <t>SECTION C: TOTAL COMPANY</t>
    </r>
    <r>
      <rPr>
        <b/>
        <vertAlign val="superscript"/>
        <sz val="12"/>
        <rFont val="Times New Roman"/>
        <family val="1"/>
      </rPr>
      <t>1</t>
    </r>
    <r>
      <rPr>
        <b/>
        <sz val="12"/>
        <rFont val="Times New Roman"/>
        <family val="1"/>
      </rPr>
      <t xml:space="preserve"> &amp; OTHER CORPORATE BODY TYPES ANALYSIS</t>
    </r>
    <r>
      <rPr>
        <b/>
        <vertAlign val="superscript"/>
        <sz val="12"/>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</si>
</sst>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00"/>
    <numFmt numFmtId="165" formatCode="#,##0.0_);\(#,##0.0\)"/>
    <numFmt numFmtId="166" formatCode="#,##0.000_);\(#,##0.000\)"/>
    <numFmt numFmtId="167" formatCode="_-* #,##0_-;\-* #,##0_-;_-* &quot;-&quot;??_-;_-@_-"/>
    <numFmt numFmtId="168" formatCode="_(* #,##0_);_(* \(#,##0\);_(* &quot;-&quot;??_);_(@_)"/>
    <numFmt numFmtId="169" formatCode="0.0%"/>
    <numFmt numFmtId="170" formatCode="#,##0.0"/>
    <numFmt numFmtId="171" formatCode="0.0"/>
    <numFmt numFmtId="172" formatCode="0.0_)"/>
    <numFmt numFmtId="173" formatCode="0_)"/>
    <numFmt numFmtId="174" formatCode="mmmm\-yy"/>
  </numFmts>
  <fonts count="43" x14ac:knownFonts="1">
    <font>
      <sz val="11"/>
      <color theme="1"/>
      <name val="Calibri"/>
      <family val="2"/>
      <scheme val="minor"/>
    </font>
    <font>
      <sz val="10"/>
      <name val="Arial"/>
      <family val="2"/>
    </font>
    <font>
      <b/>
      <sz val="12"/>
      <name val="Times New Roman"/>
      <family val="1"/>
    </font>
    <font>
      <b/>
      <vertAlign val="superscript"/>
      <sz val="12"/>
      <name val="Times New Roman"/>
      <family val="1"/>
    </font>
    <font>
      <sz val="10"/>
      <name val="Times New Roman"/>
      <family val="1"/>
    </font>
    <font>
      <sz val="12"/>
      <name val="Helv"/>
    </font>
    <font>
      <b/>
      <sz val="10"/>
      <name val="Times New Roman"/>
      <family val="1"/>
    </font>
    <font>
      <i/>
      <sz val="10"/>
      <name val="Times New Roman"/>
      <family val="1"/>
    </font>
    <font>
      <sz val="10"/>
      <name val="Helv"/>
    </font>
    <font>
      <sz val="10"/>
      <name val="Tahoma"/>
      <family val="2"/>
    </font>
    <font>
      <sz val="12"/>
      <name val="Times New Roman"/>
      <family val="1"/>
    </font>
    <font>
      <sz val="12"/>
      <color indexed="12"/>
      <name val="Times New Roman"/>
      <family val="1"/>
    </font>
    <font>
      <sz val="14"/>
      <name val="Times New Roman"/>
      <family val="1"/>
    </font>
    <font>
      <vertAlign val="superscript"/>
      <sz val="12"/>
      <name val="Times New Roman"/>
      <family val="1"/>
    </font>
    <font>
      <b/>
      <vertAlign val="superscript"/>
      <sz val="10"/>
      <name val="Times New Roman"/>
      <family val="1"/>
    </font>
    <font>
      <b/>
      <sz val="10"/>
      <name val="Arial"/>
      <family val="2"/>
    </font>
    <font>
      <b/>
      <sz val="10"/>
      <color indexed="8"/>
      <name val="Times New Roman"/>
      <family val="1"/>
    </font>
    <font>
      <sz val="10"/>
      <color indexed="8"/>
      <name val="Times New Roman"/>
      <family val="1"/>
    </font>
    <font>
      <b/>
      <sz val="14"/>
      <name val="Times New Roman"/>
      <family val="1"/>
    </font>
    <font>
      <u/>
      <sz val="10"/>
      <color indexed="12"/>
      <name val="Arial"/>
      <family val="2"/>
    </font>
    <font>
      <u/>
      <sz val="10"/>
      <color indexed="12"/>
      <name val="Times New Roman"/>
      <family val="1"/>
    </font>
    <font>
      <i/>
      <sz val="12"/>
      <name val="Times New Roman"/>
      <family val="1"/>
    </font>
    <font>
      <sz val="8"/>
      <name val="Times New Roman"/>
      <family val="1"/>
    </font>
    <font>
      <b/>
      <sz val="12"/>
      <color indexed="8"/>
      <name val="Times New Roman"/>
      <family val="1"/>
    </font>
    <font>
      <b/>
      <vertAlign val="superscript"/>
      <sz val="10"/>
      <color indexed="8"/>
      <name val="Times New Roman"/>
      <family val="1"/>
    </font>
    <font>
      <vertAlign val="superscript"/>
      <sz val="10"/>
      <color indexed="8"/>
      <name val="Times New Roman"/>
      <family val="1"/>
    </font>
    <font>
      <b/>
      <sz val="8"/>
      <name val="Times New Roman"/>
      <family val="1"/>
    </font>
    <font>
      <sz val="11"/>
      <name val="Times New Roman"/>
      <family val="1"/>
    </font>
    <font>
      <b/>
      <sz val="11"/>
      <name val="Times New Roman"/>
      <family val="1"/>
    </font>
    <font>
      <u/>
      <sz val="11"/>
      <color indexed="12"/>
      <name val="Arial"/>
      <family val="2"/>
    </font>
    <font>
      <sz val="11"/>
      <color theme="1"/>
      <name val="Calibri"/>
      <family val="2"/>
      <scheme val="minor"/>
    </font>
    <font>
      <sz val="10"/>
      <color rgb="FFFF0000"/>
      <name val="Times New Roman"/>
      <family val="1"/>
    </font>
    <font>
      <i/>
      <sz val="10"/>
      <color rgb="FFFF0000"/>
      <name val="Times New Roman"/>
      <family val="1"/>
    </font>
    <font>
      <sz val="12"/>
      <color rgb="FFFF0000"/>
      <name val="Times New Roman"/>
      <family val="1"/>
    </font>
    <font>
      <sz val="10"/>
      <color theme="1"/>
      <name val="Times New Roman"/>
      <family val="1"/>
    </font>
    <font>
      <sz val="11"/>
      <color theme="1"/>
      <name val="Times New Roman"/>
      <family val="1"/>
    </font>
    <font>
      <sz val="11"/>
      <color theme="1"/>
      <name val="Arial"/>
      <family val="2"/>
    </font>
    <font>
      <sz val="10"/>
      <color theme="1"/>
      <name val="Arial"/>
      <family val="2"/>
    </font>
    <font>
      <b/>
      <sz val="14"/>
      <color theme="1"/>
      <name val="Arial"/>
      <family val="2"/>
    </font>
    <font>
      <b/>
      <sz val="12"/>
      <color theme="1"/>
      <name val="Arial"/>
      <family val="2"/>
    </font>
    <font>
      <sz val="10"/>
      <color rgb="FFFF0000"/>
      <name val="Arial"/>
      <family val="2"/>
    </font>
    <font>
      <vertAlign val="superscript"/>
      <sz val="10"/>
      <name val="Times New Roman"/>
      <family val="1"/>
    </font>
    <font>
      <sz val="8"/>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9"/>
        <bgColor indexed="9"/>
      </patternFill>
    </fill>
    <fill>
      <patternFill patternType="solid">
        <fgColor theme="0"/>
        <bgColor indexed="64"/>
      </patternFill>
    </fill>
  </fills>
  <borders count="28">
    <border>
      <left/>
      <right/>
      <top/>
      <bottom/>
      <diagonal/>
    </border>
    <border>
      <left/>
      <right/>
      <top/>
      <bottom style="thin">
        <color indexed="8"/>
      </bottom>
      <diagonal/>
    </border>
    <border>
      <left/>
      <right/>
      <top/>
      <bottom style="thin">
        <color auto="1"/>
      </bottom>
      <diagonal/>
    </border>
    <border>
      <left/>
      <right/>
      <top style="thin">
        <color auto="1"/>
      </top>
      <bottom style="thin">
        <color auto="1"/>
      </bottom>
      <diagonal/>
    </border>
    <border>
      <left/>
      <right/>
      <top style="thin">
        <color auto="1"/>
      </top>
      <bottom style="thin">
        <color indexed="8"/>
      </bottom>
      <diagonal/>
    </border>
    <border>
      <left/>
      <right/>
      <top style="thin">
        <color indexed="8"/>
      </top>
      <bottom style="thin">
        <color indexed="8"/>
      </bottom>
      <diagonal/>
    </border>
    <border>
      <left style="thick">
        <color indexed="8"/>
      </left>
      <right style="thick">
        <color indexed="8"/>
      </right>
      <top/>
      <bottom/>
      <diagonal/>
    </border>
    <border>
      <left style="medium">
        <color auto="1"/>
      </left>
      <right/>
      <top style="thin">
        <color auto="1"/>
      </top>
      <bottom/>
      <diagonal/>
    </border>
    <border>
      <left/>
      <right style="medium">
        <color auto="1"/>
      </right>
      <top/>
      <bottom/>
      <diagonal/>
    </border>
    <border>
      <left style="thick">
        <color indexed="8"/>
      </left>
      <right style="thick">
        <color indexed="8"/>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style="thick">
        <color indexed="8"/>
      </left>
      <right style="thick">
        <color indexed="8"/>
      </right>
      <top style="thin">
        <color auto="1"/>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8"/>
      </top>
      <bottom style="thin">
        <color auto="1"/>
      </bottom>
      <diagonal/>
    </border>
    <border>
      <left/>
      <right/>
      <top style="thin">
        <color auto="1"/>
      </top>
      <bottom style="double">
        <color auto="1"/>
      </bottom>
      <diagonal/>
    </border>
    <border>
      <left/>
      <right/>
      <top style="thin">
        <color auto="1"/>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13">
    <xf numFmtId="0" fontId="0" fillId="0" borderId="0"/>
    <xf numFmtId="43" fontId="30" fillId="0" borderId="0" applyFont="0" applyFill="0" applyBorder="0" applyAlignment="0" applyProtection="0"/>
    <xf numFmtId="43" fontId="1" fillId="0" borderId="0" applyFont="0" applyFill="0" applyBorder="0" applyAlignment="0" applyProtection="0"/>
    <xf numFmtId="44" fontId="30"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0" fontId="1" fillId="0" borderId="0"/>
    <xf numFmtId="165" fontId="5" fillId="0" borderId="0"/>
    <xf numFmtId="0" fontId="5" fillId="0" borderId="0"/>
    <xf numFmtId="9" fontId="30"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85">
    <xf numFmtId="0" fontId="0" fillId="0" borderId="0" xfId="0"/>
    <xf numFmtId="0" fontId="2" fillId="2" borderId="0" xfId="5" applyFont="1" applyFill="1"/>
    <xf numFmtId="0" fontId="4" fillId="2" borderId="0" xfId="5" applyFont="1" applyFill="1"/>
    <xf numFmtId="164" fontId="4" fillId="2" borderId="0" xfId="5" applyNumberFormat="1" applyFont="1" applyFill="1"/>
    <xf numFmtId="0" fontId="1" fillId="0" borderId="0" xfId="5"/>
    <xf numFmtId="0" fontId="1" fillId="0" borderId="0" xfId="5" applyAlignment="1">
      <alignment wrapText="1"/>
    </xf>
    <xf numFmtId="0" fontId="5" fillId="2" borderId="0" xfId="5" applyFont="1" applyFill="1"/>
    <xf numFmtId="165" fontId="5" fillId="2" borderId="0" xfId="5" applyNumberFormat="1" applyFont="1" applyFill="1"/>
    <xf numFmtId="0" fontId="2" fillId="2" borderId="0" xfId="5" applyFont="1" applyFill="1" applyBorder="1"/>
    <xf numFmtId="0" fontId="4" fillId="2" borderId="0" xfId="5" applyFont="1" applyFill="1" applyBorder="1"/>
    <xf numFmtId="0" fontId="1" fillId="2" borderId="0" xfId="5" applyFill="1" applyBorder="1"/>
    <xf numFmtId="0" fontId="5" fillId="2" borderId="0" xfId="5" applyFont="1" applyFill="1" applyBorder="1"/>
    <xf numFmtId="165" fontId="5" fillId="2" borderId="0" xfId="5" applyNumberFormat="1" applyFont="1" applyFill="1" applyBorder="1"/>
    <xf numFmtId="0" fontId="4" fillId="2" borderId="1" xfId="5" applyFont="1" applyFill="1" applyBorder="1"/>
    <xf numFmtId="165" fontId="4" fillId="2" borderId="1" xfId="5" applyNumberFormat="1" applyFont="1" applyFill="1" applyBorder="1"/>
    <xf numFmtId="165" fontId="4" fillId="2" borderId="1" xfId="5" applyNumberFormat="1" applyFont="1" applyFill="1" applyBorder="1" applyAlignment="1">
      <alignment horizontal="right"/>
    </xf>
    <xf numFmtId="0" fontId="6" fillId="2" borderId="0" xfId="5" applyFont="1" applyFill="1"/>
    <xf numFmtId="165" fontId="4" fillId="2" borderId="0" xfId="5" applyNumberFormat="1" applyFont="1" applyFill="1" applyProtection="1"/>
    <xf numFmtId="37" fontId="4" fillId="2" borderId="0" xfId="0" applyNumberFormat="1" applyFont="1" applyFill="1" applyProtection="1"/>
    <xf numFmtId="37" fontId="4" fillId="2" borderId="0" xfId="5" applyNumberFormat="1" applyFont="1" applyFill="1" applyProtection="1"/>
    <xf numFmtId="166" fontId="1" fillId="0" borderId="0" xfId="5" applyNumberFormat="1"/>
    <xf numFmtId="167" fontId="1" fillId="0" borderId="0" xfId="1" applyNumberFormat="1" applyFont="1"/>
    <xf numFmtId="167" fontId="1" fillId="0" borderId="0" xfId="5" applyNumberFormat="1"/>
    <xf numFmtId="168" fontId="1" fillId="0" borderId="0" xfId="1" applyNumberFormat="1" applyFont="1"/>
    <xf numFmtId="0" fontId="7" fillId="2" borderId="0" xfId="5" applyFont="1" applyFill="1"/>
    <xf numFmtId="169" fontId="7" fillId="2" borderId="0" xfId="10" applyNumberFormat="1" applyFont="1" applyFill="1" applyProtection="1"/>
    <xf numFmtId="37" fontId="4" fillId="2" borderId="0" xfId="5" applyNumberFormat="1" applyFont="1" applyFill="1" applyBorder="1"/>
    <xf numFmtId="168" fontId="30" fillId="0" borderId="0" xfId="1" applyNumberFormat="1" applyFont="1"/>
    <xf numFmtId="0" fontId="7" fillId="2" borderId="1" xfId="5" applyFont="1" applyFill="1" applyBorder="1"/>
    <xf numFmtId="169" fontId="7" fillId="2" borderId="1" xfId="10" applyNumberFormat="1" applyFont="1" applyFill="1" applyBorder="1" applyProtection="1"/>
    <xf numFmtId="166" fontId="4" fillId="2" borderId="0" xfId="5" applyNumberFormat="1" applyFont="1" applyFill="1" applyProtection="1"/>
    <xf numFmtId="37" fontId="4" fillId="2" borderId="0" xfId="5" applyNumberFormat="1" applyFont="1" applyFill="1" applyAlignment="1">
      <alignment horizontal="right"/>
    </xf>
    <xf numFmtId="166" fontId="0" fillId="0" borderId="0" xfId="0" applyNumberFormat="1"/>
    <xf numFmtId="37" fontId="0" fillId="0" borderId="0" xfId="0" applyNumberFormat="1"/>
    <xf numFmtId="37" fontId="1" fillId="0" borderId="0" xfId="5" applyNumberFormat="1"/>
    <xf numFmtId="165" fontId="4" fillId="2" borderId="0" xfId="5" applyNumberFormat="1" applyFont="1" applyFill="1"/>
    <xf numFmtId="37" fontId="4" fillId="2" borderId="0" xfId="5" applyNumberFormat="1" applyFont="1" applyFill="1"/>
    <xf numFmtId="166" fontId="4" fillId="2" borderId="0" xfId="5" applyNumberFormat="1" applyFont="1" applyFill="1"/>
    <xf numFmtId="0" fontId="4" fillId="2" borderId="0" xfId="5" applyNumberFormat="1" applyFont="1" applyFill="1" applyProtection="1"/>
    <xf numFmtId="0" fontId="7" fillId="2" borderId="2" xfId="5" applyFont="1" applyFill="1" applyBorder="1"/>
    <xf numFmtId="169" fontId="7" fillId="2" borderId="2" xfId="10" applyNumberFormat="1" applyFont="1" applyFill="1" applyBorder="1" applyProtection="1"/>
    <xf numFmtId="0" fontId="6" fillId="2" borderId="0" xfId="0" applyFont="1" applyFill="1"/>
    <xf numFmtId="0" fontId="4" fillId="2" borderId="0" xfId="0" applyFont="1" applyFill="1"/>
    <xf numFmtId="0" fontId="0" fillId="2" borderId="0" xfId="0" applyFill="1"/>
    <xf numFmtId="0" fontId="4" fillId="2" borderId="0" xfId="0" applyFont="1" applyFill="1" applyAlignment="1">
      <alignment horizontal="left" wrapText="1"/>
    </xf>
    <xf numFmtId="0" fontId="4" fillId="2" borderId="0" xfId="0" applyFont="1" applyFill="1" applyAlignment="1">
      <alignment horizontal="center"/>
    </xf>
    <xf numFmtId="0" fontId="4" fillId="0" borderId="0" xfId="0" applyFont="1"/>
    <xf numFmtId="0" fontId="8" fillId="2" borderId="0" xfId="0" applyFont="1" applyFill="1"/>
    <xf numFmtId="0" fontId="9" fillId="2" borderId="0" xfId="0" applyFont="1" applyFill="1"/>
    <xf numFmtId="0" fontId="1" fillId="0" borderId="0" xfId="5" applyFill="1"/>
    <xf numFmtId="165" fontId="10" fillId="2" borderId="0" xfId="5" applyNumberFormat="1" applyFont="1" applyFill="1"/>
    <xf numFmtId="169" fontId="10" fillId="0" borderId="0" xfId="10" applyNumberFormat="1" applyFont="1" applyFill="1" applyBorder="1" applyProtection="1"/>
    <xf numFmtId="165" fontId="4" fillId="0" borderId="0" xfId="5" applyNumberFormat="1" applyFont="1" applyFill="1" applyBorder="1"/>
    <xf numFmtId="0" fontId="11" fillId="2" borderId="0" xfId="5" applyFont="1" applyFill="1"/>
    <xf numFmtId="165" fontId="4" fillId="2" borderId="0" xfId="5" applyNumberFormat="1" applyFont="1" applyFill="1" applyBorder="1"/>
    <xf numFmtId="165" fontId="4" fillId="0" borderId="0" xfId="5" applyNumberFormat="1" applyFont="1" applyFill="1" applyBorder="1" applyAlignment="1">
      <alignment horizontal="right"/>
    </xf>
    <xf numFmtId="0" fontId="2" fillId="2" borderId="3" xfId="5" applyFont="1" applyFill="1" applyBorder="1"/>
    <xf numFmtId="165" fontId="4" fillId="0" borderId="3" xfId="5" applyNumberFormat="1" applyFont="1" applyFill="1" applyBorder="1" applyAlignment="1">
      <alignment horizontal="right"/>
    </xf>
    <xf numFmtId="0" fontId="12" fillId="2" borderId="0" xfId="5" applyFont="1" applyFill="1"/>
    <xf numFmtId="0" fontId="6" fillId="2" borderId="0" xfId="5" applyFont="1" applyFill="1" applyBorder="1"/>
    <xf numFmtId="165" fontId="4" fillId="0" borderId="0" xfId="5" applyNumberFormat="1" applyFont="1" applyFill="1"/>
    <xf numFmtId="37" fontId="4" fillId="0" borderId="0" xfId="5" applyNumberFormat="1" applyFont="1" applyFill="1" applyProtection="1"/>
    <xf numFmtId="37" fontId="4" fillId="0" borderId="0" xfId="5" applyNumberFormat="1" applyFont="1" applyFill="1" applyBorder="1" applyProtection="1"/>
    <xf numFmtId="37" fontId="31" fillId="0" borderId="0" xfId="5" applyNumberFormat="1" applyFont="1" applyFill="1" applyProtection="1"/>
    <xf numFmtId="165" fontId="4" fillId="0" borderId="0" xfId="5" applyNumberFormat="1" applyFont="1" applyFill="1" applyBorder="1" applyProtection="1"/>
    <xf numFmtId="37" fontId="32" fillId="0" borderId="0" xfId="5" applyNumberFormat="1" applyFont="1" applyFill="1" applyBorder="1" applyProtection="1"/>
    <xf numFmtId="0" fontId="4" fillId="2" borderId="0" xfId="0" applyFont="1" applyFill="1" applyBorder="1"/>
    <xf numFmtId="0" fontId="4" fillId="2" borderId="2" xfId="5" applyFont="1" applyFill="1" applyBorder="1"/>
    <xf numFmtId="169" fontId="4" fillId="0" borderId="2" xfId="10" applyNumberFormat="1" applyFont="1" applyFill="1" applyBorder="1" applyProtection="1"/>
    <xf numFmtId="37" fontId="4" fillId="0" borderId="0" xfId="5" applyNumberFormat="1" applyFont="1" applyFill="1" applyBorder="1"/>
    <xf numFmtId="166" fontId="4" fillId="2" borderId="0" xfId="5" applyNumberFormat="1" applyFont="1" applyFill="1" applyBorder="1" applyProtection="1"/>
    <xf numFmtId="166" fontId="4" fillId="0" borderId="0" xfId="5" applyNumberFormat="1" applyFont="1" applyFill="1" applyBorder="1" applyProtection="1"/>
    <xf numFmtId="166" fontId="4" fillId="0" borderId="0" xfId="5" applyNumberFormat="1" applyFont="1" applyFill="1" applyProtection="1"/>
    <xf numFmtId="0" fontId="1" fillId="2" borderId="0" xfId="5" applyFill="1"/>
    <xf numFmtId="0" fontId="0" fillId="0" borderId="0" xfId="0" applyFill="1"/>
    <xf numFmtId="0" fontId="10" fillId="2" borderId="0" xfId="5" applyFont="1" applyFill="1"/>
    <xf numFmtId="165" fontId="4" fillId="2" borderId="0" xfId="5" applyNumberFormat="1" applyFont="1" applyFill="1" applyBorder="1" applyAlignment="1">
      <alignment horizontal="right"/>
    </xf>
    <xf numFmtId="0" fontId="2" fillId="2" borderId="4" xfId="5" applyFont="1" applyFill="1" applyBorder="1"/>
    <xf numFmtId="165" fontId="4" fillId="2" borderId="5" xfId="5" applyNumberFormat="1" applyFont="1" applyFill="1" applyBorder="1" applyAlignment="1">
      <alignment horizontal="right"/>
    </xf>
    <xf numFmtId="37" fontId="4" fillId="2" borderId="0" xfId="5" applyNumberFormat="1" applyFont="1" applyFill="1" applyProtection="1"/>
    <xf numFmtId="37" fontId="4" fillId="2" borderId="0" xfId="5" applyNumberFormat="1" applyFont="1" applyFill="1" applyBorder="1" applyProtection="1"/>
    <xf numFmtId="165" fontId="4" fillId="2" borderId="0" xfId="5" applyNumberFormat="1" applyFont="1" applyFill="1" applyBorder="1" applyProtection="1"/>
    <xf numFmtId="169" fontId="4" fillId="2" borderId="1" xfId="10" applyNumberFormat="1" applyFont="1" applyFill="1" applyBorder="1" applyProtection="1"/>
    <xf numFmtId="169" fontId="4" fillId="2" borderId="0" xfId="10" applyNumberFormat="1" applyFont="1" applyFill="1"/>
    <xf numFmtId="165" fontId="10" fillId="2" borderId="0" xfId="7" applyFont="1" applyFill="1"/>
    <xf numFmtId="165" fontId="10" fillId="2" borderId="0" xfId="7" applyNumberFormat="1" applyFont="1" applyFill="1"/>
    <xf numFmtId="0" fontId="2" fillId="2" borderId="0" xfId="8" applyFont="1" applyFill="1" applyBorder="1"/>
    <xf numFmtId="0" fontId="12" fillId="2" borderId="0" xfId="8" applyFont="1" applyFill="1" applyBorder="1" applyAlignment="1">
      <alignment horizontal="left"/>
    </xf>
    <xf numFmtId="0" fontId="12" fillId="2" borderId="0" xfId="8" applyFont="1" applyFill="1" applyBorder="1" applyAlignment="1">
      <alignment horizontal="center"/>
    </xf>
    <xf numFmtId="0" fontId="12" fillId="2" borderId="0" xfId="8" applyFont="1" applyFill="1" applyBorder="1"/>
    <xf numFmtId="0" fontId="12" fillId="2" borderId="0" xfId="5" applyFont="1" applyFill="1" applyBorder="1"/>
    <xf numFmtId="0" fontId="10" fillId="2" borderId="1" xfId="8" applyFont="1" applyFill="1" applyBorder="1"/>
    <xf numFmtId="0" fontId="10" fillId="2" borderId="1" xfId="8" applyFont="1" applyFill="1" applyBorder="1" applyAlignment="1">
      <alignment horizontal="center"/>
    </xf>
    <xf numFmtId="0" fontId="10" fillId="2" borderId="2" xfId="8" applyFont="1" applyFill="1" applyBorder="1" applyAlignment="1">
      <alignment horizontal="center"/>
    </xf>
    <xf numFmtId="0" fontId="10" fillId="2" borderId="2" xfId="8" applyFont="1" applyFill="1" applyBorder="1"/>
    <xf numFmtId="0" fontId="4" fillId="0" borderId="1" xfId="8" applyFont="1" applyBorder="1" applyAlignment="1">
      <alignment horizontal="right"/>
    </xf>
    <xf numFmtId="0" fontId="4" fillId="2" borderId="0" xfId="8" applyFont="1" applyFill="1" applyAlignment="1">
      <alignment vertical="top"/>
    </xf>
    <xf numFmtId="0" fontId="4" fillId="2" borderId="0" xfId="8" applyFont="1" applyFill="1" applyAlignment="1">
      <alignment horizontal="center" vertical="top"/>
    </xf>
    <xf numFmtId="0" fontId="6" fillId="3" borderId="6" xfId="8" applyFont="1" applyFill="1" applyBorder="1" applyAlignment="1">
      <alignment horizontal="center" vertical="top"/>
    </xf>
    <xf numFmtId="0" fontId="4" fillId="2" borderId="0" xfId="8" applyFont="1" applyFill="1" applyBorder="1" applyAlignment="1">
      <alignment horizontal="center" vertical="top"/>
    </xf>
    <xf numFmtId="0" fontId="6" fillId="4" borderId="7" xfId="8" applyFont="1" applyFill="1" applyBorder="1" applyAlignment="1">
      <alignment horizontal="center"/>
    </xf>
    <xf numFmtId="0" fontId="4" fillId="4" borderId="0" xfId="8" applyFont="1" applyFill="1" applyBorder="1" applyAlignment="1">
      <alignment vertical="top"/>
    </xf>
    <xf numFmtId="0" fontId="6" fillId="4" borderId="0" xfId="8" applyFont="1" applyFill="1" applyBorder="1" applyAlignment="1">
      <alignment horizontal="center" vertical="top"/>
    </xf>
    <xf numFmtId="0" fontId="4" fillId="4" borderId="0" xfId="8" applyFont="1" applyFill="1" applyBorder="1" applyAlignment="1">
      <alignment horizontal="center" vertical="top"/>
    </xf>
    <xf numFmtId="0" fontId="6" fillId="4" borderId="8" xfId="8" applyFont="1" applyFill="1" applyBorder="1" applyAlignment="1">
      <alignment horizontal="center"/>
    </xf>
    <xf numFmtId="0" fontId="6" fillId="2" borderId="0" xfId="5" applyFont="1" applyFill="1" applyAlignment="1">
      <alignment vertical="top"/>
    </xf>
    <xf numFmtId="0" fontId="6" fillId="2" borderId="2" xfId="8" applyFont="1" applyFill="1" applyBorder="1"/>
    <xf numFmtId="0" fontId="6" fillId="2" borderId="2" xfId="8" applyFont="1" applyFill="1" applyBorder="1" applyAlignment="1">
      <alignment horizontal="center"/>
    </xf>
    <xf numFmtId="0" fontId="6" fillId="3" borderId="9" xfId="8" applyFont="1" applyFill="1" applyBorder="1" applyAlignment="1">
      <alignment horizontal="center"/>
    </xf>
    <xf numFmtId="0" fontId="6" fillId="4" borderId="10" xfId="8" applyFont="1" applyFill="1" applyBorder="1" applyAlignment="1">
      <alignment horizontal="center" wrapText="1"/>
    </xf>
    <xf numFmtId="0" fontId="6" fillId="4" borderId="2" xfId="8" applyFont="1" applyFill="1" applyBorder="1"/>
    <xf numFmtId="0" fontId="6" fillId="4" borderId="2" xfId="8" applyFont="1" applyFill="1" applyBorder="1" applyAlignment="1">
      <alignment horizontal="center"/>
    </xf>
    <xf numFmtId="0" fontId="6" fillId="4" borderId="11" xfId="8" applyFont="1" applyFill="1" applyBorder="1" applyAlignment="1">
      <alignment horizontal="center" wrapText="1"/>
    </xf>
    <xf numFmtId="0" fontId="4" fillId="2" borderId="0" xfId="8" applyFont="1" applyFill="1"/>
    <xf numFmtId="165" fontId="6" fillId="2" borderId="0" xfId="8" applyNumberFormat="1" applyFont="1" applyFill="1" applyAlignment="1" applyProtection="1">
      <alignment horizontal="center"/>
    </xf>
    <xf numFmtId="170" fontId="4" fillId="3" borderId="6" xfId="8" applyNumberFormat="1" applyFont="1" applyFill="1" applyBorder="1" applyAlignment="1" applyProtection="1">
      <alignment horizontal="center"/>
    </xf>
    <xf numFmtId="165" fontId="4" fillId="2" borderId="0" xfId="8" applyNumberFormat="1" applyFont="1" applyFill="1" applyBorder="1" applyAlignment="1" applyProtection="1">
      <alignment horizontal="center"/>
    </xf>
    <xf numFmtId="165" fontId="6" fillId="4" borderId="12" xfId="8" applyNumberFormat="1" applyFont="1" applyFill="1" applyBorder="1" applyAlignment="1" applyProtection="1">
      <alignment horizontal="center"/>
    </xf>
    <xf numFmtId="165" fontId="7" fillId="4" borderId="0" xfId="8" applyNumberFormat="1" applyFont="1" applyFill="1" applyBorder="1" applyAlignment="1" applyProtection="1">
      <alignment horizontal="center"/>
    </xf>
    <xf numFmtId="165" fontId="6" fillId="4" borderId="0" xfId="8" quotePrefix="1" applyNumberFormat="1" applyFont="1" applyFill="1" applyBorder="1" applyAlignment="1" applyProtection="1">
      <alignment horizontal="center"/>
    </xf>
    <xf numFmtId="165" fontId="6" fillId="4" borderId="8" xfId="8" applyNumberFormat="1" applyFont="1" applyFill="1" applyBorder="1" applyAlignment="1" applyProtection="1">
      <alignment horizontal="center"/>
    </xf>
    <xf numFmtId="165" fontId="6" fillId="4" borderId="0" xfId="8" applyNumberFormat="1" applyFont="1" applyFill="1" applyBorder="1" applyAlignment="1" applyProtection="1">
      <alignment horizontal="center"/>
    </xf>
    <xf numFmtId="171" fontId="4" fillId="2" borderId="0" xfId="5" applyNumberFormat="1" applyFont="1" applyFill="1"/>
    <xf numFmtId="0" fontId="4" fillId="2" borderId="0" xfId="8" quotePrefix="1" applyFont="1" applyFill="1"/>
    <xf numFmtId="0" fontId="4" fillId="2" borderId="0" xfId="8" applyFont="1" applyFill="1" applyAlignment="1">
      <alignment horizontal="left"/>
    </xf>
    <xf numFmtId="172" fontId="6" fillId="2" borderId="0" xfId="8" applyNumberFormat="1" applyFont="1" applyFill="1" applyAlignment="1" applyProtection="1">
      <alignment horizontal="center"/>
    </xf>
    <xf numFmtId="0" fontId="4" fillId="2" borderId="3" xfId="8" applyFont="1" applyFill="1" applyBorder="1"/>
    <xf numFmtId="0" fontId="10" fillId="2" borderId="3" xfId="8" applyFont="1" applyFill="1" applyBorder="1" applyAlignment="1">
      <alignment horizontal="center"/>
    </xf>
    <xf numFmtId="170" fontId="4" fillId="3" borderId="13" xfId="8" applyNumberFormat="1" applyFont="1" applyFill="1" applyBorder="1" applyAlignment="1" applyProtection="1">
      <alignment horizontal="center"/>
    </xf>
    <xf numFmtId="171" fontId="4" fillId="2" borderId="3" xfId="5" applyNumberFormat="1" applyFont="1" applyFill="1" applyBorder="1" applyAlignment="1">
      <alignment horizontal="center"/>
    </xf>
    <xf numFmtId="0" fontId="2" fillId="2" borderId="0" xfId="0" applyFont="1" applyFill="1"/>
    <xf numFmtId="165" fontId="12" fillId="2" borderId="0" xfId="7" applyFont="1" applyFill="1" applyBorder="1" applyAlignment="1">
      <alignment horizontal="center"/>
    </xf>
    <xf numFmtId="0" fontId="12" fillId="2" borderId="0" xfId="0" applyFont="1" applyFill="1"/>
    <xf numFmtId="165" fontId="10" fillId="2" borderId="0" xfId="7" applyFont="1" applyFill="1" applyBorder="1"/>
    <xf numFmtId="165" fontId="4" fillId="2" borderId="0" xfId="7" applyFont="1" applyFill="1" applyBorder="1"/>
    <xf numFmtId="165" fontId="4" fillId="2" borderId="0" xfId="7" applyNumberFormat="1" applyFont="1" applyFill="1" applyBorder="1" applyAlignment="1">
      <alignment horizontal="right"/>
    </xf>
    <xf numFmtId="165" fontId="4" fillId="2" borderId="0" xfId="0" applyNumberFormat="1" applyFont="1" applyFill="1"/>
    <xf numFmtId="165" fontId="6" fillId="2" borderId="0" xfId="7" applyFont="1" applyFill="1" applyBorder="1" applyAlignment="1">
      <alignment horizontal="right"/>
    </xf>
    <xf numFmtId="165" fontId="6" fillId="2" borderId="0" xfId="7" applyFont="1" applyFill="1" applyBorder="1" applyAlignment="1">
      <alignment horizontal="right" vertical="center"/>
    </xf>
    <xf numFmtId="165" fontId="6" fillId="2" borderId="0" xfId="7" applyFont="1" applyFill="1" applyBorder="1" applyAlignment="1"/>
    <xf numFmtId="165" fontId="6" fillId="2" borderId="0" xfId="7" applyFont="1" applyFill="1" applyBorder="1" applyAlignment="1">
      <alignment vertical="center" wrapText="1"/>
    </xf>
    <xf numFmtId="171" fontId="4" fillId="2" borderId="0" xfId="0" applyNumberFormat="1" applyFont="1" applyFill="1"/>
    <xf numFmtId="0" fontId="6" fillId="0" borderId="0" xfId="0" applyFont="1"/>
    <xf numFmtId="0" fontId="4" fillId="2" borderId="0" xfId="0" applyFont="1" applyFill="1" applyAlignment="1">
      <alignment wrapText="1"/>
    </xf>
    <xf numFmtId="165" fontId="33" fillId="2" borderId="0" xfId="7" applyNumberFormat="1" applyFont="1" applyFill="1"/>
    <xf numFmtId="0" fontId="2" fillId="2" borderId="14" xfId="0" applyFont="1" applyFill="1" applyBorder="1"/>
    <xf numFmtId="0" fontId="4" fillId="2" borderId="14" xfId="0" applyFont="1" applyFill="1" applyBorder="1"/>
    <xf numFmtId="0" fontId="2" fillId="4" borderId="14" xfId="0" applyFont="1" applyFill="1" applyBorder="1" applyAlignment="1">
      <alignment horizontal="center"/>
    </xf>
    <xf numFmtId="0" fontId="4" fillId="2" borderId="2" xfId="0" applyFont="1" applyFill="1" applyBorder="1"/>
    <xf numFmtId="0" fontId="2" fillId="2" borderId="2" xfId="0" applyFont="1" applyFill="1" applyBorder="1" applyAlignment="1"/>
    <xf numFmtId="0" fontId="4" fillId="0" borderId="2" xfId="8" applyFont="1" applyBorder="1" applyAlignment="1">
      <alignment horizontal="right"/>
    </xf>
    <xf numFmtId="0" fontId="4" fillId="2" borderId="3" xfId="0" applyFont="1" applyFill="1" applyBorder="1"/>
    <xf numFmtId="0" fontId="2" fillId="2" borderId="1" xfId="0" applyFont="1" applyFill="1" applyBorder="1" applyAlignment="1">
      <alignment horizontal="right" wrapText="1"/>
    </xf>
    <xf numFmtId="173" fontId="2" fillId="2" borderId="1" xfId="0" applyNumberFormat="1" applyFont="1" applyFill="1" applyBorder="1" applyAlignment="1">
      <alignment horizontal="right" wrapText="1"/>
    </xf>
    <xf numFmtId="174" fontId="2" fillId="2" borderId="1" xfId="0" applyNumberFormat="1" applyFont="1" applyFill="1" applyBorder="1" applyAlignment="1">
      <alignment horizontal="right" wrapText="1"/>
    </xf>
    <xf numFmtId="0" fontId="2" fillId="2" borderId="15" xfId="0" applyFont="1" applyFill="1" applyBorder="1" applyAlignment="1">
      <alignment horizontal="right" wrapText="1"/>
    </xf>
    <xf numFmtId="0" fontId="4" fillId="2" borderId="0" xfId="0" applyFont="1" applyFill="1" applyAlignment="1">
      <alignment horizontal="center" wrapText="1"/>
    </xf>
    <xf numFmtId="0" fontId="10" fillId="2" borderId="0" xfId="0" applyFont="1" applyFill="1"/>
    <xf numFmtId="1" fontId="4" fillId="0" borderId="0" xfId="0" applyNumberFormat="1" applyFont="1"/>
    <xf numFmtId="1" fontId="4" fillId="0" borderId="0" xfId="1" applyNumberFormat="1" applyFont="1"/>
    <xf numFmtId="169" fontId="4" fillId="2" borderId="0" xfId="9" applyNumberFormat="1" applyFont="1" applyFill="1"/>
    <xf numFmtId="167" fontId="4" fillId="0" borderId="0" xfId="1" applyNumberFormat="1" applyFont="1"/>
    <xf numFmtId="167" fontId="4" fillId="0" borderId="5" xfId="1" applyNumberFormat="1" applyFont="1" applyBorder="1"/>
    <xf numFmtId="1" fontId="4" fillId="0" borderId="5" xfId="0" applyNumberFormat="1" applyFont="1" applyBorder="1"/>
    <xf numFmtId="169" fontId="6" fillId="2" borderId="0" xfId="9" applyNumberFormat="1" applyFont="1" applyFill="1"/>
    <xf numFmtId="1" fontId="4" fillId="2" borderId="0" xfId="0" applyNumberFormat="1" applyFont="1" applyFill="1"/>
    <xf numFmtId="167" fontId="4" fillId="2" borderId="0" xfId="0" applyNumberFormat="1" applyFont="1" applyFill="1"/>
    <xf numFmtId="165" fontId="10" fillId="2" borderId="1" xfId="7" applyFont="1" applyFill="1" applyBorder="1"/>
    <xf numFmtId="165" fontId="4" fillId="2" borderId="0" xfId="7" applyFont="1" applyFill="1"/>
    <xf numFmtId="3" fontId="4" fillId="2" borderId="0" xfId="7" applyNumberFormat="1" applyFont="1" applyFill="1"/>
    <xf numFmtId="165" fontId="10" fillId="2" borderId="2" xfId="7" applyFont="1" applyFill="1" applyBorder="1"/>
    <xf numFmtId="0" fontId="12" fillId="2" borderId="0" xfId="0" applyFont="1" applyFill="1" applyBorder="1"/>
    <xf numFmtId="0" fontId="10" fillId="2" borderId="2" xfId="0" applyFont="1" applyFill="1" applyBorder="1"/>
    <xf numFmtId="0" fontId="2" fillId="2" borderId="0" xfId="0" applyFont="1" applyFill="1" applyBorder="1" applyAlignment="1"/>
    <xf numFmtId="0" fontId="2" fillId="2" borderId="2" xfId="0" applyFont="1" applyFill="1" applyBorder="1"/>
    <xf numFmtId="0" fontId="2" fillId="2" borderId="0" xfId="0" applyFont="1" applyFill="1" applyBorder="1"/>
    <xf numFmtId="0" fontId="4" fillId="2" borderId="0" xfId="0" applyFont="1" applyFill="1" applyAlignment="1">
      <alignment horizontal="left"/>
    </xf>
    <xf numFmtId="3" fontId="4" fillId="2" borderId="0" xfId="0" applyNumberFormat="1" applyFont="1" applyFill="1" applyAlignment="1">
      <alignment horizontal="right"/>
    </xf>
    <xf numFmtId="167" fontId="30" fillId="0" borderId="0" xfId="1" applyNumberFormat="1" applyAlignment="1">
      <alignment horizontal="center"/>
    </xf>
    <xf numFmtId="171" fontId="0" fillId="0" borderId="0" xfId="0" applyNumberFormat="1"/>
    <xf numFmtId="0" fontId="0" fillId="0" borderId="0" xfId="0" applyAlignment="1">
      <alignment horizontal="center"/>
    </xf>
    <xf numFmtId="0" fontId="15" fillId="0" borderId="0" xfId="0" applyFont="1"/>
    <xf numFmtId="0" fontId="1" fillId="0" borderId="0" xfId="0" applyFont="1"/>
    <xf numFmtId="0" fontId="10" fillId="2" borderId="0" xfId="0" applyFont="1" applyFill="1" applyBorder="1"/>
    <xf numFmtId="0" fontId="33" fillId="0" borderId="0" xfId="0" applyFont="1" applyFill="1" applyBorder="1"/>
    <xf numFmtId="0" fontId="10" fillId="2" borderId="1" xfId="0" applyFont="1" applyFill="1" applyBorder="1"/>
    <xf numFmtId="0" fontId="4" fillId="2" borderId="1" xfId="0" applyFont="1" applyFill="1" applyBorder="1" applyAlignment="1">
      <alignment horizontal="right"/>
    </xf>
    <xf numFmtId="0" fontId="4" fillId="0" borderId="1" xfId="0" applyFont="1" applyFill="1" applyBorder="1" applyAlignment="1">
      <alignment horizontal="right"/>
    </xf>
    <xf numFmtId="0" fontId="2" fillId="2" borderId="1" xfId="0" applyFont="1" applyFill="1" applyBorder="1"/>
    <xf numFmtId="44" fontId="4" fillId="2" borderId="1" xfId="3" applyFont="1" applyFill="1" applyBorder="1" applyAlignment="1">
      <alignment horizontal="right"/>
    </xf>
    <xf numFmtId="3" fontId="4" fillId="6" borderId="0" xfId="0" applyNumberFormat="1" applyFont="1" applyFill="1" applyAlignment="1">
      <alignment horizontal="right"/>
    </xf>
    <xf numFmtId="3" fontId="10" fillId="6" borderId="0" xfId="0" applyNumberFormat="1" applyFont="1" applyFill="1" applyAlignment="1">
      <alignment horizontal="right"/>
    </xf>
    <xf numFmtId="0" fontId="4" fillId="2" borderId="1" xfId="0" applyFont="1" applyFill="1" applyBorder="1"/>
    <xf numFmtId="3" fontId="4" fillId="6" borderId="1" xfId="0" applyNumberFormat="1" applyFont="1" applyFill="1" applyBorder="1" applyAlignment="1">
      <alignment horizontal="right"/>
    </xf>
    <xf numFmtId="3" fontId="4" fillId="6" borderId="2" xfId="0" applyNumberFormat="1" applyFont="1" applyFill="1" applyBorder="1" applyAlignment="1">
      <alignment horizontal="right"/>
    </xf>
    <xf numFmtId="165" fontId="10" fillId="2" borderId="0" xfId="7" applyFont="1" applyFill="1" applyBorder="1" applyAlignment="1"/>
    <xf numFmtId="165" fontId="2" fillId="2" borderId="1" xfId="7" applyFont="1" applyFill="1" applyBorder="1"/>
    <xf numFmtId="165" fontId="4" fillId="2" borderId="1" xfId="7" applyFont="1" applyFill="1" applyBorder="1" applyAlignment="1">
      <alignment horizontal="right"/>
    </xf>
    <xf numFmtId="165" fontId="4" fillId="2" borderId="2" xfId="7" applyFont="1" applyFill="1" applyBorder="1" applyAlignment="1">
      <alignment horizontal="right"/>
    </xf>
    <xf numFmtId="165" fontId="4" fillId="2" borderId="2" xfId="7" applyFont="1" applyFill="1" applyBorder="1" applyAlignment="1">
      <alignment wrapText="1"/>
    </xf>
    <xf numFmtId="3" fontId="4" fillId="2" borderId="2" xfId="7" applyNumberFormat="1" applyFont="1" applyFill="1" applyBorder="1"/>
    <xf numFmtId="165" fontId="4" fillId="2" borderId="3" xfId="7" applyFont="1" applyFill="1" applyBorder="1"/>
    <xf numFmtId="3" fontId="4" fillId="2" borderId="3" xfId="7" applyNumberFormat="1" applyFont="1" applyFill="1" applyBorder="1"/>
    <xf numFmtId="3" fontId="4" fillId="2" borderId="0" xfId="7" applyNumberFormat="1" applyFont="1" applyFill="1" applyBorder="1"/>
    <xf numFmtId="165" fontId="6" fillId="2" borderId="21" xfId="7" applyFont="1" applyFill="1" applyBorder="1"/>
    <xf numFmtId="3" fontId="6" fillId="2" borderId="21" xfId="7" applyNumberFormat="1" applyFont="1" applyFill="1" applyBorder="1"/>
    <xf numFmtId="3" fontId="10" fillId="2" borderId="1" xfId="7" applyNumberFormat="1" applyFont="1" applyFill="1" applyBorder="1"/>
    <xf numFmtId="3" fontId="10" fillId="2" borderId="2" xfId="7" applyNumberFormat="1" applyFont="1" applyFill="1" applyBorder="1"/>
    <xf numFmtId="165" fontId="2" fillId="2" borderId="2" xfId="7" applyFont="1" applyFill="1" applyBorder="1"/>
    <xf numFmtId="165" fontId="4" fillId="2" borderId="0" xfId="7" applyFont="1" applyFill="1" applyAlignment="1">
      <alignment wrapText="1"/>
    </xf>
    <xf numFmtId="37" fontId="10" fillId="2" borderId="2" xfId="7" applyNumberFormat="1" applyFont="1" applyFill="1" applyBorder="1"/>
    <xf numFmtId="37" fontId="4" fillId="2" borderId="0" xfId="7" applyNumberFormat="1" applyFont="1" applyFill="1"/>
    <xf numFmtId="37" fontId="4" fillId="2" borderId="2" xfId="7" applyNumberFormat="1" applyFont="1" applyFill="1" applyBorder="1"/>
    <xf numFmtId="37" fontId="4" fillId="2" borderId="3" xfId="7" applyNumberFormat="1" applyFont="1" applyFill="1" applyBorder="1"/>
    <xf numFmtId="37" fontId="4" fillId="2" borderId="0" xfId="7" applyNumberFormat="1" applyFont="1" applyFill="1" applyAlignment="1">
      <alignment horizontal="right"/>
    </xf>
    <xf numFmtId="37" fontId="4" fillId="2" borderId="2" xfId="0" applyNumberFormat="1" applyFont="1" applyFill="1" applyBorder="1"/>
    <xf numFmtId="165" fontId="10" fillId="2" borderId="0" xfId="7" applyFont="1" applyFill="1" applyAlignment="1">
      <alignment wrapText="1"/>
    </xf>
    <xf numFmtId="37" fontId="10" fillId="2" borderId="0" xfId="7" applyNumberFormat="1" applyFont="1" applyFill="1"/>
    <xf numFmtId="0" fontId="12" fillId="6" borderId="0" xfId="0" applyFont="1" applyFill="1"/>
    <xf numFmtId="0" fontId="4" fillId="6" borderId="0" xfId="0" applyFont="1" applyFill="1" applyAlignment="1">
      <alignment horizontal="right"/>
    </xf>
    <xf numFmtId="0" fontId="16" fillId="5" borderId="3" xfId="0" applyFont="1" applyFill="1" applyBorder="1"/>
    <xf numFmtId="0" fontId="16" fillId="5" borderId="3" xfId="0" applyFont="1" applyFill="1" applyBorder="1" applyAlignment="1">
      <alignment horizontal="right"/>
    </xf>
    <xf numFmtId="0" fontId="16" fillId="6" borderId="14" xfId="0" applyFont="1" applyFill="1" applyBorder="1" applyAlignment="1">
      <alignment horizontal="right"/>
    </xf>
    <xf numFmtId="0" fontId="17" fillId="2" borderId="0" xfId="0" applyFont="1" applyFill="1"/>
    <xf numFmtId="170" fontId="17" fillId="2" borderId="0" xfId="0" applyNumberFormat="1" applyFont="1" applyFill="1"/>
    <xf numFmtId="170" fontId="17" fillId="2" borderId="0" xfId="0" applyNumberFormat="1" applyFont="1" applyFill="1" applyBorder="1"/>
    <xf numFmtId="170" fontId="17" fillId="6" borderId="18" xfId="0" applyNumberFormat="1" applyFont="1" applyFill="1" applyBorder="1"/>
    <xf numFmtId="0" fontId="17" fillId="2" borderId="0" xfId="0" applyFont="1" applyFill="1" applyBorder="1" applyAlignment="1">
      <alignment horizontal="right"/>
    </xf>
    <xf numFmtId="170" fontId="17" fillId="2" borderId="0" xfId="0" applyNumberFormat="1" applyFont="1" applyFill="1" applyBorder="1" applyAlignment="1">
      <alignment horizontal="right"/>
    </xf>
    <xf numFmtId="0" fontId="17" fillId="2" borderId="2" xfId="0" applyFont="1" applyFill="1" applyBorder="1"/>
    <xf numFmtId="170" fontId="17" fillId="2" borderId="2" xfId="0" applyNumberFormat="1" applyFont="1" applyFill="1" applyBorder="1"/>
    <xf numFmtId="170" fontId="17" fillId="6" borderId="19" xfId="0" applyNumberFormat="1" applyFont="1" applyFill="1" applyBorder="1"/>
    <xf numFmtId="0" fontId="17" fillId="2" borderId="0" xfId="0" applyFont="1" applyFill="1" applyBorder="1"/>
    <xf numFmtId="3" fontId="4" fillId="2" borderId="0" xfId="1" applyNumberFormat="1" applyFont="1" applyFill="1" applyAlignment="1">
      <alignment horizontal="right"/>
    </xf>
    <xf numFmtId="3" fontId="4" fillId="2" borderId="0" xfId="1" applyNumberFormat="1" applyFont="1" applyFill="1"/>
    <xf numFmtId="3" fontId="4" fillId="2" borderId="0" xfId="0" applyNumberFormat="1" applyFont="1" applyFill="1"/>
    <xf numFmtId="0" fontId="6" fillId="2" borderId="5" xfId="0" applyFont="1" applyFill="1" applyBorder="1"/>
    <xf numFmtId="0" fontId="6" fillId="2" borderId="0" xfId="0" applyFont="1" applyFill="1" applyAlignment="1">
      <alignment horizontal="left"/>
    </xf>
    <xf numFmtId="0" fontId="6" fillId="2" borderId="0" xfId="0" applyFont="1" applyFill="1" applyAlignment="1">
      <alignment horizontal="right"/>
    </xf>
    <xf numFmtId="0" fontId="2" fillId="2" borderId="0" xfId="0" applyFont="1" applyFill="1" applyAlignment="1">
      <alignment horizontal="right"/>
    </xf>
    <xf numFmtId="1" fontId="10" fillId="2" borderId="0" xfId="7" applyNumberFormat="1" applyFont="1" applyFill="1" applyBorder="1"/>
    <xf numFmtId="1" fontId="10" fillId="2" borderId="0" xfId="7" applyNumberFormat="1" applyFont="1" applyFill="1" applyBorder="1" applyAlignment="1">
      <alignment horizontal="right"/>
    </xf>
    <xf numFmtId="37" fontId="4" fillId="2" borderId="0" xfId="7" applyNumberFormat="1" applyFont="1" applyFill="1" applyBorder="1"/>
    <xf numFmtId="37" fontId="4" fillId="2" borderId="0" xfId="0" applyNumberFormat="1" applyFont="1" applyFill="1"/>
    <xf numFmtId="1" fontId="10" fillId="2" borderId="0" xfId="0" applyNumberFormat="1" applyFont="1" applyFill="1"/>
    <xf numFmtId="10" fontId="4" fillId="2" borderId="0" xfId="9" applyNumberFormat="1" applyFont="1" applyFill="1"/>
    <xf numFmtId="17" fontId="4" fillId="2" borderId="0" xfId="0" applyNumberFormat="1" applyFont="1" applyFill="1"/>
    <xf numFmtId="1" fontId="4" fillId="2" borderId="0" xfId="7" applyNumberFormat="1" applyFont="1" applyFill="1" applyAlignment="1">
      <alignment horizontal="right"/>
    </xf>
    <xf numFmtId="1" fontId="4" fillId="2" borderId="0" xfId="7" applyNumberFormat="1" applyFont="1" applyFill="1"/>
    <xf numFmtId="10" fontId="10" fillId="2" borderId="0" xfId="9" applyNumberFormat="1" applyFont="1" applyFill="1"/>
    <xf numFmtId="10" fontId="10" fillId="2" borderId="0" xfId="9" applyNumberFormat="1" applyFont="1" applyFill="1" applyAlignment="1">
      <alignment horizontal="right"/>
    </xf>
    <xf numFmtId="10" fontId="4" fillId="2" borderId="0" xfId="0" applyNumberFormat="1" applyFont="1" applyFill="1"/>
    <xf numFmtId="1" fontId="10" fillId="2" borderId="0" xfId="0" applyNumberFormat="1" applyFont="1" applyFill="1" applyAlignment="1">
      <alignment horizontal="right"/>
    </xf>
    <xf numFmtId="0" fontId="10" fillId="2" borderId="1" xfId="0" applyFont="1" applyFill="1" applyBorder="1" applyAlignment="1">
      <alignment horizontal="right"/>
    </xf>
    <xf numFmtId="0" fontId="10" fillId="2" borderId="0" xfId="0" applyFont="1" applyFill="1" applyBorder="1" applyAlignment="1">
      <alignment horizontal="right"/>
    </xf>
    <xf numFmtId="0" fontId="4" fillId="2" borderId="0" xfId="0" applyFont="1" applyFill="1" applyBorder="1" applyAlignment="1">
      <alignment horizontal="right"/>
    </xf>
    <xf numFmtId="0" fontId="2" fillId="2" borderId="1" xfId="0" applyFont="1" applyFill="1" applyBorder="1" applyAlignment="1">
      <alignment horizontal="right"/>
    </xf>
    <xf numFmtId="0" fontId="2" fillId="2" borderId="5" xfId="0" applyFont="1" applyFill="1" applyBorder="1" applyAlignment="1">
      <alignment horizontal="right"/>
    </xf>
    <xf numFmtId="3" fontId="4" fillId="2" borderId="1" xfId="1" applyNumberFormat="1" applyFont="1" applyFill="1" applyBorder="1"/>
    <xf numFmtId="0" fontId="4" fillId="2" borderId="0" xfId="0" quotePrefix="1" applyFont="1" applyFill="1"/>
    <xf numFmtId="0" fontId="2" fillId="2" borderId="1" xfId="0" applyFont="1" applyFill="1" applyBorder="1" applyAlignment="1">
      <alignment wrapText="1"/>
    </xf>
    <xf numFmtId="0" fontId="6" fillId="2" borderId="1" xfId="0" applyFont="1" applyFill="1" applyBorder="1" applyAlignment="1">
      <alignment horizontal="right" wrapText="1"/>
    </xf>
    <xf numFmtId="0" fontId="6" fillId="2" borderId="0" xfId="0" applyFont="1" applyFill="1" applyAlignment="1">
      <alignment wrapText="1"/>
    </xf>
    <xf numFmtId="0" fontId="4" fillId="2" borderId="0" xfId="0" applyFont="1" applyFill="1" applyAlignment="1">
      <alignment vertical="top" wrapText="1"/>
    </xf>
    <xf numFmtId="0" fontId="10" fillId="2" borderId="0" xfId="0" applyFont="1" applyFill="1" applyAlignment="1">
      <alignment wrapText="1"/>
    </xf>
    <xf numFmtId="37" fontId="12" fillId="2" borderId="0" xfId="0" applyNumberFormat="1" applyFont="1" applyFill="1" applyBorder="1"/>
    <xf numFmtId="37" fontId="10" fillId="2" borderId="1" xfId="0" applyNumberFormat="1" applyFont="1" applyFill="1" applyBorder="1"/>
    <xf numFmtId="37" fontId="6" fillId="2" borderId="1" xfId="0" applyNumberFormat="1" applyFont="1" applyFill="1" applyBorder="1" applyAlignment="1">
      <alignment horizontal="right"/>
    </xf>
    <xf numFmtId="37" fontId="2" fillId="2" borderId="1" xfId="0" applyNumberFormat="1" applyFont="1" applyFill="1" applyBorder="1" applyAlignment="1">
      <alignment horizontal="right"/>
    </xf>
    <xf numFmtId="37" fontId="10" fillId="2" borderId="0" xfId="0" applyNumberFormat="1" applyFont="1" applyFill="1" applyProtection="1"/>
    <xf numFmtId="37" fontId="10" fillId="2" borderId="0" xfId="0" applyNumberFormat="1" applyFont="1" applyFill="1" applyAlignment="1">
      <alignment horizontal="right"/>
    </xf>
    <xf numFmtId="37" fontId="10" fillId="2" borderId="0" xfId="0" applyNumberFormat="1" applyFont="1" applyFill="1" applyBorder="1"/>
    <xf numFmtId="0" fontId="22" fillId="2" borderId="0" xfId="0" applyFont="1" applyFill="1"/>
    <xf numFmtId="0" fontId="21" fillId="2" borderId="1" xfId="0" applyFont="1" applyFill="1" applyBorder="1"/>
    <xf numFmtId="37" fontId="21" fillId="2" borderId="1" xfId="9" applyNumberFormat="1" applyFont="1" applyFill="1" applyBorder="1" applyProtection="1"/>
    <xf numFmtId="0" fontId="2" fillId="2" borderId="22" xfId="0" applyFont="1" applyFill="1" applyBorder="1"/>
    <xf numFmtId="0" fontId="18" fillId="2" borderId="0" xfId="0" applyFont="1" applyFill="1" applyBorder="1"/>
    <xf numFmtId="0" fontId="2" fillId="2" borderId="16" xfId="0" applyFont="1" applyFill="1" applyBorder="1"/>
    <xf numFmtId="3" fontId="4" fillId="2" borderId="0" xfId="0" applyNumberFormat="1" applyFont="1" applyFill="1" applyBorder="1"/>
    <xf numFmtId="0" fontId="4" fillId="2" borderId="14" xfId="0" applyFont="1" applyFill="1" applyBorder="1" applyAlignment="1">
      <alignment horizontal="left"/>
    </xf>
    <xf numFmtId="0" fontId="4" fillId="4" borderId="14" xfId="0" applyFont="1" applyFill="1" applyBorder="1" applyAlignment="1">
      <alignment horizontal="right"/>
    </xf>
    <xf numFmtId="0" fontId="2" fillId="2" borderId="0" xfId="0" applyFont="1" applyFill="1" applyAlignment="1">
      <alignment horizontal="left"/>
    </xf>
    <xf numFmtId="0" fontId="23" fillId="5" borderId="3" xfId="0" applyFont="1" applyFill="1" applyBorder="1" applyAlignment="1">
      <alignment horizontal="left"/>
    </xf>
    <xf numFmtId="0" fontId="23" fillId="5" borderId="3" xfId="0" applyFont="1" applyFill="1" applyBorder="1" applyAlignment="1">
      <alignment horizontal="right"/>
    </xf>
    <xf numFmtId="0" fontId="17" fillId="2" borderId="0" xfId="0" applyFont="1" applyFill="1" applyBorder="1" applyAlignment="1">
      <alignment horizontal="left"/>
    </xf>
    <xf numFmtId="3" fontId="17" fillId="2" borderId="0" xfId="0" applyNumberFormat="1" applyFont="1" applyFill="1" applyBorder="1" applyAlignment="1">
      <alignment horizontal="right"/>
    </xf>
    <xf numFmtId="10" fontId="17" fillId="2" borderId="0" xfId="0" applyNumberFormat="1" applyFont="1" applyFill="1" applyBorder="1" applyAlignment="1">
      <alignment horizontal="right"/>
    </xf>
    <xf numFmtId="0" fontId="17" fillId="2" borderId="0" xfId="0" applyFont="1" applyFill="1" applyAlignment="1">
      <alignment horizontal="left"/>
    </xf>
    <xf numFmtId="0" fontId="17" fillId="2" borderId="0" xfId="0" applyFont="1" applyFill="1" applyAlignment="1">
      <alignment horizontal="right"/>
    </xf>
    <xf numFmtId="3" fontId="17" fillId="2" borderId="0" xfId="0" applyNumberFormat="1" applyFont="1" applyFill="1" applyAlignment="1">
      <alignment horizontal="right"/>
    </xf>
    <xf numFmtId="0" fontId="16" fillId="2" borderId="3" xfId="0" applyFont="1" applyFill="1" applyBorder="1" applyAlignment="1">
      <alignment horizontal="left"/>
    </xf>
    <xf numFmtId="170" fontId="17" fillId="2" borderId="3" xfId="0" applyNumberFormat="1" applyFont="1" applyFill="1" applyBorder="1" applyAlignment="1">
      <alignment horizontal="right"/>
    </xf>
    <xf numFmtId="3" fontId="6" fillId="2" borderId="3" xfId="0" applyNumberFormat="1" applyFont="1" applyFill="1" applyBorder="1" applyAlignment="1">
      <alignment horizontal="right"/>
    </xf>
    <xf numFmtId="0" fontId="4" fillId="0" borderId="0" xfId="0" applyFont="1" applyBorder="1"/>
    <xf numFmtId="2" fontId="4" fillId="2" borderId="0" xfId="0" applyNumberFormat="1" applyFont="1" applyFill="1" applyAlignment="1">
      <alignment horizontal="center"/>
    </xf>
    <xf numFmtId="3" fontId="4" fillId="2" borderId="0" xfId="0" applyNumberFormat="1" applyFont="1" applyFill="1" applyBorder="1" applyAlignment="1">
      <alignment horizontal="left"/>
    </xf>
    <xf numFmtId="0" fontId="16" fillId="2" borderId="0" xfId="0" applyFont="1" applyFill="1" applyBorder="1"/>
    <xf numFmtId="3" fontId="16" fillId="2" borderId="0" xfId="0" applyNumberFormat="1" applyFont="1" applyFill="1" applyBorder="1" applyAlignment="1">
      <alignment horizontal="right"/>
    </xf>
    <xf numFmtId="0" fontId="16" fillId="2" borderId="0" xfId="0" applyFont="1" applyFill="1" applyBorder="1" applyAlignment="1">
      <alignment horizontal="right"/>
    </xf>
    <xf numFmtId="0" fontId="4" fillId="2" borderId="18" xfId="0" applyFont="1" applyFill="1" applyBorder="1"/>
    <xf numFmtId="16" fontId="4" fillId="2" borderId="18" xfId="0" applyNumberFormat="1" applyFont="1" applyFill="1" applyBorder="1" applyAlignment="1">
      <alignment horizontal="right"/>
    </xf>
    <xf numFmtId="3" fontId="4" fillId="2" borderId="23" xfId="0" applyNumberFormat="1" applyFont="1" applyFill="1" applyBorder="1"/>
    <xf numFmtId="17" fontId="4" fillId="2" borderId="18" xfId="0" applyNumberFormat="1" applyFont="1" applyFill="1" applyBorder="1" applyAlignment="1">
      <alignment horizontal="right"/>
    </xf>
    <xf numFmtId="0" fontId="4" fillId="2" borderId="18" xfId="0" applyFont="1" applyFill="1" applyBorder="1" applyAlignment="1">
      <alignment horizontal="right"/>
    </xf>
    <xf numFmtId="3" fontId="16" fillId="2" borderId="24" xfId="0" applyNumberFormat="1" applyFont="1" applyFill="1" applyBorder="1"/>
    <xf numFmtId="0" fontId="16" fillId="5" borderId="14" xfId="0" applyFont="1" applyFill="1" applyBorder="1" applyAlignment="1">
      <alignment horizontal="right"/>
    </xf>
    <xf numFmtId="170" fontId="17" fillId="2" borderId="18" xfId="0" applyNumberFormat="1" applyFont="1" applyFill="1" applyBorder="1" applyAlignment="1"/>
    <xf numFmtId="0" fontId="17" fillId="2" borderId="3" xfId="0" applyFont="1" applyFill="1" applyBorder="1"/>
    <xf numFmtId="170" fontId="17" fillId="2" borderId="14" xfId="0" applyNumberFormat="1" applyFont="1" applyFill="1" applyBorder="1"/>
    <xf numFmtId="0" fontId="19" fillId="0" borderId="0" xfId="4" applyAlignment="1" applyProtection="1"/>
    <xf numFmtId="0" fontId="15" fillId="0" borderId="0" xfId="0" applyFont="1" applyAlignment="1">
      <alignment vertical="center"/>
    </xf>
    <xf numFmtId="0" fontId="6" fillId="2" borderId="0" xfId="0" applyFont="1" applyFill="1" applyAlignment="1">
      <alignment horizontal="left" wrapText="1"/>
    </xf>
    <xf numFmtId="0" fontId="0" fillId="2" borderId="0" xfId="0" applyFont="1" applyFill="1"/>
    <xf numFmtId="169" fontId="30" fillId="0" borderId="0" xfId="9" applyNumberFormat="1" applyFont="1"/>
    <xf numFmtId="171" fontId="4" fillId="2" borderId="0" xfId="0" applyNumberFormat="1" applyFont="1" applyFill="1" applyAlignment="1">
      <alignment horizontal="right"/>
    </xf>
    <xf numFmtId="171" fontId="4" fillId="2" borderId="0" xfId="7" applyNumberFormat="1" applyFont="1" applyFill="1" applyBorder="1" applyAlignment="1">
      <alignment horizontal="right"/>
    </xf>
    <xf numFmtId="171" fontId="4" fillId="2" borderId="0" xfId="7" applyNumberFormat="1" applyFont="1" applyFill="1" applyBorder="1"/>
    <xf numFmtId="0" fontId="6" fillId="2" borderId="3" xfId="0" applyFont="1" applyFill="1" applyBorder="1" applyAlignment="1"/>
    <xf numFmtId="0" fontId="6" fillId="2" borderId="2" xfId="0" applyFont="1" applyFill="1" applyBorder="1" applyAlignment="1"/>
    <xf numFmtId="0" fontId="6" fillId="2" borderId="2" xfId="0" applyFont="1" applyFill="1" applyBorder="1" applyAlignment="1">
      <alignment wrapText="1"/>
    </xf>
    <xf numFmtId="173" fontId="6" fillId="2" borderId="1" xfId="0" applyNumberFormat="1" applyFont="1" applyFill="1" applyBorder="1" applyAlignment="1">
      <alignment horizontal="right" wrapText="1"/>
    </xf>
    <xf numFmtId="174" fontId="6" fillId="2" borderId="1" xfId="0" applyNumberFormat="1" applyFont="1" applyFill="1" applyBorder="1" applyAlignment="1">
      <alignment horizontal="right" wrapText="1"/>
    </xf>
    <xf numFmtId="0" fontId="6" fillId="2" borderId="15" xfId="0" applyFont="1" applyFill="1" applyBorder="1" applyAlignment="1">
      <alignment horizontal="right" wrapText="1"/>
    </xf>
    <xf numFmtId="167" fontId="4" fillId="2" borderId="0" xfId="1" applyNumberFormat="1" applyFont="1" applyFill="1"/>
    <xf numFmtId="167" fontId="6" fillId="2" borderId="18" xfId="1" applyNumberFormat="1" applyFont="1" applyFill="1" applyBorder="1"/>
    <xf numFmtId="167" fontId="6" fillId="2" borderId="3" xfId="1" applyNumberFormat="1" applyFont="1" applyFill="1" applyBorder="1"/>
    <xf numFmtId="167" fontId="6" fillId="2" borderId="16" xfId="1" applyNumberFormat="1" applyFont="1" applyFill="1" applyBorder="1"/>
    <xf numFmtId="171" fontId="4" fillId="6" borderId="0" xfId="0" applyNumberFormat="1" applyFont="1" applyFill="1"/>
    <xf numFmtId="0" fontId="35" fillId="0" borderId="0" xfId="0" applyFont="1"/>
    <xf numFmtId="37" fontId="4" fillId="0" borderId="0" xfId="7" applyNumberFormat="1" applyFont="1" applyFill="1" applyBorder="1"/>
    <xf numFmtId="1" fontId="6" fillId="2" borderId="3" xfId="7" applyNumberFormat="1" applyFont="1" applyFill="1" applyBorder="1" applyAlignment="1"/>
    <xf numFmtId="167" fontId="30" fillId="0" borderId="0" xfId="1" applyNumberFormat="1" applyFill="1" applyAlignment="1">
      <alignment horizontal="center"/>
    </xf>
    <xf numFmtId="0" fontId="6" fillId="0" borderId="14" xfId="0" applyFont="1" applyBorder="1" applyAlignment="1">
      <alignment horizontal="center"/>
    </xf>
    <xf numFmtId="167" fontId="6" fillId="0" borderId="14" xfId="1" applyNumberFormat="1" applyFont="1" applyBorder="1" applyAlignment="1">
      <alignment horizontal="center"/>
    </xf>
    <xf numFmtId="0" fontId="6" fillId="0" borderId="14" xfId="0" applyFont="1" applyBorder="1" applyAlignment="1">
      <alignment horizontal="center" wrapText="1"/>
    </xf>
    <xf numFmtId="171" fontId="6" fillId="0" borderId="14" xfId="0" applyNumberFormat="1" applyFont="1" applyBorder="1" applyAlignment="1">
      <alignment horizontal="center" wrapText="1"/>
    </xf>
    <xf numFmtId="0" fontId="35" fillId="0" borderId="14" xfId="0" applyFont="1" applyBorder="1" applyAlignment="1">
      <alignment horizontal="center"/>
    </xf>
    <xf numFmtId="167" fontId="35" fillId="0" borderId="14" xfId="1" applyNumberFormat="1" applyFont="1" applyFill="1" applyBorder="1" applyAlignment="1">
      <alignment horizontal="center"/>
    </xf>
    <xf numFmtId="171" fontId="35" fillId="0" borderId="14" xfId="0" applyNumberFormat="1" applyFont="1" applyFill="1" applyBorder="1"/>
    <xf numFmtId="171" fontId="35" fillId="0" borderId="14" xfId="0" applyNumberFormat="1" applyFont="1" applyBorder="1"/>
    <xf numFmtId="0" fontId="35" fillId="0" borderId="14" xfId="0" applyFont="1" applyBorder="1"/>
    <xf numFmtId="167" fontId="4" fillId="0" borderId="14" xfId="1" applyNumberFormat="1" applyFont="1" applyFill="1" applyBorder="1" applyAlignment="1">
      <alignment horizontal="center"/>
    </xf>
    <xf numFmtId="0" fontId="35" fillId="0" borderId="14" xfId="0" applyFont="1" applyFill="1" applyBorder="1" applyAlignment="1">
      <alignment horizontal="center"/>
    </xf>
    <xf numFmtId="0" fontId="35" fillId="0" borderId="14" xfId="0" applyFont="1" applyFill="1" applyBorder="1"/>
    <xf numFmtId="0" fontId="35" fillId="0" borderId="14" xfId="0" quotePrefix="1" applyFont="1" applyBorder="1" applyAlignment="1">
      <alignment horizontal="center"/>
    </xf>
    <xf numFmtId="0" fontId="35" fillId="0" borderId="25" xfId="0" applyFont="1" applyBorder="1" applyAlignment="1">
      <alignment horizontal="center"/>
    </xf>
    <xf numFmtId="167" fontId="35" fillId="0" borderId="25" xfId="1" applyNumberFormat="1" applyFont="1" applyFill="1" applyBorder="1" applyAlignment="1">
      <alignment horizontal="center"/>
    </xf>
    <xf numFmtId="171" fontId="35" fillId="0" borderId="25" xfId="0" applyNumberFormat="1" applyFont="1" applyBorder="1"/>
    <xf numFmtId="0" fontId="35" fillId="0" borderId="19" xfId="0" applyFont="1" applyBorder="1" applyAlignment="1">
      <alignment horizontal="center"/>
    </xf>
    <xf numFmtId="167" fontId="35" fillId="0" borderId="19" xfId="1" applyNumberFormat="1" applyFont="1" applyFill="1" applyBorder="1" applyAlignment="1">
      <alignment horizontal="center"/>
    </xf>
    <xf numFmtId="171" fontId="35" fillId="0" borderId="19" xfId="0" applyNumberFormat="1" applyFont="1" applyBorder="1"/>
    <xf numFmtId="171" fontId="35" fillId="0" borderId="14" xfId="0" applyNumberFormat="1" applyFont="1" applyFill="1" applyBorder="1" applyAlignment="1">
      <alignment horizontal="right"/>
    </xf>
    <xf numFmtId="171" fontId="4" fillId="0" borderId="14" xfId="0" applyNumberFormat="1" applyFont="1" applyFill="1" applyBorder="1" applyAlignment="1">
      <alignment horizontal="right"/>
    </xf>
    <xf numFmtId="171" fontId="17" fillId="0" borderId="14" xfId="0" applyNumberFormat="1" applyFont="1" applyFill="1" applyBorder="1" applyAlignment="1">
      <alignment horizontal="right"/>
    </xf>
    <xf numFmtId="0" fontId="35" fillId="0" borderId="14" xfId="0" applyFont="1" applyFill="1" applyBorder="1" applyAlignment="1">
      <alignment horizontal="right"/>
    </xf>
    <xf numFmtId="0" fontId="35" fillId="0" borderId="25" xfId="0" applyFont="1" applyFill="1" applyBorder="1" applyAlignment="1">
      <alignment horizontal="right"/>
    </xf>
    <xf numFmtId="171" fontId="35" fillId="0" borderId="25" xfId="0" applyNumberFormat="1" applyFont="1" applyFill="1" applyBorder="1" applyAlignment="1">
      <alignment horizontal="right"/>
    </xf>
    <xf numFmtId="171" fontId="35" fillId="0" borderId="19" xfId="0" applyNumberFormat="1" applyFont="1" applyFill="1" applyBorder="1" applyAlignment="1">
      <alignment horizontal="right"/>
    </xf>
    <xf numFmtId="170" fontId="35" fillId="0" borderId="14" xfId="0" applyNumberFormat="1" applyFont="1" applyFill="1" applyBorder="1" applyAlignment="1">
      <alignment horizontal="right"/>
    </xf>
    <xf numFmtId="171" fontId="27" fillId="0" borderId="14" xfId="0" applyNumberFormat="1" applyFont="1" applyFill="1" applyBorder="1" applyAlignment="1">
      <alignment horizontal="right"/>
    </xf>
    <xf numFmtId="0" fontId="36" fillId="0" borderId="0" xfId="0" applyFont="1"/>
    <xf numFmtId="0" fontId="19" fillId="0" borderId="0" xfId="4" applyFont="1" applyAlignment="1" applyProtection="1"/>
    <xf numFmtId="0" fontId="37" fillId="0" borderId="0" xfId="0" applyFont="1"/>
    <xf numFmtId="15" fontId="37" fillId="0" borderId="0" xfId="0" applyNumberFormat="1" applyFont="1"/>
    <xf numFmtId="0" fontId="38" fillId="0" borderId="0" xfId="0" applyFont="1"/>
    <xf numFmtId="0" fontId="39" fillId="0" borderId="0" xfId="0" applyFont="1"/>
    <xf numFmtId="0" fontId="1" fillId="2" borderId="0" xfId="0" applyFont="1" applyFill="1"/>
    <xf numFmtId="1" fontId="6" fillId="2" borderId="3" xfId="7" applyNumberFormat="1" applyFont="1" applyFill="1" applyBorder="1" applyAlignment="1">
      <alignment horizontal="center" wrapText="1"/>
    </xf>
    <xf numFmtId="0" fontId="4" fillId="2" borderId="0" xfId="0" applyFont="1" applyFill="1" applyAlignment="1">
      <alignment horizontal="right"/>
    </xf>
    <xf numFmtId="0" fontId="6" fillId="2" borderId="0" xfId="0" applyFont="1" applyFill="1" applyAlignment="1">
      <alignment horizontal="left" wrapText="1"/>
    </xf>
    <xf numFmtId="171" fontId="4" fillId="2" borderId="3" xfId="0" applyNumberFormat="1" applyFont="1" applyFill="1" applyBorder="1"/>
    <xf numFmtId="0" fontId="17" fillId="2" borderId="0" xfId="0" applyFont="1" applyFill="1" applyBorder="1" applyAlignment="1">
      <alignment horizontal="center"/>
    </xf>
    <xf numFmtId="170" fontId="17" fillId="2" borderId="0" xfId="0" applyNumberFormat="1" applyFont="1" applyFill="1" applyAlignment="1">
      <alignment horizontal="center"/>
    </xf>
    <xf numFmtId="171" fontId="17" fillId="2" borderId="0" xfId="0" applyNumberFormat="1" applyFont="1" applyFill="1" applyBorder="1" applyAlignment="1">
      <alignment horizontal="center"/>
    </xf>
    <xf numFmtId="170" fontId="17" fillId="2" borderId="0" xfId="0" applyNumberFormat="1" applyFont="1" applyFill="1" applyBorder="1" applyAlignment="1">
      <alignment horizontal="center"/>
    </xf>
    <xf numFmtId="170" fontId="17" fillId="2" borderId="3" xfId="0" applyNumberFormat="1" applyFont="1" applyFill="1" applyBorder="1" applyAlignment="1">
      <alignment horizontal="center"/>
    </xf>
    <xf numFmtId="0" fontId="2" fillId="2" borderId="0" xfId="0" applyFont="1" applyFill="1" applyBorder="1" applyAlignment="1">
      <alignment horizontal="center"/>
    </xf>
    <xf numFmtId="0" fontId="0" fillId="6" borderId="0" xfId="0" applyFill="1"/>
    <xf numFmtId="168" fontId="4" fillId="2" borderId="0" xfId="1" applyNumberFormat="1" applyFont="1" applyFill="1" applyAlignment="1">
      <alignment horizontal="right"/>
    </xf>
    <xf numFmtId="0" fontId="4" fillId="2" borderId="0" xfId="0" applyFont="1" applyFill="1" applyAlignment="1">
      <alignment horizontal="left"/>
    </xf>
    <xf numFmtId="3" fontId="10" fillId="2" borderId="0" xfId="0" applyNumberFormat="1" applyFont="1" applyFill="1" applyAlignment="1">
      <alignment horizontal="right"/>
    </xf>
    <xf numFmtId="3" fontId="4" fillId="2" borderId="2" xfId="0" applyNumberFormat="1" applyFont="1" applyFill="1" applyBorder="1" applyAlignment="1">
      <alignment horizontal="right"/>
    </xf>
    <xf numFmtId="0" fontId="4" fillId="2" borderId="0" xfId="0" applyFont="1" applyFill="1" applyAlignment="1">
      <alignment horizontal="left" wrapText="1"/>
    </xf>
    <xf numFmtId="43" fontId="4" fillId="2" borderId="0" xfId="1" applyNumberFormat="1" applyFont="1" applyFill="1" applyAlignment="1">
      <alignment horizontal="right"/>
    </xf>
    <xf numFmtId="171" fontId="4" fillId="0" borderId="16" xfId="0" applyNumberFormat="1" applyFont="1" applyFill="1" applyBorder="1"/>
    <xf numFmtId="171" fontId="4" fillId="0" borderId="14" xfId="0" applyNumberFormat="1" applyFont="1" applyFill="1" applyBorder="1"/>
    <xf numFmtId="165" fontId="4" fillId="0" borderId="1" xfId="7" applyFont="1" applyFill="1" applyBorder="1"/>
    <xf numFmtId="165" fontId="6" fillId="0" borderId="1" xfId="7" applyFont="1" applyFill="1" applyBorder="1"/>
    <xf numFmtId="165" fontId="6" fillId="0" borderId="1" xfId="7" applyFont="1" applyFill="1" applyBorder="1" applyAlignment="1">
      <alignment horizontal="right"/>
    </xf>
    <xf numFmtId="0" fontId="6" fillId="0" borderId="3" xfId="0" applyFont="1" applyFill="1" applyBorder="1" applyAlignment="1">
      <alignment horizontal="right"/>
    </xf>
    <xf numFmtId="1" fontId="6" fillId="0" borderId="3" xfId="7" applyNumberFormat="1" applyFont="1" applyFill="1" applyBorder="1" applyAlignment="1">
      <alignment horizontal="right" wrapText="1"/>
    </xf>
    <xf numFmtId="37" fontId="6" fillId="0" borderId="0" xfId="7" applyNumberFormat="1" applyFont="1" applyFill="1" applyBorder="1"/>
    <xf numFmtId="37" fontId="4" fillId="0" borderId="0" xfId="7" applyNumberFormat="1" applyFont="1" applyFill="1" applyBorder="1" applyAlignment="1">
      <alignment horizontal="right"/>
    </xf>
    <xf numFmtId="37" fontId="4" fillId="0" borderId="0" xfId="0" applyNumberFormat="1" applyFont="1" applyFill="1"/>
    <xf numFmtId="37" fontId="4" fillId="0" borderId="0" xfId="0" applyNumberFormat="1" applyFont="1" applyFill="1" applyAlignment="1">
      <alignment horizontal="right"/>
    </xf>
    <xf numFmtId="37" fontId="4" fillId="0" borderId="0" xfId="7" applyNumberFormat="1" applyFont="1" applyFill="1"/>
    <xf numFmtId="37" fontId="4" fillId="0" borderId="0" xfId="7" applyNumberFormat="1" applyFont="1" applyFill="1" applyAlignment="1">
      <alignment horizontal="right"/>
    </xf>
    <xf numFmtId="37" fontId="2" fillId="0" borderId="0" xfId="7" applyNumberFormat="1" applyFont="1" applyFill="1"/>
    <xf numFmtId="37" fontId="4" fillId="0" borderId="1" xfId="7" applyNumberFormat="1" applyFont="1" applyFill="1" applyBorder="1"/>
    <xf numFmtId="37" fontId="6" fillId="0" borderId="3" xfId="7" applyNumberFormat="1" applyFont="1" applyFill="1" applyBorder="1"/>
    <xf numFmtId="37" fontId="4" fillId="0" borderId="3" xfId="7" applyNumberFormat="1" applyFont="1" applyFill="1" applyBorder="1"/>
    <xf numFmtId="37" fontId="6" fillId="0" borderId="20" xfId="7" applyNumberFormat="1" applyFont="1" applyFill="1" applyBorder="1"/>
    <xf numFmtId="0" fontId="4" fillId="2" borderId="0" xfId="0" applyFont="1" applyFill="1" applyBorder="1"/>
    <xf numFmtId="169" fontId="4" fillId="0" borderId="1" xfId="10" applyNumberFormat="1" applyFont="1" applyFill="1" applyBorder="1" applyProtection="1"/>
    <xf numFmtId="165" fontId="6" fillId="2" borderId="3" xfId="8" applyNumberFormat="1" applyFont="1" applyFill="1" applyBorder="1" applyAlignment="1" applyProtection="1">
      <alignment horizontal="center"/>
    </xf>
    <xf numFmtId="165" fontId="6" fillId="4" borderId="26" xfId="8" applyNumberFormat="1" applyFont="1" applyFill="1" applyBorder="1" applyAlignment="1" applyProtection="1">
      <alignment horizontal="center"/>
    </xf>
    <xf numFmtId="165" fontId="7" fillId="4" borderId="3" xfId="8" applyNumberFormat="1" applyFont="1" applyFill="1" applyBorder="1" applyAlignment="1" applyProtection="1">
      <alignment horizontal="center"/>
    </xf>
    <xf numFmtId="165" fontId="6" fillId="4" borderId="3" xfId="8" applyNumberFormat="1" applyFont="1" applyFill="1" applyBorder="1" applyAlignment="1" applyProtection="1">
      <alignment horizontal="center"/>
    </xf>
    <xf numFmtId="165" fontId="6" fillId="4" borderId="27" xfId="8" applyNumberFormat="1" applyFont="1" applyFill="1" applyBorder="1" applyAlignment="1" applyProtection="1">
      <alignment horizontal="center"/>
    </xf>
    <xf numFmtId="0" fontId="6" fillId="6" borderId="0" xfId="8" applyFont="1" applyFill="1"/>
    <xf numFmtId="0" fontId="10" fillId="6" borderId="0" xfId="8" applyFont="1" applyFill="1" applyAlignment="1">
      <alignment horizontal="center"/>
    </xf>
    <xf numFmtId="0" fontId="10" fillId="6" borderId="0" xfId="8" applyFont="1" applyFill="1"/>
    <xf numFmtId="168" fontId="4" fillId="2" borderId="0" xfId="1" applyNumberFormat="1" applyFont="1" applyFill="1"/>
    <xf numFmtId="168" fontId="4" fillId="2" borderId="0" xfId="1" applyNumberFormat="1" applyFont="1" applyFill="1" applyAlignment="1">
      <alignment vertical="top" wrapText="1"/>
    </xf>
    <xf numFmtId="0" fontId="4" fillId="2" borderId="0" xfId="0" applyFont="1" applyFill="1"/>
    <xf numFmtId="0" fontId="4" fillId="2" borderId="0" xfId="0" applyFont="1" applyFill="1"/>
    <xf numFmtId="0" fontId="6" fillId="2" borderId="2" xfId="8" applyFont="1" applyFill="1" applyBorder="1" applyAlignment="1">
      <alignment horizontal="center" wrapText="1"/>
    </xf>
    <xf numFmtId="0" fontId="4" fillId="0" borderId="0" xfId="0" applyFont="1" applyFill="1" applyAlignment="1">
      <alignment horizontal="right"/>
    </xf>
    <xf numFmtId="0" fontId="2" fillId="2" borderId="3" xfId="0" applyFont="1" applyFill="1" applyBorder="1"/>
    <xf numFmtId="0" fontId="4" fillId="2" borderId="2" xfId="0" applyFont="1" applyFill="1" applyBorder="1" applyAlignment="1">
      <alignment horizontal="left"/>
    </xf>
    <xf numFmtId="168" fontId="4" fillId="2" borderId="2" xfId="1" applyNumberFormat="1" applyFont="1" applyFill="1" applyBorder="1" applyAlignment="1">
      <alignment horizontal="right"/>
    </xf>
    <xf numFmtId="43" fontId="4" fillId="2" borderId="2" xfId="1" applyNumberFormat="1" applyFont="1" applyFill="1" applyBorder="1" applyAlignment="1">
      <alignment horizontal="right"/>
    </xf>
    <xf numFmtId="0" fontId="2" fillId="2" borderId="14" xfId="0" applyFont="1" applyFill="1" applyBorder="1" applyAlignment="1">
      <alignment horizontal="right"/>
    </xf>
    <xf numFmtId="0" fontId="19" fillId="0" borderId="0" xfId="4" applyAlignment="1" applyProtection="1">
      <alignment horizontal="left"/>
    </xf>
    <xf numFmtId="0" fontId="1" fillId="0" borderId="0" xfId="0" applyFont="1" applyAlignment="1">
      <alignment vertical="center"/>
    </xf>
    <xf numFmtId="0" fontId="40" fillId="0" borderId="0" xfId="0" applyFont="1" applyAlignment="1">
      <alignment vertical="center"/>
    </xf>
    <xf numFmtId="0" fontId="15" fillId="0" borderId="0" xfId="0" applyFont="1" applyAlignment="1">
      <alignment vertical="top"/>
    </xf>
    <xf numFmtId="0" fontId="4" fillId="0" borderId="0" xfId="0" applyFont="1" applyFill="1"/>
    <xf numFmtId="0" fontId="4" fillId="0" borderId="0" xfId="5" applyFont="1" applyFill="1" applyBorder="1"/>
    <xf numFmtId="10" fontId="4" fillId="0" borderId="2" xfId="10" applyNumberFormat="1" applyFont="1" applyFill="1" applyBorder="1" applyProtection="1"/>
    <xf numFmtId="0" fontId="4" fillId="0" borderId="0" xfId="5" applyFont="1" applyFill="1"/>
    <xf numFmtId="165" fontId="10" fillId="0" borderId="0" xfId="7" applyNumberFormat="1" applyFont="1" applyFill="1"/>
    <xf numFmtId="165" fontId="6" fillId="2" borderId="2" xfId="7" applyFont="1" applyFill="1" applyBorder="1"/>
    <xf numFmtId="0" fontId="6" fillId="2" borderId="2" xfId="0" applyFont="1" applyFill="1" applyBorder="1"/>
    <xf numFmtId="171" fontId="6" fillId="2" borderId="2" xfId="0" applyNumberFormat="1" applyFont="1" applyFill="1" applyBorder="1"/>
    <xf numFmtId="165" fontId="6" fillId="2" borderId="2" xfId="7" applyFont="1" applyFill="1" applyBorder="1" applyAlignment="1">
      <alignment horizontal="right"/>
    </xf>
    <xf numFmtId="0" fontId="12" fillId="0" borderId="0" xfId="0" applyFont="1" applyFill="1"/>
    <xf numFmtId="44" fontId="4" fillId="6" borderId="0" xfId="3" applyFont="1" applyFill="1" applyBorder="1" applyAlignment="1">
      <alignment horizontal="right"/>
    </xf>
    <xf numFmtId="3" fontId="4" fillId="2" borderId="0" xfId="3" applyNumberFormat="1" applyFont="1" applyFill="1" applyBorder="1" applyAlignment="1">
      <alignment horizontal="right"/>
    </xf>
    <xf numFmtId="0" fontId="12" fillId="0" borderId="0" xfId="0" applyFont="1" applyFill="1" applyBorder="1"/>
    <xf numFmtId="0" fontId="2" fillId="0" borderId="0" xfId="0" applyFont="1" applyFill="1"/>
    <xf numFmtId="1" fontId="4" fillId="2" borderId="0" xfId="0" applyNumberFormat="1" applyFont="1" applyFill="1" applyAlignment="1">
      <alignment horizontal="right"/>
    </xf>
    <xf numFmtId="0" fontId="20" fillId="2" borderId="0" xfId="4" applyFont="1" applyFill="1" applyAlignment="1" applyProtection="1"/>
    <xf numFmtId="168" fontId="4" fillId="2" borderId="0" xfId="0" applyNumberFormat="1" applyFont="1" applyFill="1" applyAlignment="1">
      <alignment vertical="top" wrapText="1"/>
    </xf>
    <xf numFmtId="3" fontId="4" fillId="0" borderId="0" xfId="0" applyNumberFormat="1" applyFont="1" applyFill="1"/>
    <xf numFmtId="0" fontId="29" fillId="0" borderId="0" xfId="4" applyFont="1" applyAlignment="1" applyProtection="1">
      <alignment horizontal="left"/>
    </xf>
    <xf numFmtId="0" fontId="4" fillId="2" borderId="0" xfId="0" applyFont="1" applyFill="1"/>
    <xf numFmtId="165" fontId="4" fillId="0" borderId="0" xfId="7" applyFont="1" applyAlignment="1">
      <alignment horizontal="left"/>
    </xf>
    <xf numFmtId="0" fontId="29" fillId="0" borderId="0" xfId="4" applyFont="1" applyAlignment="1" applyProtection="1"/>
    <xf numFmtId="0" fontId="36" fillId="0" borderId="0" xfId="0" applyFont="1" applyAlignment="1">
      <alignment horizontal="left"/>
    </xf>
    <xf numFmtId="0" fontId="19" fillId="0" borderId="0" xfId="4" applyAlignment="1" applyProtection="1">
      <alignment horizontal="left" vertical="center"/>
    </xf>
    <xf numFmtId="0" fontId="19" fillId="0" borderId="0" xfId="4" applyAlignment="1" applyProtection="1">
      <alignment horizontal="left"/>
    </xf>
    <xf numFmtId="0" fontId="37" fillId="0" borderId="0" xfId="0" applyFont="1" applyAlignment="1">
      <alignment horizontal="left" wrapText="1"/>
    </xf>
    <xf numFmtId="0" fontId="37" fillId="0" borderId="0" xfId="0" applyFont="1" applyAlignment="1">
      <alignment horizontal="left"/>
    </xf>
    <xf numFmtId="0" fontId="29" fillId="0" borderId="0" xfId="4" applyFont="1" applyAlignment="1" applyProtection="1">
      <alignment horizontal="left"/>
    </xf>
    <xf numFmtId="0" fontId="4" fillId="2" borderId="0" xfId="0" applyFont="1" applyFill="1" applyAlignment="1">
      <alignment horizontal="left" wrapText="1"/>
    </xf>
    <xf numFmtId="0" fontId="6" fillId="2" borderId="0" xfId="5" applyFont="1" applyFill="1" applyAlignment="1">
      <alignment horizontal="left" wrapText="1"/>
    </xf>
    <xf numFmtId="0" fontId="4" fillId="2" borderId="0" xfId="5" applyFont="1" applyFill="1" applyAlignment="1">
      <alignment horizontal="left" wrapText="1"/>
    </xf>
    <xf numFmtId="0" fontId="6" fillId="2" borderId="0" xfId="0" applyFont="1" applyFill="1" applyAlignment="1">
      <alignment horizontal="left" wrapText="1"/>
    </xf>
    <xf numFmtId="0" fontId="28" fillId="0" borderId="2" xfId="0" applyFont="1" applyBorder="1" applyAlignment="1">
      <alignment horizontal="center"/>
    </xf>
    <xf numFmtId="0" fontId="6" fillId="3" borderId="17" xfId="0" applyFont="1" applyFill="1" applyBorder="1" applyAlignment="1">
      <alignment horizontal="center"/>
    </xf>
    <xf numFmtId="0" fontId="6" fillId="3" borderId="3" xfId="0" applyFont="1" applyFill="1" applyBorder="1" applyAlignment="1">
      <alignment horizontal="center"/>
    </xf>
    <xf numFmtId="0" fontId="6" fillId="3" borderId="16" xfId="0" applyFont="1" applyFill="1" applyBorder="1" applyAlignment="1">
      <alignment horizontal="center"/>
    </xf>
    <xf numFmtId="0" fontId="6" fillId="2" borderId="0" xfId="0" applyFont="1" applyFill="1" applyAlignment="1">
      <alignment horizontal="left"/>
    </xf>
    <xf numFmtId="0" fontId="4" fillId="0" borderId="0" xfId="0" applyFont="1" applyAlignment="1">
      <alignment horizontal="left"/>
    </xf>
    <xf numFmtId="0" fontId="4" fillId="2" borderId="0" xfId="0" applyFont="1" applyFill="1" applyAlignment="1">
      <alignment horizontal="left"/>
    </xf>
    <xf numFmtId="0" fontId="2" fillId="2" borderId="0" xfId="0" applyFont="1" applyFill="1" applyAlignment="1">
      <alignment horizontal="left" wrapText="1"/>
    </xf>
    <xf numFmtId="1" fontId="6" fillId="2" borderId="3" xfId="7" applyNumberFormat="1" applyFont="1" applyFill="1" applyBorder="1" applyAlignment="1">
      <alignment horizontal="center" wrapText="1"/>
    </xf>
    <xf numFmtId="0" fontId="4" fillId="2" borderId="0" xfId="0" quotePrefix="1" applyFont="1" applyFill="1" applyBorder="1" applyAlignment="1">
      <alignment horizontal="left" vertical="top" wrapText="1"/>
    </xf>
    <xf numFmtId="0" fontId="0" fillId="0" borderId="0" xfId="0" applyAlignment="1">
      <alignment horizontal="left" vertical="top" wrapText="1"/>
    </xf>
    <xf numFmtId="0" fontId="6" fillId="2" borderId="0" xfId="0" applyFont="1" applyFill="1" applyBorder="1" applyAlignment="1">
      <alignment horizontal="left" wrapText="1"/>
    </xf>
    <xf numFmtId="0" fontId="4" fillId="2" borderId="0" xfId="0" applyFont="1" applyFill="1" applyBorder="1"/>
    <xf numFmtId="0" fontId="4" fillId="2" borderId="0" xfId="0" applyFont="1" applyFill="1" applyBorder="1" applyAlignment="1">
      <alignment horizontal="left" wrapText="1"/>
    </xf>
    <xf numFmtId="0" fontId="4" fillId="2" borderId="0" xfId="0" applyFont="1" applyFill="1" applyAlignment="1">
      <alignment horizontal="left" vertical="top" wrapText="1"/>
    </xf>
    <xf numFmtId="0" fontId="2" fillId="2" borderId="0" xfId="0" applyFont="1" applyFill="1" applyBorder="1" applyAlignment="1">
      <alignment horizontal="center"/>
    </xf>
    <xf numFmtId="0" fontId="20" fillId="0" borderId="0" xfId="4" applyFont="1" applyAlignment="1" applyProtection="1"/>
    <xf numFmtId="0" fontId="2" fillId="2" borderId="22" xfId="0" applyFont="1" applyFill="1" applyBorder="1" applyAlignment="1">
      <alignment horizontal="center"/>
    </xf>
    <xf numFmtId="0" fontId="10" fillId="2" borderId="0" xfId="0" applyFont="1" applyFill="1" applyAlignment="1">
      <alignment horizontal="left" wrapText="1"/>
    </xf>
    <xf numFmtId="0" fontId="4" fillId="2" borderId="0" xfId="0" applyFont="1" applyFill="1"/>
    <xf numFmtId="0" fontId="4" fillId="0" borderId="0" xfId="0" applyFont="1" applyFill="1" applyAlignment="1">
      <alignment horizontal="left" wrapText="1"/>
    </xf>
    <xf numFmtId="0" fontId="16" fillId="2" borderId="17" xfId="0" applyFont="1" applyFill="1" applyBorder="1" applyAlignment="1">
      <alignment horizontal="left"/>
    </xf>
    <xf numFmtId="0" fontId="16" fillId="2" borderId="3" xfId="0" applyFont="1" applyFill="1" applyBorder="1" applyAlignment="1">
      <alignment horizontal="left"/>
    </xf>
    <xf numFmtId="0" fontId="16" fillId="2" borderId="16" xfId="0" applyFont="1" applyFill="1" applyBorder="1" applyAlignment="1">
      <alignment horizontal="left"/>
    </xf>
    <xf numFmtId="0" fontId="17" fillId="0" borderId="0" xfId="0" applyFont="1" applyAlignment="1">
      <alignment horizontal="left" wrapText="1"/>
    </xf>
    <xf numFmtId="0" fontId="34" fillId="0" borderId="0" xfId="0" applyFont="1" applyAlignment="1">
      <alignment horizontal="left"/>
    </xf>
  </cellXfs>
  <cellStyles count="13">
    <cellStyle name="Comma" xfId="1" builtinId="3"/>
    <cellStyle name="Comma 2" xfId="11"/>
    <cellStyle name="Comma 3" xfId="2"/>
    <cellStyle name="Currency" xfId="3" builtinId="4"/>
    <cellStyle name="Currency 2" xfId="12"/>
    <cellStyle name="Hyperlink" xfId="4" builtinId="8"/>
    <cellStyle name="Normal" xfId="0" builtinId="0"/>
    <cellStyle name="Normal 2" xfId="5"/>
    <cellStyle name="Normal 3" xfId="6"/>
    <cellStyle name="Normal_Sheet1" xfId="7"/>
    <cellStyle name="Normal_Sheet2" xfId="8"/>
    <cellStyle name="Percent" xfId="9" builtinId="5"/>
    <cellStyle name="Percent 2" xfId="10"/>
  </cellStyles>
  <dxfs count="2">
    <dxf>
      <numFmt numFmtId="171" formatCode="0.0"/>
    </dxf>
    <dxf>
      <numFmt numFmtId="171"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companies-house/about/about-our-services" TargetMode="External"/><Relationship Id="rId4"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6" Type="http://schemas.openxmlformats.org/officeDocument/2006/relationships/hyperlink" Target="https://developer.companieshouse.gov.uk/api/docs/" TargetMode="External"/><Relationship Id="rId7" Type="http://schemas.openxmlformats.org/officeDocument/2006/relationships/hyperlink" Target="http://forum.aws.chdev.org/" TargetMode="External"/><Relationship Id="rId8" Type="http://schemas.openxmlformats.org/officeDocument/2006/relationships/hyperlink" Target="https://www.gov.uk/government/publications/definitions-to-accompany-our-statistical-releases" TargetMode="External"/><Relationship Id="rId9" Type="http://schemas.openxmlformats.org/officeDocument/2006/relationships/printerSettings" Target="../printerSettings/printerSettings1.bin"/><Relationship Id="rId1" Type="http://schemas.openxmlformats.org/officeDocument/2006/relationships/hyperlink" Target="https://www.gov.uk/government/organisations/companies-house/about/statistics" TargetMode="External"/><Relationship Id="rId2" Type="http://schemas.openxmlformats.org/officeDocument/2006/relationships/hyperlink" Target="mailto:statistics@companieshous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hyperlink" Target="https://www.gov.uk/government/collections/companies-house-guidance-for-limited-companies-partnerships-and-other-company-types" TargetMode="External"/><Relationship Id="rId2"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hyperlink" Target="http://www.fca.org.uk/" TargetMode="External"/><Relationship Id="rId2"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hyperlink" Target="https://www.gov.uk/government/publications/definitions-to-accompany-our-statistical-releases" TargetMode="External"/><Relationship Id="rId2"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hyperlink" Target="https://www.gov.uk/government/publications/definitions-to-accompany-our-statistical-releases" TargetMode="External"/><Relationship Id="rId2"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hyperlink" Target="https://www.gov.uk/government/publications/definitions-to-accompany-our-statistical-releases" TargetMode="External"/><Relationship Id="rId2"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workbookViewId="0"/>
  </sheetViews>
  <sheetFormatPr baseColWidth="10" defaultColWidth="8.83203125" defaultRowHeight="13" x14ac:dyDescent="0.15"/>
  <cols>
    <col min="1" max="1" width="10.6640625" style="362" customWidth="1"/>
    <col min="2" max="2" width="9.33203125" style="362" bestFit="1" customWidth="1"/>
    <col min="3" max="16384" width="8.83203125" style="362"/>
  </cols>
  <sheetData>
    <row r="1" spans="1:20" x14ac:dyDescent="0.15">
      <c r="A1" s="181" t="s">
        <v>321</v>
      </c>
    </row>
    <row r="2" spans="1:20" x14ac:dyDescent="0.15">
      <c r="A2" s="181" t="s">
        <v>322</v>
      </c>
      <c r="B2" s="182" t="s">
        <v>411</v>
      </c>
    </row>
    <row r="3" spans="1:20" x14ac:dyDescent="0.15">
      <c r="A3" s="426" t="s">
        <v>323</v>
      </c>
      <c r="B3" s="452" t="s">
        <v>412</v>
      </c>
      <c r="C3" s="453"/>
      <c r="D3" s="453"/>
      <c r="E3" s="453"/>
      <c r="F3" s="453"/>
      <c r="G3" s="453"/>
      <c r="H3" s="453"/>
      <c r="I3" s="453"/>
      <c r="J3" s="453"/>
      <c r="K3" s="453"/>
      <c r="L3" s="453"/>
      <c r="M3" s="453"/>
      <c r="N3" s="453"/>
      <c r="O3" s="453"/>
      <c r="P3" s="453"/>
      <c r="Q3" s="453"/>
      <c r="R3" s="453"/>
      <c r="S3" s="453"/>
      <c r="T3" s="453"/>
    </row>
    <row r="4" spans="1:20" x14ac:dyDescent="0.15">
      <c r="A4" s="181" t="s">
        <v>324</v>
      </c>
      <c r="B4" s="363" t="s">
        <v>420</v>
      </c>
    </row>
    <row r="5" spans="1:20" x14ac:dyDescent="0.15">
      <c r="A5" s="181"/>
      <c r="B5" s="363"/>
    </row>
    <row r="6" spans="1:20" x14ac:dyDescent="0.15">
      <c r="A6" s="181" t="s">
        <v>383</v>
      </c>
      <c r="B6" s="363"/>
    </row>
    <row r="7" spans="1:20" s="312" customFormat="1" ht="14.5" customHeight="1" x14ac:dyDescent="0.2">
      <c r="A7" s="366" t="s">
        <v>413</v>
      </c>
      <c r="B7" s="42"/>
      <c r="C7" s="42"/>
      <c r="D7" s="42"/>
      <c r="E7" s="42"/>
    </row>
    <row r="8" spans="1:20" x14ac:dyDescent="0.15">
      <c r="A8" s="309" t="s">
        <v>414</v>
      </c>
    </row>
    <row r="10" spans="1:20" x14ac:dyDescent="0.15">
      <c r="A10" s="310" t="s">
        <v>325</v>
      </c>
    </row>
    <row r="11" spans="1:20" customFormat="1" ht="15" x14ac:dyDescent="0.2">
      <c r="A11" s="453" t="s">
        <v>401</v>
      </c>
      <c r="B11" s="453"/>
      <c r="C11" s="453"/>
      <c r="D11" s="453"/>
      <c r="E11" s="453"/>
      <c r="F11" s="453"/>
      <c r="G11" s="453"/>
      <c r="H11" s="453"/>
      <c r="I11" s="453"/>
      <c r="J11" s="453"/>
      <c r="K11" s="362"/>
      <c r="L11" s="362"/>
      <c r="M11" s="362"/>
      <c r="N11" s="362"/>
      <c r="O11" s="362"/>
      <c r="P11" s="362"/>
      <c r="Q11" s="362"/>
    </row>
    <row r="12" spans="1:20" customFormat="1" ht="15" x14ac:dyDescent="0.2">
      <c r="A12" s="451" t="s">
        <v>402</v>
      </c>
      <c r="B12" s="451"/>
      <c r="C12" s="451"/>
      <c r="D12" s="451"/>
      <c r="E12" s="451"/>
      <c r="F12" s="362"/>
      <c r="G12" s="362"/>
      <c r="H12" s="362"/>
      <c r="I12" s="362"/>
      <c r="J12" s="362"/>
      <c r="K12" s="362"/>
      <c r="L12" s="362"/>
      <c r="M12" s="362"/>
      <c r="N12" s="362"/>
      <c r="O12" s="362"/>
      <c r="P12" s="362"/>
      <c r="Q12" s="362"/>
    </row>
    <row r="13" spans="1:20" customFormat="1" ht="15" x14ac:dyDescent="0.2">
      <c r="A13" s="423"/>
      <c r="B13" s="423"/>
      <c r="C13" s="423"/>
      <c r="D13" s="423"/>
      <c r="E13" s="423"/>
      <c r="F13" s="362"/>
      <c r="G13" s="362"/>
      <c r="H13" s="362"/>
      <c r="I13" s="362"/>
      <c r="J13" s="362"/>
      <c r="K13" s="362"/>
      <c r="L13" s="362"/>
      <c r="M13" s="362"/>
      <c r="N13" s="362"/>
      <c r="O13" s="362"/>
      <c r="P13" s="362"/>
      <c r="Q13" s="362"/>
    </row>
    <row r="14" spans="1:20" x14ac:dyDescent="0.15">
      <c r="A14" s="181" t="s">
        <v>403</v>
      </c>
    </row>
    <row r="15" spans="1:20" x14ac:dyDescent="0.15">
      <c r="A15" s="181"/>
    </row>
    <row r="16" spans="1:20" x14ac:dyDescent="0.15">
      <c r="A16" s="181" t="s">
        <v>326</v>
      </c>
    </row>
    <row r="17" spans="1:5" x14ac:dyDescent="0.15">
      <c r="A17" s="182" t="s">
        <v>327</v>
      </c>
    </row>
    <row r="18" spans="1:5" x14ac:dyDescent="0.15">
      <c r="A18" s="361" t="s">
        <v>328</v>
      </c>
    </row>
    <row r="20" spans="1:5" x14ac:dyDescent="0.15">
      <c r="A20" s="181" t="s">
        <v>329</v>
      </c>
    </row>
    <row r="21" spans="1:5" x14ac:dyDescent="0.15">
      <c r="A21" s="182" t="s">
        <v>330</v>
      </c>
    </row>
    <row r="22" spans="1:5" x14ac:dyDescent="0.15">
      <c r="A22" s="182" t="s">
        <v>380</v>
      </c>
    </row>
    <row r="23" spans="1:5" x14ac:dyDescent="0.15">
      <c r="A23" s="182" t="s">
        <v>381</v>
      </c>
    </row>
    <row r="24" spans="1:5" x14ac:dyDescent="0.15">
      <c r="A24" s="182" t="s">
        <v>404</v>
      </c>
    </row>
    <row r="26" spans="1:5" x14ac:dyDescent="0.15">
      <c r="A26" s="182" t="s">
        <v>331</v>
      </c>
    </row>
    <row r="27" spans="1:5" x14ac:dyDescent="0.15">
      <c r="A27" s="309" t="s">
        <v>405</v>
      </c>
    </row>
    <row r="29" spans="1:5" x14ac:dyDescent="0.15">
      <c r="A29" s="310" t="s">
        <v>406</v>
      </c>
    </row>
    <row r="30" spans="1:5" x14ac:dyDescent="0.15">
      <c r="A30" s="424" t="s">
        <v>407</v>
      </c>
    </row>
    <row r="31" spans="1:5" x14ac:dyDescent="0.15">
      <c r="A31" s="450" t="s">
        <v>408</v>
      </c>
      <c r="B31" s="450"/>
      <c r="C31" s="450"/>
      <c r="D31" s="450"/>
      <c r="E31" s="450"/>
    </row>
    <row r="32" spans="1:5" x14ac:dyDescent="0.15">
      <c r="A32" s="425"/>
    </row>
    <row r="33" spans="1:3" x14ac:dyDescent="0.15">
      <c r="A33" s="424" t="s">
        <v>409</v>
      </c>
    </row>
    <row r="34" spans="1:3" x14ac:dyDescent="0.15">
      <c r="A34" s="451" t="s">
        <v>410</v>
      </c>
      <c r="B34" s="451"/>
      <c r="C34" s="451"/>
    </row>
  </sheetData>
  <mergeCells count="5">
    <mergeCell ref="A31:E31"/>
    <mergeCell ref="A34:C34"/>
    <mergeCell ref="B3:T3"/>
    <mergeCell ref="A11:J11"/>
    <mergeCell ref="A12:E12"/>
  </mergeCells>
  <hyperlinks>
    <hyperlink ref="A18" r:id="rId1"/>
    <hyperlink ref="A12:C12" r:id="rId2" display="statistics@companieshouse.gov.uk"/>
    <hyperlink ref="A27" r:id="rId3" location="data-products"/>
    <hyperlink ref="A31" r:id="rId4"/>
    <hyperlink ref="A34" r:id="rId5" display="http://forum.aws.chdev.org/"/>
    <hyperlink ref="A31:E31" r:id="rId6" display="https://developer.companieshouse.gov.uk/api/docs/"/>
    <hyperlink ref="A34:C34" r:id="rId7" display="http://forum.aws.chdev.org"/>
    <hyperlink ref="A8" r:id="rId8" display="Definitions to accompany Companies House official statistics releases."/>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N95"/>
  <sheetViews>
    <sheetView showGridLines="0" workbookViewId="0"/>
  </sheetViews>
  <sheetFormatPr baseColWidth="10" defaultColWidth="8.83203125" defaultRowHeight="15" x14ac:dyDescent="0.2"/>
  <cols>
    <col min="1" max="1" width="23.6640625" customWidth="1"/>
    <col min="2" max="2" width="20" style="180" customWidth="1"/>
    <col min="3" max="3" width="22" style="178" customWidth="1"/>
    <col min="4" max="4" width="17.5" style="178" customWidth="1"/>
    <col min="5" max="5" width="17.6640625" customWidth="1"/>
    <col min="6" max="6" width="18.5" customWidth="1"/>
    <col min="7" max="7" width="20" bestFit="1" customWidth="1"/>
    <col min="8" max="8" width="20" style="179" customWidth="1"/>
  </cols>
  <sheetData>
    <row r="1" spans="1:8" ht="18" x14ac:dyDescent="0.2">
      <c r="A1" s="130" t="s">
        <v>66</v>
      </c>
      <c r="B1" s="331"/>
      <c r="C1" s="331"/>
      <c r="D1"/>
      <c r="E1" s="74"/>
      <c r="G1" s="179"/>
      <c r="H1"/>
    </row>
    <row r="2" spans="1:8" ht="16" x14ac:dyDescent="0.2">
      <c r="A2" s="130" t="s">
        <v>394</v>
      </c>
      <c r="B2" s="178"/>
      <c r="D2"/>
      <c r="G2" s="179"/>
      <c r="H2"/>
    </row>
    <row r="3" spans="1:8" x14ac:dyDescent="0.2">
      <c r="A3" s="180"/>
      <c r="B3" s="178"/>
      <c r="D3"/>
      <c r="G3" s="179"/>
      <c r="H3"/>
    </row>
    <row r="4" spans="1:8" s="328" customFormat="1" ht="14" x14ac:dyDescent="0.15">
      <c r="A4" s="459" t="s">
        <v>100</v>
      </c>
      <c r="B4" s="459"/>
      <c r="C4" s="459"/>
      <c r="D4" s="459"/>
      <c r="E4" s="459"/>
      <c r="F4" s="459"/>
      <c r="G4" s="459"/>
    </row>
    <row r="5" spans="1:8" s="328" customFormat="1" ht="81.75" customHeight="1" x14ac:dyDescent="0.15">
      <c r="A5" s="332" t="s">
        <v>469</v>
      </c>
      <c r="B5" s="333" t="s">
        <v>439</v>
      </c>
      <c r="C5" s="333" t="s">
        <v>393</v>
      </c>
      <c r="D5" s="334" t="s">
        <v>376</v>
      </c>
      <c r="E5" s="334" t="s">
        <v>377</v>
      </c>
      <c r="F5" s="334" t="s">
        <v>470</v>
      </c>
      <c r="G5" s="335" t="s">
        <v>471</v>
      </c>
    </row>
    <row r="6" spans="1:8" s="328" customFormat="1" ht="14" x14ac:dyDescent="0.15">
      <c r="A6" s="336">
        <v>1939</v>
      </c>
      <c r="B6" s="337">
        <v>173308</v>
      </c>
      <c r="C6" s="337">
        <v>163890</v>
      </c>
      <c r="D6" s="351">
        <v>11.090999999999999</v>
      </c>
      <c r="E6" s="351">
        <v>9.1869999999999994</v>
      </c>
      <c r="F6" s="338">
        <v>2.98</v>
      </c>
      <c r="G6" s="335"/>
    </row>
    <row r="7" spans="1:8" s="328" customFormat="1" ht="14" x14ac:dyDescent="0.15">
      <c r="A7" s="336">
        <v>1940</v>
      </c>
      <c r="B7" s="337">
        <v>175626</v>
      </c>
      <c r="C7" s="337">
        <v>166868</v>
      </c>
      <c r="D7" s="351">
        <v>6.4219999999999997</v>
      </c>
      <c r="E7" s="351">
        <v>4.1020000000000003</v>
      </c>
      <c r="F7" s="338">
        <v>2.448</v>
      </c>
      <c r="G7" s="335"/>
    </row>
    <row r="8" spans="1:8" s="328" customFormat="1" ht="14" x14ac:dyDescent="0.15">
      <c r="A8" s="336">
        <v>1941</v>
      </c>
      <c r="B8" s="337">
        <v>180411</v>
      </c>
      <c r="C8" s="337">
        <v>171950</v>
      </c>
      <c r="D8" s="351">
        <v>7.298</v>
      </c>
      <c r="E8" s="351">
        <v>2.5110000000000001</v>
      </c>
      <c r="F8" s="338">
        <v>1.36</v>
      </c>
      <c r="G8" s="335"/>
    </row>
    <row r="9" spans="1:8" s="328" customFormat="1" ht="14" x14ac:dyDescent="0.15">
      <c r="A9" s="336">
        <v>1942</v>
      </c>
      <c r="B9" s="337">
        <v>182943</v>
      </c>
      <c r="C9" s="337">
        <v>176058</v>
      </c>
      <c r="D9" s="351">
        <v>6.7869999999999999</v>
      </c>
      <c r="E9" s="351">
        <v>4.2560000000000002</v>
      </c>
      <c r="F9" s="338">
        <v>1.0589999999999999</v>
      </c>
      <c r="G9" s="335"/>
    </row>
    <row r="10" spans="1:8" s="328" customFormat="1" ht="14" x14ac:dyDescent="0.15">
      <c r="A10" s="336">
        <v>1943</v>
      </c>
      <c r="B10" s="337">
        <v>186426</v>
      </c>
      <c r="C10" s="337">
        <v>180233</v>
      </c>
      <c r="D10" s="351">
        <v>6.94</v>
      </c>
      <c r="E10" s="351">
        <v>3.456</v>
      </c>
      <c r="F10" s="338">
        <v>0.99</v>
      </c>
      <c r="G10" s="335"/>
    </row>
    <row r="11" spans="1:8" s="328" customFormat="1" ht="14" x14ac:dyDescent="0.15">
      <c r="A11" s="336">
        <v>1944</v>
      </c>
      <c r="B11" s="337">
        <v>192110</v>
      </c>
      <c r="C11" s="337">
        <v>186169</v>
      </c>
      <c r="D11" s="351">
        <v>7.9459999999999997</v>
      </c>
      <c r="E11" s="351">
        <v>2.266</v>
      </c>
      <c r="F11" s="338">
        <v>0.93799999999999994</v>
      </c>
      <c r="G11" s="335"/>
    </row>
    <row r="12" spans="1:8" s="328" customFormat="1" ht="14" x14ac:dyDescent="0.15">
      <c r="A12" s="336">
        <v>1945</v>
      </c>
      <c r="B12" s="337">
        <v>200969</v>
      </c>
      <c r="C12" s="337">
        <v>195479</v>
      </c>
      <c r="D12" s="351">
        <v>10.948</v>
      </c>
      <c r="E12" s="351">
        <v>2.09</v>
      </c>
      <c r="F12" s="338">
        <v>1.1200000000000001</v>
      </c>
      <c r="G12" s="335"/>
    </row>
    <row r="13" spans="1:8" s="328" customFormat="1" ht="14" x14ac:dyDescent="0.15">
      <c r="A13" s="336">
        <v>1946</v>
      </c>
      <c r="B13" s="337">
        <v>223981</v>
      </c>
      <c r="C13" s="337">
        <v>217807</v>
      </c>
      <c r="D13" s="351">
        <v>25.216999999999999</v>
      </c>
      <c r="E13" s="351">
        <v>2.2050000000000001</v>
      </c>
      <c r="F13" s="338">
        <v>1.83</v>
      </c>
      <c r="G13" s="335"/>
    </row>
    <row r="14" spans="1:8" s="328" customFormat="1" ht="14" x14ac:dyDescent="0.15">
      <c r="A14" s="336">
        <v>1947</v>
      </c>
      <c r="B14" s="337">
        <v>243010</v>
      </c>
      <c r="C14" s="337">
        <v>235649</v>
      </c>
      <c r="D14" s="351">
        <v>21.753</v>
      </c>
      <c r="E14" s="351">
        <v>2.722</v>
      </c>
      <c r="F14" s="338">
        <v>2.492</v>
      </c>
      <c r="G14" s="335"/>
    </row>
    <row r="15" spans="1:8" s="328" customFormat="1" ht="14" x14ac:dyDescent="0.15">
      <c r="A15" s="336">
        <v>1948</v>
      </c>
      <c r="B15" s="337">
        <v>254527</v>
      </c>
      <c r="C15" s="337">
        <v>242411</v>
      </c>
      <c r="D15" s="351">
        <v>16.344000000000001</v>
      </c>
      <c r="E15" s="351">
        <v>4.8330000000000002</v>
      </c>
      <c r="F15" s="339">
        <v>2.8130000000000002</v>
      </c>
      <c r="G15" s="335"/>
    </row>
    <row r="16" spans="1:8" s="328" customFormat="1" ht="14" x14ac:dyDescent="0.15">
      <c r="A16" s="336">
        <v>1949</v>
      </c>
      <c r="B16" s="337">
        <v>258265</v>
      </c>
      <c r="C16" s="337">
        <v>247566</v>
      </c>
      <c r="D16" s="351">
        <v>14.448</v>
      </c>
      <c r="E16" s="351">
        <v>10.726000000000001</v>
      </c>
      <c r="F16" s="339">
        <v>3.109</v>
      </c>
      <c r="G16" s="335"/>
    </row>
    <row r="17" spans="1:7" s="328" customFormat="1" ht="14" x14ac:dyDescent="0.15">
      <c r="A17" s="336">
        <v>1950</v>
      </c>
      <c r="B17" s="337">
        <v>261690</v>
      </c>
      <c r="C17" s="337">
        <v>251356</v>
      </c>
      <c r="D17" s="351">
        <v>13.906000000000001</v>
      </c>
      <c r="E17" s="351">
        <v>10.478999999999999</v>
      </c>
      <c r="F17" s="339">
        <v>3.3239999999999998</v>
      </c>
      <c r="G17" s="339">
        <v>1.327</v>
      </c>
    </row>
    <row r="18" spans="1:7" s="328" customFormat="1" ht="14" x14ac:dyDescent="0.15">
      <c r="A18" s="336">
        <v>1951</v>
      </c>
      <c r="B18" s="337">
        <v>270017</v>
      </c>
      <c r="C18" s="337">
        <v>260156</v>
      </c>
      <c r="D18" s="351">
        <v>13.523999999999999</v>
      </c>
      <c r="E18" s="351">
        <v>5.1970000000000001</v>
      </c>
      <c r="F18" s="339">
        <v>2.9540000000000002</v>
      </c>
      <c r="G18" s="339">
        <v>1.075</v>
      </c>
    </row>
    <row r="19" spans="1:7" s="328" customFormat="1" ht="14" x14ac:dyDescent="0.15">
      <c r="A19" s="336">
        <v>1952</v>
      </c>
      <c r="B19" s="337">
        <v>277664</v>
      </c>
      <c r="C19" s="337">
        <v>266732</v>
      </c>
      <c r="D19" s="351">
        <v>12.295999999999999</v>
      </c>
      <c r="E19" s="351">
        <v>4.6189999999999998</v>
      </c>
      <c r="F19" s="339">
        <v>3.323</v>
      </c>
      <c r="G19" s="339">
        <v>1.3620000000000001</v>
      </c>
    </row>
    <row r="20" spans="1:7" s="328" customFormat="1" ht="14" x14ac:dyDescent="0.15">
      <c r="A20" s="336">
        <v>1953</v>
      </c>
      <c r="B20" s="337">
        <v>286089</v>
      </c>
      <c r="C20" s="337">
        <v>274574</v>
      </c>
      <c r="D20" s="351">
        <v>13.329000000000001</v>
      </c>
      <c r="E20" s="351">
        <v>4.9039999999999999</v>
      </c>
      <c r="F20" s="339">
        <v>3.4580000000000002</v>
      </c>
      <c r="G20" s="339">
        <v>1.389</v>
      </c>
    </row>
    <row r="21" spans="1:7" s="328" customFormat="1" ht="14" x14ac:dyDescent="0.15">
      <c r="A21" s="336">
        <v>1954</v>
      </c>
      <c r="B21" s="337">
        <v>295720</v>
      </c>
      <c r="C21" s="337">
        <v>284969</v>
      </c>
      <c r="D21" s="352">
        <v>15.855</v>
      </c>
      <c r="E21" s="352">
        <v>6.2240000000000002</v>
      </c>
      <c r="F21" s="339">
        <v>3.64</v>
      </c>
      <c r="G21" s="339">
        <v>1.3520000000000001</v>
      </c>
    </row>
    <row r="22" spans="1:7" s="328" customFormat="1" ht="14" x14ac:dyDescent="0.15">
      <c r="A22" s="336">
        <v>1955</v>
      </c>
      <c r="B22" s="337">
        <v>307596</v>
      </c>
      <c r="C22" s="337">
        <v>295642</v>
      </c>
      <c r="D22" s="352">
        <v>17.507000000000001</v>
      </c>
      <c r="E22" s="352">
        <v>5.6310000000000002</v>
      </c>
      <c r="F22" s="339">
        <v>3.589</v>
      </c>
      <c r="G22" s="339">
        <v>1.2509999999999999</v>
      </c>
    </row>
    <row r="23" spans="1:7" s="328" customFormat="1" ht="14" x14ac:dyDescent="0.15">
      <c r="A23" s="336">
        <v>1956</v>
      </c>
      <c r="B23" s="337">
        <v>317988</v>
      </c>
      <c r="C23" s="337">
        <v>306610</v>
      </c>
      <c r="D23" s="352">
        <v>17.571999999999999</v>
      </c>
      <c r="E23" s="352">
        <v>7.18</v>
      </c>
      <c r="F23" s="339">
        <v>3.39</v>
      </c>
      <c r="G23" s="339">
        <v>1.2729999999999999</v>
      </c>
    </row>
    <row r="24" spans="1:7" s="328" customFormat="1" ht="14" x14ac:dyDescent="0.15">
      <c r="A24" s="336">
        <v>1957</v>
      </c>
      <c r="B24" s="337">
        <v>331119</v>
      </c>
      <c r="C24" s="337">
        <v>319998</v>
      </c>
      <c r="D24" s="352">
        <v>20.664999999999999</v>
      </c>
      <c r="E24" s="352">
        <v>7.5339999999999998</v>
      </c>
      <c r="F24" s="339">
        <v>3.2559999999999998</v>
      </c>
      <c r="G24" s="339">
        <v>1.143</v>
      </c>
    </row>
    <row r="25" spans="1:7" s="328" customFormat="1" ht="14" x14ac:dyDescent="0.15">
      <c r="A25" s="336">
        <v>1958</v>
      </c>
      <c r="B25" s="337">
        <v>345674</v>
      </c>
      <c r="C25" s="337">
        <v>334615</v>
      </c>
      <c r="D25" s="352">
        <v>22.37</v>
      </c>
      <c r="E25" s="352">
        <v>7.8150000000000004</v>
      </c>
      <c r="F25" s="339">
        <v>3.609</v>
      </c>
      <c r="G25" s="339">
        <v>1.387</v>
      </c>
    </row>
    <row r="26" spans="1:7" s="328" customFormat="1" ht="14" x14ac:dyDescent="0.15">
      <c r="A26" s="336">
        <v>1959</v>
      </c>
      <c r="B26" s="337">
        <v>367959</v>
      </c>
      <c r="C26" s="337">
        <v>355706</v>
      </c>
      <c r="D26" s="352">
        <v>29.198</v>
      </c>
      <c r="E26" s="352">
        <v>6.9130000000000003</v>
      </c>
      <c r="F26" s="339">
        <v>4.117</v>
      </c>
      <c r="G26" s="339">
        <v>1.3640000000000001</v>
      </c>
    </row>
    <row r="27" spans="1:7" s="328" customFormat="1" ht="14" x14ac:dyDescent="0.15">
      <c r="A27" s="336">
        <v>1960</v>
      </c>
      <c r="B27" s="337">
        <v>393494</v>
      </c>
      <c r="C27" s="337">
        <v>379795</v>
      </c>
      <c r="D27" s="351">
        <v>34.311999999999998</v>
      </c>
      <c r="E27" s="351">
        <v>8.7859999999999996</v>
      </c>
      <c r="F27" s="340">
        <v>4.5</v>
      </c>
      <c r="G27" s="339">
        <v>1.621</v>
      </c>
    </row>
    <row r="28" spans="1:7" s="328" customFormat="1" ht="14" x14ac:dyDescent="0.15">
      <c r="A28" s="336">
        <v>1961</v>
      </c>
      <c r="B28" s="337">
        <v>416894</v>
      </c>
      <c r="C28" s="337">
        <v>402811</v>
      </c>
      <c r="D28" s="351">
        <v>33.645000000000003</v>
      </c>
      <c r="E28" s="351">
        <v>10.244999999999999</v>
      </c>
      <c r="F28" s="339">
        <v>5</v>
      </c>
      <c r="G28" s="339">
        <v>1.927</v>
      </c>
    </row>
    <row r="29" spans="1:7" s="328" customFormat="1" ht="14" x14ac:dyDescent="0.15">
      <c r="A29" s="336">
        <v>1962</v>
      </c>
      <c r="B29" s="337">
        <v>444039</v>
      </c>
      <c r="C29" s="337">
        <v>429124</v>
      </c>
      <c r="D29" s="351">
        <v>34.851999999999997</v>
      </c>
      <c r="E29" s="351">
        <v>7.718</v>
      </c>
      <c r="F29" s="340">
        <v>5.2</v>
      </c>
      <c r="G29" s="339">
        <v>2.2869999999999999</v>
      </c>
    </row>
    <row r="30" spans="1:7" s="328" customFormat="1" ht="14" x14ac:dyDescent="0.15">
      <c r="A30" s="336">
        <v>1963</v>
      </c>
      <c r="B30" s="337">
        <v>476080</v>
      </c>
      <c r="C30" s="337">
        <v>459418</v>
      </c>
      <c r="D30" s="351">
        <v>42.173000000000002</v>
      </c>
      <c r="E30" s="351">
        <v>8.8949999999999996</v>
      </c>
      <c r="F30" s="340">
        <v>5.5</v>
      </c>
      <c r="G30" s="339">
        <v>2.2930000000000001</v>
      </c>
    </row>
    <row r="31" spans="1:7" s="328" customFormat="1" ht="14" x14ac:dyDescent="0.15">
      <c r="A31" s="336">
        <v>1964</v>
      </c>
      <c r="B31" s="337">
        <v>512590</v>
      </c>
      <c r="C31" s="337">
        <v>495515</v>
      </c>
      <c r="D31" s="351">
        <v>48.314999999999998</v>
      </c>
      <c r="E31" s="351">
        <v>11.815</v>
      </c>
      <c r="F31" s="340">
        <v>5.5</v>
      </c>
      <c r="G31" s="339">
        <v>2.206</v>
      </c>
    </row>
    <row r="32" spans="1:7" s="328" customFormat="1" ht="14" x14ac:dyDescent="0.15">
      <c r="A32" s="336">
        <v>1965</v>
      </c>
      <c r="B32" s="337">
        <v>539374</v>
      </c>
      <c r="C32" s="337">
        <v>519078</v>
      </c>
      <c r="D32" s="351">
        <v>36.314999999999998</v>
      </c>
      <c r="E32" s="351">
        <v>9.548</v>
      </c>
      <c r="F32" s="340">
        <v>7.1</v>
      </c>
      <c r="G32" s="339">
        <v>2.7330000000000001</v>
      </c>
    </row>
    <row r="33" spans="1:7" s="328" customFormat="1" ht="14" x14ac:dyDescent="0.15">
      <c r="A33" s="336">
        <v>1966</v>
      </c>
      <c r="B33" s="337">
        <v>556259</v>
      </c>
      <c r="C33" s="337">
        <v>527260</v>
      </c>
      <c r="D33" s="351">
        <v>28.256</v>
      </c>
      <c r="E33" s="351">
        <v>11.385</v>
      </c>
      <c r="F33" s="339">
        <v>12.1</v>
      </c>
      <c r="G33" s="339">
        <v>3.4159999999999999</v>
      </c>
    </row>
    <row r="34" spans="1:7" s="328" customFormat="1" ht="14" x14ac:dyDescent="0.15">
      <c r="A34" s="336">
        <v>1967</v>
      </c>
      <c r="B34" s="337">
        <v>569820</v>
      </c>
      <c r="C34" s="337">
        <v>525243</v>
      </c>
      <c r="D34" s="351">
        <v>31.292000000000002</v>
      </c>
      <c r="E34" s="351">
        <v>17.751000000000001</v>
      </c>
      <c r="F34" s="340">
        <v>8.9</v>
      </c>
      <c r="G34" s="339">
        <v>3.645</v>
      </c>
    </row>
    <row r="35" spans="1:7" s="328" customFormat="1" ht="14" x14ac:dyDescent="0.15">
      <c r="A35" s="336">
        <v>1968</v>
      </c>
      <c r="B35" s="337">
        <v>553282</v>
      </c>
      <c r="C35" s="337">
        <v>495358</v>
      </c>
      <c r="D35" s="351">
        <v>20.654</v>
      </c>
      <c r="E35" s="351">
        <v>37.244</v>
      </c>
      <c r="F35" s="340">
        <v>9.9</v>
      </c>
      <c r="G35" s="339">
        <v>3.3519999999999999</v>
      </c>
    </row>
    <row r="36" spans="1:7" s="328" customFormat="1" ht="14" x14ac:dyDescent="0.15">
      <c r="A36" s="336">
        <v>1969</v>
      </c>
      <c r="B36" s="337">
        <v>552799</v>
      </c>
      <c r="C36" s="337">
        <v>514826</v>
      </c>
      <c r="D36" s="351">
        <v>25.154</v>
      </c>
      <c r="E36" s="353">
        <v>25.751000000000001</v>
      </c>
      <c r="F36" s="339">
        <v>9</v>
      </c>
      <c r="G36" s="339">
        <v>3.7290000000000001</v>
      </c>
    </row>
    <row r="37" spans="1:7" s="328" customFormat="1" ht="14" x14ac:dyDescent="0.15">
      <c r="A37" s="336">
        <v>1970</v>
      </c>
      <c r="B37" s="337">
        <v>559497</v>
      </c>
      <c r="C37" s="337">
        <v>518657</v>
      </c>
      <c r="D37" s="351">
        <v>30.3</v>
      </c>
      <c r="E37" s="351">
        <v>23.75</v>
      </c>
      <c r="F37" s="340">
        <v>8.8000000000000007</v>
      </c>
      <c r="G37" s="339">
        <v>3.8860000000000001</v>
      </c>
    </row>
    <row r="38" spans="1:7" s="328" customFormat="1" ht="14" x14ac:dyDescent="0.15">
      <c r="A38" s="336">
        <v>1971</v>
      </c>
      <c r="B38" s="337">
        <v>577228</v>
      </c>
      <c r="C38" s="341">
        <v>527640</v>
      </c>
      <c r="D38" s="351">
        <v>39.4</v>
      </c>
      <c r="E38" s="351">
        <v>21.879000000000001</v>
      </c>
      <c r="F38" s="340">
        <v>8.4</v>
      </c>
      <c r="G38" s="339">
        <v>3.661</v>
      </c>
    </row>
    <row r="39" spans="1:7" s="328" customFormat="1" ht="14" x14ac:dyDescent="0.15">
      <c r="A39" s="336">
        <v>1972</v>
      </c>
      <c r="B39" s="337">
        <v>603935</v>
      </c>
      <c r="C39" s="337">
        <v>542578</v>
      </c>
      <c r="D39" s="351">
        <v>54.4</v>
      </c>
      <c r="E39" s="351">
        <v>27.898</v>
      </c>
      <c r="F39" s="340">
        <v>8.1999999999999993</v>
      </c>
      <c r="G39" s="339">
        <v>3.2309999999999999</v>
      </c>
    </row>
    <row r="40" spans="1:7" s="328" customFormat="1" ht="14" x14ac:dyDescent="0.15">
      <c r="A40" s="336">
        <v>1973</v>
      </c>
      <c r="B40" s="337">
        <v>637648</v>
      </c>
      <c r="C40" s="337">
        <v>599505</v>
      </c>
      <c r="D40" s="351">
        <v>67.3</v>
      </c>
      <c r="E40" s="351">
        <v>33.835000000000001</v>
      </c>
      <c r="F40" s="340">
        <v>7.2</v>
      </c>
      <c r="G40" s="339">
        <v>2.673</v>
      </c>
    </row>
    <row r="41" spans="1:7" s="328" customFormat="1" ht="14" x14ac:dyDescent="0.15">
      <c r="A41" s="336">
        <v>1974</v>
      </c>
      <c r="B41" s="337">
        <v>657859</v>
      </c>
      <c r="C41" s="337">
        <v>598379</v>
      </c>
      <c r="D41" s="351">
        <v>42.5</v>
      </c>
      <c r="E41" s="351">
        <v>22.574000000000002</v>
      </c>
      <c r="F41" s="340">
        <v>7.9</v>
      </c>
      <c r="G41" s="339">
        <v>3.875</v>
      </c>
    </row>
    <row r="42" spans="1:7" s="328" customFormat="1" ht="14" x14ac:dyDescent="0.15">
      <c r="A42" s="336">
        <v>1975</v>
      </c>
      <c r="B42" s="337">
        <v>669930</v>
      </c>
      <c r="C42" s="337">
        <v>592243</v>
      </c>
      <c r="D42" s="351">
        <v>45.7</v>
      </c>
      <c r="E42" s="351">
        <v>33.978999999999999</v>
      </c>
      <c r="F42" s="340">
        <v>9.8000000000000007</v>
      </c>
      <c r="G42" s="339">
        <v>5.6020000000000003</v>
      </c>
    </row>
    <row r="43" spans="1:7" s="328" customFormat="1" ht="14" x14ac:dyDescent="0.15">
      <c r="A43" s="336">
        <v>1976</v>
      </c>
      <c r="B43" s="337">
        <v>690897</v>
      </c>
      <c r="C43" s="337">
        <v>621683</v>
      </c>
      <c r="D43" s="351">
        <v>56.1</v>
      </c>
      <c r="E43" s="351">
        <v>35.539000000000001</v>
      </c>
      <c r="F43" s="340">
        <v>10.6</v>
      </c>
      <c r="G43" s="339">
        <v>6.1680000000000001</v>
      </c>
    </row>
    <row r="44" spans="1:7" s="328" customFormat="1" ht="14" x14ac:dyDescent="0.15">
      <c r="A44" s="336">
        <v>1977</v>
      </c>
      <c r="B44" s="337">
        <v>705998</v>
      </c>
      <c r="C44" s="337">
        <v>627195</v>
      </c>
      <c r="D44" s="351">
        <v>55.2</v>
      </c>
      <c r="E44" s="351">
        <v>40.622</v>
      </c>
      <c r="F44" s="339">
        <v>10</v>
      </c>
      <c r="G44" s="339">
        <v>6.1020000000000003</v>
      </c>
    </row>
    <row r="45" spans="1:7" s="328" customFormat="1" ht="14" x14ac:dyDescent="0.15">
      <c r="A45" s="336">
        <v>1978</v>
      </c>
      <c r="B45" s="337">
        <v>744441</v>
      </c>
      <c r="C45" s="337">
        <v>692182</v>
      </c>
      <c r="D45" s="351">
        <v>63.6</v>
      </c>
      <c r="E45" s="351">
        <v>25.596</v>
      </c>
      <c r="F45" s="340">
        <v>9.1999999999999993</v>
      </c>
      <c r="G45" s="339">
        <v>2.36</v>
      </c>
    </row>
    <row r="46" spans="1:7" s="328" customFormat="1" ht="14" x14ac:dyDescent="0.15">
      <c r="A46" s="336">
        <v>1979</v>
      </c>
      <c r="B46" s="337">
        <v>785688</v>
      </c>
      <c r="C46" s="337">
        <v>726677</v>
      </c>
      <c r="D46" s="351">
        <v>66.5</v>
      </c>
      <c r="E46" s="351">
        <v>25.672000000000001</v>
      </c>
      <c r="F46" s="339">
        <v>9</v>
      </c>
      <c r="G46" s="339">
        <v>4.7750000000000004</v>
      </c>
    </row>
    <row r="47" spans="1:7" s="328" customFormat="1" ht="14" x14ac:dyDescent="0.15">
      <c r="A47" s="336">
        <v>1980</v>
      </c>
      <c r="B47" s="337">
        <v>828496</v>
      </c>
      <c r="C47" s="337">
        <v>760805</v>
      </c>
      <c r="D47" s="351">
        <v>69.400000000000006</v>
      </c>
      <c r="E47" s="351">
        <v>26.869</v>
      </c>
      <c r="F47" s="340">
        <v>11.5</v>
      </c>
      <c r="G47" s="339">
        <v>7.2690000000000001</v>
      </c>
    </row>
    <row r="48" spans="1:7" s="328" customFormat="1" ht="14" x14ac:dyDescent="0.15">
      <c r="A48" s="336">
        <v>1981</v>
      </c>
      <c r="B48" s="337">
        <v>871391</v>
      </c>
      <c r="C48" s="337">
        <v>788846</v>
      </c>
      <c r="D48" s="351">
        <v>72.400000000000006</v>
      </c>
      <c r="E48" s="351">
        <v>29.739000000000001</v>
      </c>
      <c r="F48" s="340">
        <v>12.9</v>
      </c>
      <c r="G48" s="339">
        <v>9.0340000000000007</v>
      </c>
    </row>
    <row r="49" spans="1:7" s="328" customFormat="1" ht="14" x14ac:dyDescent="0.15">
      <c r="A49" s="336">
        <v>1982</v>
      </c>
      <c r="B49" s="337">
        <v>904600</v>
      </c>
      <c r="C49" s="337">
        <v>807900</v>
      </c>
      <c r="D49" s="351">
        <v>87.2</v>
      </c>
      <c r="E49" s="351">
        <v>54.311</v>
      </c>
      <c r="F49" s="340">
        <v>16.7</v>
      </c>
      <c r="G49" s="339">
        <v>12.57</v>
      </c>
    </row>
    <row r="50" spans="1:7" s="328" customFormat="1" ht="14" x14ac:dyDescent="0.15">
      <c r="A50" s="336">
        <v>1983</v>
      </c>
      <c r="B50" s="341">
        <v>956500</v>
      </c>
      <c r="C50" s="341">
        <v>855800</v>
      </c>
      <c r="D50" s="351">
        <v>96.2</v>
      </c>
      <c r="E50" s="351">
        <v>44.704999999999998</v>
      </c>
      <c r="F50" s="339">
        <v>18</v>
      </c>
      <c r="G50" s="339">
        <v>13.927</v>
      </c>
    </row>
    <row r="51" spans="1:7" s="328" customFormat="1" ht="14" x14ac:dyDescent="0.15">
      <c r="A51" s="336">
        <v>1984</v>
      </c>
      <c r="B51" s="337">
        <v>1000800</v>
      </c>
      <c r="C51" s="337">
        <v>895000</v>
      </c>
      <c r="D51" s="351">
        <v>97.9</v>
      </c>
      <c r="E51" s="351">
        <v>53.917000000000002</v>
      </c>
      <c r="F51" s="340">
        <v>18.3</v>
      </c>
      <c r="G51" s="339">
        <v>14.244</v>
      </c>
    </row>
    <row r="52" spans="1:7" s="328" customFormat="1" ht="14" x14ac:dyDescent="0.15">
      <c r="A52" s="336">
        <v>1985</v>
      </c>
      <c r="B52" s="337">
        <v>1044200</v>
      </c>
      <c r="C52" s="337">
        <v>868100</v>
      </c>
      <c r="D52" s="351">
        <v>104.6</v>
      </c>
      <c r="E52" s="351">
        <v>61.606000000000002</v>
      </c>
      <c r="F52" s="340">
        <v>19.600000000000001</v>
      </c>
      <c r="G52" s="339">
        <v>15.433999999999999</v>
      </c>
    </row>
    <row r="53" spans="1:7" s="328" customFormat="1" ht="14" x14ac:dyDescent="0.15">
      <c r="A53" s="342">
        <v>1986</v>
      </c>
      <c r="B53" s="337">
        <v>1057600</v>
      </c>
      <c r="C53" s="337">
        <v>847400</v>
      </c>
      <c r="D53" s="351">
        <v>117.3</v>
      </c>
      <c r="E53" s="351">
        <v>104.658</v>
      </c>
      <c r="F53" s="343">
        <v>19.7</v>
      </c>
      <c r="G53" s="338">
        <v>14.9</v>
      </c>
    </row>
    <row r="54" spans="1:7" s="328" customFormat="1" ht="14" x14ac:dyDescent="0.15">
      <c r="A54" s="342" t="s">
        <v>101</v>
      </c>
      <c r="B54" s="337">
        <v>1066300</v>
      </c>
      <c r="C54" s="337">
        <v>867300</v>
      </c>
      <c r="D54" s="351">
        <v>117.8</v>
      </c>
      <c r="E54" s="351">
        <v>84.248000000000005</v>
      </c>
      <c r="F54" s="343">
        <v>19.7</v>
      </c>
      <c r="G54" s="338">
        <v>14.574999999999999</v>
      </c>
    </row>
    <row r="55" spans="1:7" s="328" customFormat="1" ht="14" x14ac:dyDescent="0.15">
      <c r="A55" s="336" t="s">
        <v>102</v>
      </c>
      <c r="B55" s="337">
        <v>1115300</v>
      </c>
      <c r="C55" s="337">
        <v>911200</v>
      </c>
      <c r="D55" s="351">
        <v>126.2</v>
      </c>
      <c r="E55" s="351">
        <v>78.3</v>
      </c>
      <c r="F55" s="340">
        <v>13.8</v>
      </c>
      <c r="G55" s="339">
        <v>10.975</v>
      </c>
    </row>
    <row r="56" spans="1:7" s="328" customFormat="1" ht="14" x14ac:dyDescent="0.15">
      <c r="A56" s="336" t="s">
        <v>103</v>
      </c>
      <c r="B56" s="337">
        <v>1133200</v>
      </c>
      <c r="C56" s="337">
        <v>972900</v>
      </c>
      <c r="D56" s="351">
        <v>135</v>
      </c>
      <c r="E56" s="351">
        <v>118.3</v>
      </c>
      <c r="F56" s="339">
        <v>13.863</v>
      </c>
      <c r="G56" s="339">
        <v>9.8000000000000007</v>
      </c>
    </row>
    <row r="57" spans="1:7" s="328" customFormat="1" ht="14" x14ac:dyDescent="0.15">
      <c r="A57" s="336" t="s">
        <v>104</v>
      </c>
      <c r="B57" s="337">
        <v>1175400</v>
      </c>
      <c r="C57" s="337">
        <v>1009700</v>
      </c>
      <c r="D57" s="351">
        <v>126.3</v>
      </c>
      <c r="E57" s="351">
        <v>85.6</v>
      </c>
      <c r="F57" s="339">
        <v>15.851000000000001</v>
      </c>
      <c r="G57" s="339">
        <v>11.492000000000001</v>
      </c>
    </row>
    <row r="58" spans="1:7" s="328" customFormat="1" ht="14" x14ac:dyDescent="0.15">
      <c r="A58" s="336" t="s">
        <v>105</v>
      </c>
      <c r="B58" s="337">
        <v>1186800</v>
      </c>
      <c r="C58" s="337">
        <v>1031900</v>
      </c>
      <c r="D58" s="351">
        <v>115.4</v>
      </c>
      <c r="E58" s="351">
        <v>105.4</v>
      </c>
      <c r="F58" s="339">
        <v>21.824999999999999</v>
      </c>
      <c r="G58" s="339">
        <v>17.652999999999999</v>
      </c>
    </row>
    <row r="59" spans="1:7" s="328" customFormat="1" ht="14" x14ac:dyDescent="0.15">
      <c r="A59" s="344" t="s">
        <v>106</v>
      </c>
      <c r="B59" s="337">
        <v>1180200</v>
      </c>
      <c r="C59" s="337">
        <v>979800</v>
      </c>
      <c r="D59" s="351">
        <v>111.9</v>
      </c>
      <c r="E59" s="351">
        <v>119.9</v>
      </c>
      <c r="F59" s="339">
        <v>27.321999999999999</v>
      </c>
      <c r="G59" s="339">
        <v>23.334</v>
      </c>
    </row>
    <row r="60" spans="1:7" s="328" customFormat="1" ht="14" x14ac:dyDescent="0.15">
      <c r="A60" s="344" t="s">
        <v>107</v>
      </c>
      <c r="B60" s="337">
        <v>1136400</v>
      </c>
      <c r="C60" s="337">
        <v>960600</v>
      </c>
      <c r="D60" s="351">
        <v>108.8</v>
      </c>
      <c r="E60" s="351">
        <v>153.9</v>
      </c>
      <c r="F60" s="339">
        <v>28.744</v>
      </c>
      <c r="G60" s="339">
        <v>25.024999999999999</v>
      </c>
    </row>
    <row r="61" spans="1:7" s="328" customFormat="1" ht="14" x14ac:dyDescent="0.15">
      <c r="A61" s="344" t="s">
        <v>108</v>
      </c>
      <c r="B61" s="337">
        <v>1119700</v>
      </c>
      <c r="C61" s="337">
        <v>956700</v>
      </c>
      <c r="D61" s="351">
        <v>115.4</v>
      </c>
      <c r="E61" s="351">
        <v>133.69999999999999</v>
      </c>
      <c r="F61" s="339">
        <v>22.696000000000002</v>
      </c>
      <c r="G61" s="339">
        <v>19.896000000000001</v>
      </c>
    </row>
    <row r="62" spans="1:7" s="328" customFormat="1" ht="14" x14ac:dyDescent="0.15">
      <c r="A62" s="344" t="s">
        <v>109</v>
      </c>
      <c r="B62" s="337">
        <v>1124200</v>
      </c>
      <c r="C62" s="337">
        <v>981800</v>
      </c>
      <c r="D62" s="351">
        <v>131.80000000000001</v>
      </c>
      <c r="E62" s="351">
        <v>128.5</v>
      </c>
      <c r="F62" s="339">
        <v>19.158999999999999</v>
      </c>
      <c r="G62" s="339">
        <v>16.106000000000002</v>
      </c>
    </row>
    <row r="63" spans="1:7" s="328" customFormat="1" ht="14" x14ac:dyDescent="0.15">
      <c r="A63" s="344" t="s">
        <v>110</v>
      </c>
      <c r="B63" s="337">
        <v>1165500</v>
      </c>
      <c r="C63" s="337">
        <v>1038800</v>
      </c>
      <c r="D63" s="351">
        <v>146.69999999999999</v>
      </c>
      <c r="E63" s="351">
        <v>106.5</v>
      </c>
      <c r="F63" s="339">
        <v>18.463000000000001</v>
      </c>
      <c r="G63" s="339">
        <v>14.685</v>
      </c>
    </row>
    <row r="64" spans="1:7" s="328" customFormat="1" ht="14" x14ac:dyDescent="0.15">
      <c r="A64" s="344" t="s">
        <v>111</v>
      </c>
      <c r="B64" s="337">
        <v>1244000</v>
      </c>
      <c r="C64" s="337">
        <v>1091900</v>
      </c>
      <c r="D64" s="351">
        <v>170.2</v>
      </c>
      <c r="E64" s="351">
        <v>92.8</v>
      </c>
      <c r="F64" s="339">
        <v>16.744</v>
      </c>
      <c r="G64" s="339">
        <v>13.532</v>
      </c>
    </row>
    <row r="65" spans="1:7" s="328" customFormat="1" ht="14" x14ac:dyDescent="0.15">
      <c r="A65" s="344" t="s">
        <v>112</v>
      </c>
      <c r="B65" s="337">
        <v>1323100</v>
      </c>
      <c r="C65" s="337">
        <v>1184900</v>
      </c>
      <c r="D65" s="351">
        <v>205.3</v>
      </c>
      <c r="E65" s="351">
        <v>127.4</v>
      </c>
      <c r="F65" s="339">
        <v>16.446000000000002</v>
      </c>
      <c r="G65" s="339">
        <v>13.244</v>
      </c>
    </row>
    <row r="66" spans="1:7" s="328" customFormat="1" ht="14" x14ac:dyDescent="0.15">
      <c r="A66" s="344" t="s">
        <v>113</v>
      </c>
      <c r="B66" s="337">
        <v>1422900</v>
      </c>
      <c r="C66" s="337">
        <v>1281100</v>
      </c>
      <c r="D66" s="351">
        <v>215.2</v>
      </c>
      <c r="E66" s="351">
        <v>116.6</v>
      </c>
      <c r="F66" s="339">
        <v>17.463999999999999</v>
      </c>
      <c r="G66" s="339">
        <v>14.935</v>
      </c>
    </row>
    <row r="67" spans="1:7" s="328" customFormat="1" ht="14" x14ac:dyDescent="0.15">
      <c r="A67" s="344" t="s">
        <v>114</v>
      </c>
      <c r="B67" s="337">
        <v>1510500</v>
      </c>
      <c r="C67" s="337">
        <v>1361600</v>
      </c>
      <c r="D67" s="351">
        <v>225.6</v>
      </c>
      <c r="E67" s="351">
        <v>139.19999999999999</v>
      </c>
      <c r="F67" s="339">
        <v>16.387</v>
      </c>
      <c r="G67" s="339">
        <v>13.696</v>
      </c>
    </row>
    <row r="68" spans="1:7" s="328" customFormat="1" ht="14" x14ac:dyDescent="0.15">
      <c r="A68" s="344" t="s">
        <v>115</v>
      </c>
      <c r="B68" s="337">
        <v>1595500</v>
      </c>
      <c r="C68" s="337">
        <v>1442300</v>
      </c>
      <c r="D68" s="351">
        <v>238.3</v>
      </c>
      <c r="E68" s="351">
        <v>154.5</v>
      </c>
      <c r="F68" s="339">
        <v>17.544</v>
      </c>
      <c r="G68" s="339">
        <v>15.236000000000001</v>
      </c>
    </row>
    <row r="69" spans="1:7" s="328" customFormat="1" ht="14" x14ac:dyDescent="0.15">
      <c r="A69" s="336" t="s">
        <v>116</v>
      </c>
      <c r="B69" s="337">
        <v>1658200</v>
      </c>
      <c r="C69" s="337">
        <v>1491500</v>
      </c>
      <c r="D69" s="351">
        <v>225.5</v>
      </c>
      <c r="E69" s="351">
        <v>164.1</v>
      </c>
      <c r="F69" s="339">
        <v>18.626999999999999</v>
      </c>
      <c r="G69" s="339">
        <v>15.846</v>
      </c>
    </row>
    <row r="70" spans="1:7" s="328" customFormat="1" ht="14" x14ac:dyDescent="0.15">
      <c r="A70" s="336" t="s">
        <v>117</v>
      </c>
      <c r="B70" s="337">
        <v>1804100</v>
      </c>
      <c r="C70" s="337">
        <v>1639700</v>
      </c>
      <c r="D70" s="351">
        <v>325.89999999999998</v>
      </c>
      <c r="E70" s="351">
        <v>182</v>
      </c>
      <c r="F70" s="339">
        <v>19.463000000000001</v>
      </c>
      <c r="G70" s="339">
        <v>16.498999999999999</v>
      </c>
    </row>
    <row r="71" spans="1:7" s="328" customFormat="1" ht="14" x14ac:dyDescent="0.15">
      <c r="A71" s="336" t="s">
        <v>118</v>
      </c>
      <c r="B71" s="337">
        <v>2016700</v>
      </c>
      <c r="C71" s="337">
        <v>1842800</v>
      </c>
      <c r="D71" s="351">
        <v>390.2</v>
      </c>
      <c r="E71" s="351">
        <v>179</v>
      </c>
      <c r="F71" s="339">
        <v>16.734000000000002</v>
      </c>
      <c r="G71" s="339">
        <v>14.032</v>
      </c>
    </row>
    <row r="72" spans="1:7" s="328" customFormat="1" ht="14" x14ac:dyDescent="0.15">
      <c r="A72" s="336" t="s">
        <v>119</v>
      </c>
      <c r="B72" s="337">
        <v>2160200</v>
      </c>
      <c r="C72" s="337">
        <v>1980300</v>
      </c>
      <c r="D72" s="351">
        <v>333.7</v>
      </c>
      <c r="E72" s="351">
        <v>191.6</v>
      </c>
      <c r="F72" s="339">
        <v>16.959</v>
      </c>
      <c r="G72" s="339">
        <v>13.648</v>
      </c>
    </row>
    <row r="73" spans="1:7" s="328" customFormat="1" ht="14" x14ac:dyDescent="0.15">
      <c r="A73" s="336" t="s">
        <v>120</v>
      </c>
      <c r="B73" s="337">
        <v>2323100</v>
      </c>
      <c r="C73" s="337">
        <v>2130200</v>
      </c>
      <c r="D73" s="351">
        <v>372</v>
      </c>
      <c r="E73" s="351">
        <v>212.1</v>
      </c>
      <c r="F73" s="339">
        <v>18.565000000000001</v>
      </c>
      <c r="G73" s="339">
        <v>15.351000000000001</v>
      </c>
    </row>
    <row r="74" spans="1:7" s="328" customFormat="1" ht="14" x14ac:dyDescent="0.15">
      <c r="A74" s="336" t="s">
        <v>121</v>
      </c>
      <c r="B74" s="337">
        <v>2546200</v>
      </c>
      <c r="C74" s="337">
        <v>2341500</v>
      </c>
      <c r="D74" s="351">
        <v>449.7</v>
      </c>
      <c r="E74" s="351">
        <v>225.4</v>
      </c>
      <c r="F74" s="339">
        <v>19.012</v>
      </c>
      <c r="G74" s="339">
        <v>15.241</v>
      </c>
    </row>
    <row r="75" spans="1:7" s="328" customFormat="1" ht="14" x14ac:dyDescent="0.15">
      <c r="A75" s="336" t="s">
        <v>122</v>
      </c>
      <c r="B75" s="337">
        <v>2686500</v>
      </c>
      <c r="C75" s="337">
        <v>2423200</v>
      </c>
      <c r="D75" s="354">
        <v>372.4</v>
      </c>
      <c r="E75" s="351">
        <v>233.8</v>
      </c>
      <c r="F75" s="339">
        <v>20.195</v>
      </c>
      <c r="G75" s="339">
        <v>15.281000000000001</v>
      </c>
    </row>
    <row r="76" spans="1:7" s="328" customFormat="1" ht="14" x14ac:dyDescent="0.15">
      <c r="A76" s="345" t="s">
        <v>123</v>
      </c>
      <c r="B76" s="346">
        <v>2718200</v>
      </c>
      <c r="C76" s="346">
        <v>2265500</v>
      </c>
      <c r="D76" s="355">
        <v>330.1</v>
      </c>
      <c r="E76" s="356">
        <v>300.5</v>
      </c>
      <c r="F76" s="347">
        <v>23.5</v>
      </c>
      <c r="G76" s="347">
        <v>19.436</v>
      </c>
    </row>
    <row r="77" spans="1:7" s="328" customFormat="1" x14ac:dyDescent="0.15">
      <c r="A77" s="460" t="s">
        <v>467</v>
      </c>
      <c r="B77" s="461"/>
      <c r="C77" s="461"/>
      <c r="D77" s="461"/>
      <c r="E77" s="461"/>
      <c r="F77" s="461"/>
      <c r="G77" s="462"/>
    </row>
    <row r="78" spans="1:7" s="328" customFormat="1" ht="14" x14ac:dyDescent="0.15">
      <c r="A78" s="348" t="s">
        <v>124</v>
      </c>
      <c r="B78" s="349">
        <v>2629900</v>
      </c>
      <c r="C78" s="349">
        <v>2359100</v>
      </c>
      <c r="D78" s="357">
        <v>365.6</v>
      </c>
      <c r="E78" s="357">
        <v>509.7</v>
      </c>
      <c r="F78" s="350">
        <v>24.733000000000001</v>
      </c>
      <c r="G78" s="350">
        <v>21.15</v>
      </c>
    </row>
    <row r="79" spans="1:7" s="328" customFormat="1" ht="14" x14ac:dyDescent="0.15">
      <c r="A79" s="336" t="s">
        <v>125</v>
      </c>
      <c r="B79" s="337">
        <v>2686200</v>
      </c>
      <c r="C79" s="337">
        <v>2455400</v>
      </c>
      <c r="D79" s="351">
        <v>400.6</v>
      </c>
      <c r="E79" s="351">
        <v>348.4</v>
      </c>
      <c r="F79" s="339">
        <v>22.129000000000001</v>
      </c>
      <c r="G79" s="339">
        <v>18.462</v>
      </c>
    </row>
    <row r="80" spans="1:7" s="328" customFormat="1" ht="14" x14ac:dyDescent="0.15">
      <c r="A80" s="336" t="s">
        <v>0</v>
      </c>
      <c r="B80" s="337">
        <v>2859666</v>
      </c>
      <c r="C80" s="337">
        <v>2612648</v>
      </c>
      <c r="D80" s="351">
        <v>455.6</v>
      </c>
      <c r="E80" s="351">
        <v>287.8</v>
      </c>
      <c r="F80" s="338">
        <v>23.414000000000001</v>
      </c>
      <c r="G80" s="338">
        <v>19.370999999999999</v>
      </c>
    </row>
    <row r="81" spans="1:40" s="328" customFormat="1" ht="14" x14ac:dyDescent="0.15">
      <c r="A81" s="336" t="s">
        <v>1</v>
      </c>
      <c r="B81" s="337">
        <v>3044710</v>
      </c>
      <c r="C81" s="337">
        <v>2778366</v>
      </c>
      <c r="D81" s="358">
        <v>482.8</v>
      </c>
      <c r="E81" s="354">
        <v>302.60000000000002</v>
      </c>
      <c r="F81" s="338">
        <v>22.7</v>
      </c>
      <c r="G81" s="338">
        <v>17.600000000000001</v>
      </c>
    </row>
    <row r="82" spans="1:40" s="328" customFormat="1" ht="14" x14ac:dyDescent="0.15">
      <c r="A82" s="336" t="s">
        <v>2</v>
      </c>
      <c r="B82" s="337">
        <v>3250325</v>
      </c>
      <c r="C82" s="337">
        <v>2968099</v>
      </c>
      <c r="D82" s="358">
        <v>533</v>
      </c>
      <c r="E82" s="354">
        <v>332.3</v>
      </c>
      <c r="F82" s="338">
        <v>23.2</v>
      </c>
      <c r="G82" s="338">
        <v>17</v>
      </c>
    </row>
    <row r="83" spans="1:40" s="328" customFormat="1" ht="14" x14ac:dyDescent="0.15">
      <c r="A83" s="336" t="s">
        <v>3</v>
      </c>
      <c r="B83" s="337">
        <v>3464155</v>
      </c>
      <c r="C83" s="337">
        <v>3203697</v>
      </c>
      <c r="D83" s="358">
        <v>585.70000000000005</v>
      </c>
      <c r="E83" s="354">
        <v>369.5</v>
      </c>
      <c r="F83" s="338">
        <v>22.6</v>
      </c>
      <c r="G83" s="338">
        <v>15.4</v>
      </c>
    </row>
    <row r="84" spans="1:40" s="328" customFormat="1" ht="14" x14ac:dyDescent="0.15">
      <c r="A84" s="336" t="s">
        <v>4</v>
      </c>
      <c r="B84" s="337">
        <v>3678860</v>
      </c>
      <c r="C84" s="337">
        <v>3433780</v>
      </c>
      <c r="D84" s="358">
        <v>611.4</v>
      </c>
      <c r="E84" s="358">
        <v>399.7</v>
      </c>
      <c r="F84" s="359">
        <v>25.5</v>
      </c>
      <c r="G84" s="359">
        <v>14.3</v>
      </c>
    </row>
    <row r="85" spans="1:40" s="328" customFormat="1" ht="14" x14ac:dyDescent="0.15">
      <c r="A85" s="336" t="s">
        <v>391</v>
      </c>
      <c r="B85" s="337">
        <v>3896755</v>
      </c>
      <c r="C85" s="337">
        <v>3648478</v>
      </c>
      <c r="D85" s="358">
        <v>644.75</v>
      </c>
      <c r="E85" s="358">
        <v>436.52600000000001</v>
      </c>
      <c r="F85" s="359">
        <v>24.327000000000002</v>
      </c>
      <c r="G85" s="359">
        <v>14.917999999999999</v>
      </c>
    </row>
    <row r="88" spans="1:40" s="43" customFormat="1" ht="14.5" customHeight="1" x14ac:dyDescent="0.2">
      <c r="A88" s="41" t="s">
        <v>18</v>
      </c>
      <c r="B88" s="42"/>
      <c r="C88" s="42"/>
      <c r="D88" s="42"/>
      <c r="E88" s="42"/>
    </row>
    <row r="89" spans="1:40" s="43" customFormat="1" ht="14.5" customHeight="1" x14ac:dyDescent="0.2">
      <c r="A89" s="41" t="s">
        <v>332</v>
      </c>
      <c r="B89" s="42"/>
      <c r="C89" s="42"/>
      <c r="D89" s="42"/>
      <c r="E89" s="42"/>
    </row>
    <row r="90" spans="1:40" s="312" customFormat="1" ht="14.5" customHeight="1" x14ac:dyDescent="0.2">
      <c r="A90" s="42" t="s">
        <v>468</v>
      </c>
      <c r="B90" s="42"/>
      <c r="C90" s="42"/>
      <c r="D90" s="42"/>
      <c r="E90" s="42"/>
    </row>
    <row r="91" spans="1:40" s="312" customFormat="1" ht="14.5" customHeight="1" x14ac:dyDescent="0.2">
      <c r="A91" s="41" t="s">
        <v>378</v>
      </c>
      <c r="B91" s="42"/>
      <c r="C91" s="42"/>
      <c r="D91" s="42"/>
      <c r="E91" s="42"/>
    </row>
    <row r="92" spans="1:40" s="312" customFormat="1" ht="14.5" customHeight="1" x14ac:dyDescent="0.2">
      <c r="A92" s="42" t="s">
        <v>379</v>
      </c>
      <c r="B92" s="42"/>
      <c r="C92" s="42"/>
      <c r="D92" s="42"/>
      <c r="E92" s="42"/>
    </row>
    <row r="93" spans="1:40" s="46" customFormat="1" ht="13" x14ac:dyDescent="0.15">
      <c r="A93" s="455" t="s">
        <v>472</v>
      </c>
      <c r="B93" s="455"/>
      <c r="C93" s="455"/>
      <c r="D93" s="455"/>
      <c r="E93" s="455"/>
      <c r="F93" s="455"/>
      <c r="G93" s="455"/>
      <c r="H93" s="382"/>
      <c r="I93" s="382"/>
      <c r="J93" s="45"/>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row>
    <row r="94" spans="1:40" s="43" customFormat="1" ht="39.5" customHeight="1" x14ac:dyDescent="0.2">
      <c r="A94" s="455" t="s">
        <v>338</v>
      </c>
      <c r="B94" s="455"/>
      <c r="C94" s="455"/>
      <c r="D94" s="455"/>
      <c r="E94" s="455"/>
      <c r="F94" s="455"/>
    </row>
    <row r="95" spans="1:40" s="43" customFormat="1" ht="14.5" customHeight="1" x14ac:dyDescent="0.2">
      <c r="A95" s="455" t="s">
        <v>473</v>
      </c>
      <c r="B95" s="455"/>
      <c r="C95" s="455"/>
      <c r="D95" s="455"/>
      <c r="E95" s="455"/>
      <c r="F95" s="455"/>
    </row>
  </sheetData>
  <mergeCells count="5">
    <mergeCell ref="A4:G4"/>
    <mergeCell ref="A77:G77"/>
    <mergeCell ref="A94:F94"/>
    <mergeCell ref="A95:F95"/>
    <mergeCell ref="A93:G93"/>
  </mergeCells>
  <pageMargins left="0.7" right="0.7" top="0.75" bottom="0.75" header="0.3" footer="0.3"/>
  <pageSetup paperSize="9" scale="4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N51"/>
  <sheetViews>
    <sheetView showGridLines="0" workbookViewId="0"/>
  </sheetViews>
  <sheetFormatPr baseColWidth="10" defaultColWidth="55" defaultRowHeight="13" x14ac:dyDescent="0.15"/>
  <cols>
    <col min="1" max="1" width="55" style="42" customWidth="1"/>
    <col min="2" max="6" width="15.6640625" style="42" customWidth="1"/>
    <col min="7" max="255" width="8.6640625" style="42" customWidth="1"/>
    <col min="256" max="16384" width="55" style="42"/>
  </cols>
  <sheetData>
    <row r="1" spans="1:11" s="132" customFormat="1" ht="18" x14ac:dyDescent="0.2">
      <c r="A1" s="130" t="s">
        <v>66</v>
      </c>
      <c r="D1" s="436"/>
    </row>
    <row r="2" spans="1:11" ht="16" x14ac:dyDescent="0.2">
      <c r="A2" s="130" t="s">
        <v>474</v>
      </c>
      <c r="B2" s="184"/>
      <c r="C2" s="183"/>
      <c r="D2" s="183"/>
    </row>
    <row r="3" spans="1:11" ht="16" x14ac:dyDescent="0.2">
      <c r="A3" s="185"/>
      <c r="B3" s="185"/>
      <c r="C3" s="185"/>
      <c r="D3" s="186"/>
      <c r="E3" s="187"/>
      <c r="F3" s="187"/>
    </row>
    <row r="4" spans="1:11" s="41" customFormat="1" ht="16" x14ac:dyDescent="0.2">
      <c r="A4" s="188" t="s">
        <v>93</v>
      </c>
      <c r="B4" s="189" t="s">
        <v>1</v>
      </c>
      <c r="C4" s="189" t="s">
        <v>2</v>
      </c>
      <c r="D4" s="189" t="s">
        <v>3</v>
      </c>
      <c r="E4" s="189" t="s">
        <v>4</v>
      </c>
      <c r="F4" s="189" t="s">
        <v>391</v>
      </c>
      <c r="H4"/>
      <c r="I4"/>
      <c r="J4"/>
      <c r="K4"/>
    </row>
    <row r="5" spans="1:11" ht="15" x14ac:dyDescent="0.2">
      <c r="A5" s="42" t="s">
        <v>126</v>
      </c>
      <c r="B5" s="190">
        <v>263007</v>
      </c>
      <c r="C5" s="190">
        <v>291038</v>
      </c>
      <c r="D5" s="190">
        <v>322063</v>
      </c>
      <c r="E5" s="177">
        <v>353177</v>
      </c>
      <c r="F5" s="177">
        <v>387370</v>
      </c>
      <c r="H5"/>
      <c r="I5"/>
      <c r="J5"/>
      <c r="K5"/>
    </row>
    <row r="6" spans="1:11" ht="16" x14ac:dyDescent="0.2">
      <c r="A6" s="42" t="s">
        <v>19</v>
      </c>
      <c r="B6" s="191"/>
      <c r="C6" s="191"/>
      <c r="D6" s="191"/>
      <c r="E6" s="380"/>
      <c r="F6" s="380"/>
      <c r="H6"/>
      <c r="I6"/>
      <c r="J6"/>
      <c r="K6"/>
    </row>
    <row r="7" spans="1:11" ht="29.25" customHeight="1" x14ac:dyDescent="0.2">
      <c r="A7" s="143" t="s">
        <v>475</v>
      </c>
      <c r="B7" s="190">
        <v>20377</v>
      </c>
      <c r="C7" s="190">
        <v>20734</v>
      </c>
      <c r="D7" s="190">
        <v>24008</v>
      </c>
      <c r="E7" s="177">
        <v>21216</v>
      </c>
      <c r="F7" s="177">
        <v>21693</v>
      </c>
      <c r="H7"/>
      <c r="I7"/>
      <c r="J7"/>
      <c r="K7"/>
    </row>
    <row r="8" spans="1:11" ht="16" x14ac:dyDescent="0.2">
      <c r="B8" s="191"/>
      <c r="C8" s="191"/>
      <c r="D8" s="191"/>
      <c r="E8" s="380"/>
      <c r="F8" s="380"/>
      <c r="H8"/>
      <c r="I8"/>
      <c r="J8"/>
      <c r="K8"/>
    </row>
    <row r="9" spans="1:11" ht="15" x14ac:dyDescent="0.2">
      <c r="A9" s="42" t="s">
        <v>127</v>
      </c>
      <c r="B9" s="190">
        <v>283384</v>
      </c>
      <c r="C9" s="190">
        <v>311772</v>
      </c>
      <c r="D9" s="190">
        <v>346071</v>
      </c>
      <c r="E9" s="177">
        <v>374393</v>
      </c>
      <c r="F9" s="177">
        <v>409063</v>
      </c>
      <c r="H9"/>
      <c r="I9"/>
      <c r="J9"/>
      <c r="K9"/>
    </row>
    <row r="10" spans="1:11" ht="16" x14ac:dyDescent="0.2">
      <c r="B10" s="191"/>
      <c r="C10" s="191"/>
      <c r="D10" s="191"/>
      <c r="E10" s="380"/>
      <c r="F10" s="380"/>
      <c r="H10"/>
      <c r="I10"/>
      <c r="J10"/>
      <c r="K10"/>
    </row>
    <row r="11" spans="1:11" ht="16" x14ac:dyDescent="0.2">
      <c r="A11" s="42" t="s">
        <v>128</v>
      </c>
      <c r="B11" s="191"/>
      <c r="C11" s="191"/>
      <c r="D11" s="191"/>
      <c r="E11" s="380"/>
      <c r="F11" s="380"/>
      <c r="H11"/>
      <c r="I11"/>
      <c r="J11"/>
      <c r="K11"/>
    </row>
    <row r="12" spans="1:11" ht="15" x14ac:dyDescent="0.2">
      <c r="A12" s="42" t="s">
        <v>129</v>
      </c>
      <c r="B12" s="190">
        <v>4460</v>
      </c>
      <c r="C12" s="190">
        <v>4643</v>
      </c>
      <c r="D12" s="190">
        <v>5092</v>
      </c>
      <c r="E12" s="177">
        <v>6044</v>
      </c>
      <c r="F12" s="177">
        <v>7221</v>
      </c>
      <c r="H12"/>
      <c r="I12"/>
      <c r="J12"/>
      <c r="K12"/>
    </row>
    <row r="13" spans="1:11" ht="16" x14ac:dyDescent="0.2">
      <c r="B13" s="191"/>
      <c r="C13" s="191"/>
      <c r="D13" s="191"/>
      <c r="E13" s="380"/>
      <c r="F13" s="380"/>
      <c r="H13"/>
      <c r="I13"/>
      <c r="J13"/>
      <c r="K13"/>
    </row>
    <row r="14" spans="1:11" ht="15" x14ac:dyDescent="0.2">
      <c r="A14" s="148" t="s">
        <v>130</v>
      </c>
      <c r="B14" s="194">
        <v>278924</v>
      </c>
      <c r="C14" s="194">
        <v>307129</v>
      </c>
      <c r="D14" s="194">
        <v>340979</v>
      </c>
      <c r="E14" s="381">
        <v>368349</v>
      </c>
      <c r="F14" s="381">
        <v>401842</v>
      </c>
      <c r="H14"/>
      <c r="I14"/>
      <c r="J14"/>
      <c r="K14"/>
    </row>
    <row r="15" spans="1:11" ht="16" x14ac:dyDescent="0.2">
      <c r="A15" s="175" t="s">
        <v>25</v>
      </c>
      <c r="B15" s="437"/>
      <c r="C15" s="437"/>
      <c r="D15" s="437"/>
      <c r="E15" s="438"/>
      <c r="F15" s="438"/>
      <c r="H15"/>
      <c r="I15"/>
      <c r="J15"/>
      <c r="K15"/>
    </row>
    <row r="16" spans="1:11" ht="15" x14ac:dyDescent="0.2">
      <c r="A16" s="42" t="s">
        <v>126</v>
      </c>
      <c r="B16" s="190">
        <v>14785</v>
      </c>
      <c r="C16" s="190">
        <v>16121</v>
      </c>
      <c r="D16" s="190">
        <v>18473</v>
      </c>
      <c r="E16" s="177">
        <v>19989</v>
      </c>
      <c r="F16" s="177">
        <v>21891</v>
      </c>
      <c r="H16"/>
      <c r="I16"/>
      <c r="J16"/>
      <c r="K16"/>
    </row>
    <row r="17" spans="1:11" ht="16" x14ac:dyDescent="0.2">
      <c r="A17" s="42" t="s">
        <v>19</v>
      </c>
      <c r="B17" s="191"/>
      <c r="C17" s="191"/>
      <c r="D17" s="191"/>
      <c r="E17" s="380"/>
      <c r="F17" s="380"/>
      <c r="H17"/>
      <c r="I17"/>
      <c r="J17"/>
      <c r="K17"/>
    </row>
    <row r="18" spans="1:11" ht="28.5" customHeight="1" x14ac:dyDescent="0.2">
      <c r="A18" s="143" t="s">
        <v>475</v>
      </c>
      <c r="B18" s="190">
        <v>1552</v>
      </c>
      <c r="C18" s="190">
        <v>1352</v>
      </c>
      <c r="D18" s="190">
        <v>1337</v>
      </c>
      <c r="E18" s="177">
        <v>1224</v>
      </c>
      <c r="F18" s="177">
        <v>1393</v>
      </c>
      <c r="H18"/>
      <c r="I18"/>
      <c r="J18"/>
      <c r="K18"/>
    </row>
    <row r="19" spans="1:11" ht="16" x14ac:dyDescent="0.2">
      <c r="B19" s="191"/>
      <c r="C19" s="191"/>
      <c r="D19" s="191"/>
      <c r="E19" s="380"/>
      <c r="F19" s="380"/>
      <c r="H19"/>
      <c r="I19"/>
      <c r="J19"/>
      <c r="K19"/>
    </row>
    <row r="20" spans="1:11" ht="15" x14ac:dyDescent="0.2">
      <c r="A20" s="42" t="s">
        <v>127</v>
      </c>
      <c r="B20" s="190">
        <v>16316</v>
      </c>
      <c r="C20" s="190">
        <v>17473</v>
      </c>
      <c r="D20" s="190">
        <v>19810</v>
      </c>
      <c r="E20" s="177">
        <v>21213</v>
      </c>
      <c r="F20" s="177">
        <v>23284</v>
      </c>
      <c r="H20"/>
      <c r="I20"/>
      <c r="J20"/>
      <c r="K20"/>
    </row>
    <row r="21" spans="1:11" ht="16" x14ac:dyDescent="0.2">
      <c r="B21" s="191"/>
      <c r="C21" s="191"/>
      <c r="D21" s="191"/>
      <c r="E21" s="380"/>
      <c r="F21" s="380"/>
      <c r="H21"/>
      <c r="I21"/>
      <c r="J21"/>
      <c r="K21"/>
    </row>
    <row r="22" spans="1:11" ht="16" x14ac:dyDescent="0.2">
      <c r="A22" s="42" t="s">
        <v>128</v>
      </c>
      <c r="B22" s="191"/>
      <c r="C22" s="191"/>
      <c r="D22" s="191"/>
      <c r="E22" s="380"/>
      <c r="F22" s="380"/>
      <c r="H22"/>
      <c r="I22"/>
      <c r="J22"/>
      <c r="K22"/>
    </row>
    <row r="23" spans="1:11" ht="15" x14ac:dyDescent="0.2">
      <c r="A23" s="42" t="s">
        <v>129</v>
      </c>
      <c r="B23" s="190">
        <v>260</v>
      </c>
      <c r="C23" s="190">
        <v>299</v>
      </c>
      <c r="D23" s="190">
        <v>308</v>
      </c>
      <c r="E23" s="177">
        <v>302</v>
      </c>
      <c r="F23" s="177">
        <v>396</v>
      </c>
      <c r="H23"/>
      <c r="I23"/>
      <c r="J23"/>
      <c r="K23"/>
    </row>
    <row r="24" spans="1:11" ht="16" x14ac:dyDescent="0.2">
      <c r="B24" s="191"/>
      <c r="C24" s="191"/>
      <c r="D24" s="191"/>
      <c r="E24" s="380"/>
      <c r="F24" s="380"/>
      <c r="H24"/>
      <c r="I24"/>
      <c r="J24"/>
      <c r="K24"/>
    </row>
    <row r="25" spans="1:11" ht="15" x14ac:dyDescent="0.2">
      <c r="A25" s="148" t="s">
        <v>130</v>
      </c>
      <c r="B25" s="194">
        <v>16056</v>
      </c>
      <c r="C25" s="194">
        <v>17174</v>
      </c>
      <c r="D25" s="194">
        <v>19502</v>
      </c>
      <c r="E25" s="381">
        <v>20911</v>
      </c>
      <c r="F25" s="381">
        <v>22888</v>
      </c>
      <c r="H25"/>
      <c r="I25"/>
      <c r="J25"/>
      <c r="K25"/>
    </row>
    <row r="26" spans="1:11" ht="16" x14ac:dyDescent="0.2">
      <c r="A26" s="175" t="s">
        <v>27</v>
      </c>
      <c r="B26" s="437"/>
      <c r="C26" s="437"/>
      <c r="D26" s="437"/>
      <c r="E26" s="438"/>
      <c r="F26" s="438"/>
      <c r="H26"/>
      <c r="I26"/>
      <c r="J26"/>
      <c r="K26"/>
    </row>
    <row r="27" spans="1:11" ht="15" x14ac:dyDescent="0.2">
      <c r="A27" s="42" t="s">
        <v>126</v>
      </c>
      <c r="B27" s="190">
        <v>2612</v>
      </c>
      <c r="C27" s="190">
        <v>2663</v>
      </c>
      <c r="D27" s="190">
        <v>3330</v>
      </c>
      <c r="E27" s="177">
        <v>3752</v>
      </c>
      <c r="F27" s="177">
        <v>3806</v>
      </c>
      <c r="H27"/>
      <c r="I27"/>
      <c r="J27"/>
      <c r="K27"/>
    </row>
    <row r="28" spans="1:11" ht="16" x14ac:dyDescent="0.2">
      <c r="A28" s="42" t="s">
        <v>19</v>
      </c>
      <c r="B28" s="191"/>
      <c r="C28" s="191"/>
      <c r="D28" s="191"/>
      <c r="E28" s="380"/>
      <c r="F28" s="380"/>
      <c r="H28"/>
      <c r="I28"/>
      <c r="J28"/>
      <c r="K28"/>
    </row>
    <row r="29" spans="1:11" ht="27.75" customHeight="1" x14ac:dyDescent="0.2">
      <c r="A29" s="143" t="s">
        <v>475</v>
      </c>
      <c r="B29" s="190">
        <v>283</v>
      </c>
      <c r="C29" s="190">
        <v>263</v>
      </c>
      <c r="D29" s="190">
        <v>315</v>
      </c>
      <c r="E29" s="177">
        <v>378</v>
      </c>
      <c r="F29" s="177">
        <v>373</v>
      </c>
      <c r="H29"/>
      <c r="I29"/>
      <c r="J29"/>
      <c r="K29"/>
    </row>
    <row r="30" spans="1:11" ht="16" x14ac:dyDescent="0.2">
      <c r="B30" s="191"/>
      <c r="C30" s="191"/>
      <c r="D30" s="191"/>
      <c r="E30" s="380"/>
      <c r="F30" s="380"/>
      <c r="H30"/>
      <c r="I30"/>
      <c r="J30"/>
      <c r="K30"/>
    </row>
    <row r="31" spans="1:11" ht="15" x14ac:dyDescent="0.2">
      <c r="A31" s="42" t="s">
        <v>127</v>
      </c>
      <c r="B31" s="190">
        <v>2895</v>
      </c>
      <c r="C31" s="190">
        <v>292</v>
      </c>
      <c r="D31" s="190">
        <v>3645</v>
      </c>
      <c r="E31" s="177">
        <v>4130</v>
      </c>
      <c r="F31" s="177">
        <v>4179</v>
      </c>
      <c r="H31"/>
      <c r="I31"/>
      <c r="J31"/>
      <c r="K31"/>
    </row>
    <row r="32" spans="1:11" ht="16" x14ac:dyDescent="0.2">
      <c r="B32" s="191"/>
      <c r="C32" s="191"/>
      <c r="D32" s="191"/>
      <c r="E32" s="380"/>
      <c r="F32" s="380"/>
      <c r="H32"/>
      <c r="I32"/>
      <c r="J32"/>
      <c r="K32"/>
    </row>
    <row r="33" spans="1:11" ht="16" x14ac:dyDescent="0.2">
      <c r="A33" s="42" t="s">
        <v>128</v>
      </c>
      <c r="B33" s="191"/>
      <c r="C33" s="191"/>
      <c r="D33" s="191"/>
      <c r="E33" s="380"/>
      <c r="F33" s="380"/>
      <c r="H33"/>
      <c r="I33"/>
      <c r="J33"/>
      <c r="K33"/>
    </row>
    <row r="34" spans="1:11" ht="15" x14ac:dyDescent="0.2">
      <c r="A34" s="42" t="s">
        <v>129</v>
      </c>
      <c r="B34" s="190">
        <v>146</v>
      </c>
      <c r="C34" s="190">
        <v>103</v>
      </c>
      <c r="D34" s="190">
        <v>102</v>
      </c>
      <c r="E34" s="177">
        <v>100</v>
      </c>
      <c r="F34" s="177">
        <v>171</v>
      </c>
      <c r="H34"/>
      <c r="I34"/>
      <c r="J34"/>
      <c r="K34"/>
    </row>
    <row r="35" spans="1:11" ht="16" x14ac:dyDescent="0.2">
      <c r="B35" s="191"/>
      <c r="C35" s="191"/>
      <c r="D35" s="191"/>
      <c r="E35" s="380"/>
      <c r="F35" s="380"/>
      <c r="H35"/>
      <c r="I35"/>
      <c r="J35"/>
      <c r="K35"/>
    </row>
    <row r="36" spans="1:11" ht="15" x14ac:dyDescent="0.2">
      <c r="A36" s="148" t="s">
        <v>130</v>
      </c>
      <c r="B36" s="194">
        <v>2749</v>
      </c>
      <c r="C36" s="194">
        <v>2823</v>
      </c>
      <c r="D36" s="194">
        <v>3543</v>
      </c>
      <c r="E36" s="381">
        <v>4030</v>
      </c>
      <c r="F36" s="381">
        <v>4008</v>
      </c>
      <c r="H36"/>
      <c r="I36"/>
      <c r="J36"/>
      <c r="K36"/>
    </row>
    <row r="37" spans="1:11" ht="16" x14ac:dyDescent="0.2">
      <c r="A37" s="175" t="s">
        <v>29</v>
      </c>
      <c r="B37" s="437"/>
      <c r="C37" s="437"/>
      <c r="D37" s="437"/>
      <c r="E37" s="438"/>
      <c r="F37" s="438"/>
      <c r="H37"/>
      <c r="I37"/>
      <c r="J37"/>
      <c r="K37"/>
    </row>
    <row r="38" spans="1:11" ht="15" x14ac:dyDescent="0.2">
      <c r="A38" s="42" t="s">
        <v>126</v>
      </c>
      <c r="B38" s="190">
        <v>280404</v>
      </c>
      <c r="C38" s="190">
        <v>309822</v>
      </c>
      <c r="D38" s="190">
        <v>343866</v>
      </c>
      <c r="E38" s="177">
        <v>376918</v>
      </c>
      <c r="F38" s="177">
        <v>413067</v>
      </c>
      <c r="H38"/>
      <c r="I38"/>
      <c r="J38"/>
      <c r="K38"/>
    </row>
    <row r="39" spans="1:11" ht="16" x14ac:dyDescent="0.2">
      <c r="A39" s="42" t="s">
        <v>19</v>
      </c>
      <c r="B39" s="190"/>
      <c r="C39" s="190"/>
      <c r="D39" s="191"/>
      <c r="E39" s="177"/>
      <c r="F39" s="177"/>
      <c r="H39"/>
      <c r="I39"/>
      <c r="J39"/>
      <c r="K39"/>
    </row>
    <row r="40" spans="1:11" ht="32.25" customHeight="1" x14ac:dyDescent="0.2">
      <c r="A40" s="143" t="s">
        <v>475</v>
      </c>
      <c r="B40" s="190">
        <v>22212</v>
      </c>
      <c r="C40" s="190">
        <v>22349</v>
      </c>
      <c r="D40" s="190" t="s">
        <v>399</v>
      </c>
      <c r="E40" s="177">
        <v>22818</v>
      </c>
      <c r="F40" s="177">
        <v>23459</v>
      </c>
      <c r="H40"/>
      <c r="I40"/>
      <c r="J40"/>
      <c r="K40"/>
    </row>
    <row r="41" spans="1:11" ht="16" x14ac:dyDescent="0.2">
      <c r="B41" s="191"/>
      <c r="C41" s="191"/>
      <c r="D41" s="191"/>
      <c r="E41" s="177"/>
      <c r="F41" s="177"/>
      <c r="H41"/>
      <c r="I41"/>
      <c r="J41"/>
      <c r="K41"/>
    </row>
    <row r="42" spans="1:11" ht="15" x14ac:dyDescent="0.2">
      <c r="A42" s="42" t="s">
        <v>127</v>
      </c>
      <c r="B42" s="190">
        <v>302595</v>
      </c>
      <c r="C42" s="190">
        <v>332171</v>
      </c>
      <c r="D42" s="190">
        <v>369526</v>
      </c>
      <c r="E42" s="177">
        <v>399736</v>
      </c>
      <c r="F42" s="177">
        <v>436526</v>
      </c>
      <c r="H42"/>
      <c r="I42"/>
      <c r="J42"/>
      <c r="K42"/>
    </row>
    <row r="43" spans="1:11" ht="16" x14ac:dyDescent="0.2">
      <c r="B43" s="191"/>
      <c r="C43" s="191"/>
      <c r="D43" s="191"/>
      <c r="E43" s="177"/>
      <c r="F43" s="177"/>
      <c r="H43"/>
      <c r="I43"/>
      <c r="J43"/>
      <c r="K43"/>
    </row>
    <row r="44" spans="1:11" ht="16" x14ac:dyDescent="0.2">
      <c r="A44" s="42" t="s">
        <v>128</v>
      </c>
      <c r="B44" s="191"/>
      <c r="C44" s="191"/>
      <c r="D44" s="191"/>
      <c r="E44" s="177"/>
      <c r="F44" s="177"/>
      <c r="H44"/>
      <c r="I44"/>
      <c r="J44"/>
      <c r="K44"/>
    </row>
    <row r="45" spans="1:11" ht="15" x14ac:dyDescent="0.2">
      <c r="A45" s="42" t="s">
        <v>129</v>
      </c>
      <c r="B45" s="190">
        <v>4866</v>
      </c>
      <c r="C45" s="190">
        <v>5045</v>
      </c>
      <c r="D45" s="190">
        <v>5502</v>
      </c>
      <c r="E45" s="177">
        <v>6446</v>
      </c>
      <c r="F45" s="177">
        <v>7788</v>
      </c>
      <c r="H45"/>
      <c r="I45"/>
      <c r="J45"/>
      <c r="K45"/>
    </row>
    <row r="46" spans="1:11" ht="16" x14ac:dyDescent="0.2">
      <c r="B46" s="191"/>
      <c r="C46" s="191"/>
      <c r="D46" s="191"/>
      <c r="E46" s="380"/>
      <c r="F46" s="380"/>
      <c r="H46"/>
      <c r="I46"/>
      <c r="J46"/>
      <c r="K46"/>
    </row>
    <row r="47" spans="1:11" ht="15" x14ac:dyDescent="0.2">
      <c r="A47" s="192" t="s">
        <v>130</v>
      </c>
      <c r="B47" s="194">
        <v>297729</v>
      </c>
      <c r="C47" s="194">
        <v>327126</v>
      </c>
      <c r="D47" s="193">
        <v>364024</v>
      </c>
      <c r="E47" s="381">
        <v>393290</v>
      </c>
      <c r="F47" s="381">
        <v>428738</v>
      </c>
      <c r="H47"/>
      <c r="I47"/>
      <c r="J47"/>
      <c r="K47"/>
    </row>
    <row r="49" spans="1:40" x14ac:dyDescent="0.15">
      <c r="A49" s="142" t="s">
        <v>18</v>
      </c>
    </row>
    <row r="50" spans="1:40" s="43" customFormat="1" ht="14.5" customHeight="1" x14ac:dyDescent="0.2">
      <c r="A50" s="41" t="s">
        <v>332</v>
      </c>
      <c r="B50" s="42"/>
      <c r="C50" s="42"/>
      <c r="D50" s="42"/>
      <c r="E50" s="42"/>
    </row>
    <row r="51" spans="1:40" s="46" customFormat="1" ht="14.5" customHeight="1" x14ac:dyDescent="0.15">
      <c r="A51" s="455" t="s">
        <v>343</v>
      </c>
      <c r="B51" s="455"/>
      <c r="C51" s="455"/>
      <c r="D51" s="455"/>
      <c r="E51" s="455"/>
      <c r="F51" s="455"/>
      <c r="G51" s="382"/>
      <c r="H51" s="382"/>
      <c r="I51" s="382"/>
      <c r="J51" s="45"/>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row>
  </sheetData>
  <mergeCells count="1">
    <mergeCell ref="A51:F51"/>
  </mergeCells>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74"/>
  <sheetViews>
    <sheetView showGridLines="0" workbookViewId="0"/>
  </sheetViews>
  <sheetFormatPr baseColWidth="10" defaultColWidth="56" defaultRowHeight="13" x14ac:dyDescent="0.15"/>
  <cols>
    <col min="1" max="1" width="56" style="42" customWidth="1"/>
    <col min="2" max="6" width="15.6640625" style="42" customWidth="1"/>
    <col min="7" max="254" width="8.6640625" style="42" customWidth="1"/>
    <col min="255" max="16384" width="56" style="42"/>
  </cols>
  <sheetData>
    <row r="1" spans="1:6" s="132" customFormat="1" ht="18" x14ac:dyDescent="0.2">
      <c r="A1" s="130" t="s">
        <v>66</v>
      </c>
      <c r="B1" s="171"/>
      <c r="C1" s="439"/>
      <c r="D1" s="171"/>
      <c r="E1" s="171"/>
    </row>
    <row r="2" spans="1:6" ht="18" x14ac:dyDescent="0.2">
      <c r="A2" s="130" t="s">
        <v>518</v>
      </c>
      <c r="B2" s="195"/>
      <c r="C2" s="195"/>
      <c r="D2" s="195"/>
      <c r="E2" s="195"/>
      <c r="F2" s="195"/>
    </row>
    <row r="3" spans="1:6" ht="16" x14ac:dyDescent="0.2">
      <c r="A3" s="84"/>
      <c r="B3" s="84"/>
      <c r="C3" s="84"/>
      <c r="D3" s="133"/>
    </row>
    <row r="4" spans="1:6" s="41" customFormat="1" ht="16" x14ac:dyDescent="0.2">
      <c r="A4" s="196" t="s">
        <v>93</v>
      </c>
      <c r="B4" s="197" t="s">
        <v>1</v>
      </c>
      <c r="C4" s="198" t="s">
        <v>2</v>
      </c>
      <c r="D4" s="198" t="s">
        <v>3</v>
      </c>
      <c r="E4" s="198" t="s">
        <v>4</v>
      </c>
      <c r="F4" s="198" t="s">
        <v>519</v>
      </c>
    </row>
    <row r="5" spans="1:6" x14ac:dyDescent="0.15">
      <c r="A5" s="168" t="s">
        <v>131</v>
      </c>
      <c r="B5" s="169">
        <v>3932</v>
      </c>
      <c r="C5" s="169">
        <v>3558</v>
      </c>
      <c r="D5" s="169">
        <v>3379</v>
      </c>
      <c r="E5" s="169">
        <v>2788</v>
      </c>
      <c r="F5" s="169">
        <v>2894</v>
      </c>
    </row>
    <row r="6" spans="1:6" x14ac:dyDescent="0.15">
      <c r="A6" s="168" t="s">
        <v>132</v>
      </c>
      <c r="B6" s="169">
        <v>11354</v>
      </c>
      <c r="C6" s="169">
        <v>11419</v>
      </c>
      <c r="D6" s="169">
        <v>9980</v>
      </c>
      <c r="E6" s="169">
        <v>9878</v>
      </c>
      <c r="F6" s="169">
        <v>10383</v>
      </c>
    </row>
    <row r="7" spans="1:6" ht="12.75" customHeight="1" x14ac:dyDescent="0.15">
      <c r="A7" s="199" t="s">
        <v>478</v>
      </c>
      <c r="B7" s="200">
        <v>1028</v>
      </c>
      <c r="C7" s="200">
        <v>891</v>
      </c>
      <c r="D7" s="200">
        <v>863</v>
      </c>
      <c r="E7" s="200">
        <v>505</v>
      </c>
      <c r="F7" s="200">
        <v>484</v>
      </c>
    </row>
    <row r="8" spans="1:6" x14ac:dyDescent="0.15">
      <c r="A8" s="168" t="s">
        <v>481</v>
      </c>
      <c r="B8" s="169">
        <v>16314</v>
      </c>
      <c r="C8" s="169">
        <v>15868</v>
      </c>
      <c r="D8" s="169">
        <v>14222</v>
      </c>
      <c r="E8" s="169">
        <v>13171</v>
      </c>
      <c r="F8" s="169">
        <v>13761</v>
      </c>
    </row>
    <row r="9" spans="1:6" ht="15" x14ac:dyDescent="0.15">
      <c r="A9" s="168" t="s">
        <v>520</v>
      </c>
      <c r="B9" s="169">
        <v>4695</v>
      </c>
      <c r="C9" s="169">
        <v>5781</v>
      </c>
      <c r="D9" s="169">
        <v>6661</v>
      </c>
      <c r="E9" s="169">
        <v>10260</v>
      </c>
      <c r="F9" s="169">
        <v>8712</v>
      </c>
    </row>
    <row r="10" spans="1:6" x14ac:dyDescent="0.15">
      <c r="A10" s="201" t="s">
        <v>136</v>
      </c>
      <c r="B10" s="202">
        <v>21009</v>
      </c>
      <c r="C10" s="202">
        <v>21649</v>
      </c>
      <c r="D10" s="202">
        <v>20883</v>
      </c>
      <c r="E10" s="202">
        <v>23431</v>
      </c>
      <c r="F10" s="202">
        <v>22473</v>
      </c>
    </row>
    <row r="11" spans="1:6" x14ac:dyDescent="0.15">
      <c r="A11" s="134"/>
      <c r="B11" s="203"/>
      <c r="C11" s="203"/>
      <c r="D11" s="203"/>
      <c r="E11" s="203"/>
      <c r="F11" s="203"/>
    </row>
    <row r="12" spans="1:6" x14ac:dyDescent="0.15">
      <c r="A12" s="168" t="s">
        <v>133</v>
      </c>
      <c r="B12" s="169">
        <v>1122</v>
      </c>
      <c r="C12" s="169">
        <v>864</v>
      </c>
      <c r="D12" s="169">
        <v>634</v>
      </c>
      <c r="E12" s="169">
        <v>445</v>
      </c>
      <c r="F12" s="169">
        <v>396</v>
      </c>
    </row>
    <row r="13" spans="1:6" ht="15" x14ac:dyDescent="0.15">
      <c r="A13" s="168" t="s">
        <v>524</v>
      </c>
      <c r="B13" s="169">
        <v>2310</v>
      </c>
      <c r="C13" s="169">
        <v>2353</v>
      </c>
      <c r="D13" s="169">
        <v>1642</v>
      </c>
      <c r="E13" s="169">
        <v>1545</v>
      </c>
      <c r="F13" s="169">
        <v>1640</v>
      </c>
    </row>
    <row r="14" spans="1:6" x14ac:dyDescent="0.15">
      <c r="A14" s="168" t="s">
        <v>135</v>
      </c>
      <c r="B14" s="169">
        <v>806</v>
      </c>
      <c r="C14" s="169">
        <v>575</v>
      </c>
      <c r="D14" s="169">
        <v>514</v>
      </c>
      <c r="E14" s="169">
        <v>364</v>
      </c>
      <c r="F14" s="169">
        <v>352</v>
      </c>
    </row>
    <row r="15" spans="1:6" x14ac:dyDescent="0.15">
      <c r="A15" s="201" t="s">
        <v>479</v>
      </c>
      <c r="B15" s="202">
        <v>4238</v>
      </c>
      <c r="C15" s="202">
        <v>3792</v>
      </c>
      <c r="D15" s="202">
        <v>2790</v>
      </c>
      <c r="E15" s="202">
        <v>2354</v>
      </c>
      <c r="F15" s="202">
        <v>2388</v>
      </c>
    </row>
    <row r="16" spans="1:6" x14ac:dyDescent="0.15">
      <c r="A16" s="134"/>
      <c r="B16" s="203"/>
      <c r="C16" s="203"/>
      <c r="D16" s="203"/>
      <c r="E16" s="203"/>
      <c r="F16" s="203"/>
    </row>
    <row r="17" spans="1:6" s="41" customFormat="1" ht="14" thickBot="1" x14ac:dyDescent="0.2">
      <c r="A17" s="204" t="s">
        <v>480</v>
      </c>
      <c r="B17" s="205">
        <v>25247</v>
      </c>
      <c r="C17" s="205">
        <v>25441</v>
      </c>
      <c r="D17" s="205">
        <v>23673</v>
      </c>
      <c r="E17" s="205">
        <v>25785</v>
      </c>
      <c r="F17" s="205">
        <v>24861</v>
      </c>
    </row>
    <row r="18" spans="1:6" ht="17" thickTop="1" x14ac:dyDescent="0.2">
      <c r="A18" s="167"/>
      <c r="B18" s="206"/>
      <c r="C18" s="207"/>
      <c r="D18" s="207"/>
      <c r="E18" s="207"/>
      <c r="F18" s="207"/>
    </row>
    <row r="19" spans="1:6" ht="16" x14ac:dyDescent="0.2">
      <c r="A19" s="208" t="s">
        <v>25</v>
      </c>
      <c r="B19" s="198" t="s">
        <v>1</v>
      </c>
      <c r="C19" s="198" t="s">
        <v>2</v>
      </c>
      <c r="D19" s="198" t="s">
        <v>3</v>
      </c>
      <c r="E19" s="198" t="s">
        <v>4</v>
      </c>
      <c r="F19" s="198" t="s">
        <v>391</v>
      </c>
    </row>
    <row r="20" spans="1:6" x14ac:dyDescent="0.15">
      <c r="A20" s="168" t="s">
        <v>131</v>
      </c>
      <c r="B20" s="169">
        <v>659</v>
      </c>
      <c r="C20" s="169">
        <v>571</v>
      </c>
      <c r="D20" s="169">
        <v>605</v>
      </c>
      <c r="E20" s="169">
        <v>559</v>
      </c>
      <c r="F20" s="169">
        <v>519</v>
      </c>
    </row>
    <row r="21" spans="1:6" x14ac:dyDescent="0.15">
      <c r="A21" s="168" t="s">
        <v>132</v>
      </c>
      <c r="B21" s="169">
        <v>233</v>
      </c>
      <c r="C21" s="169">
        <v>257</v>
      </c>
      <c r="D21" s="169">
        <v>208</v>
      </c>
      <c r="E21" s="169">
        <v>283</v>
      </c>
      <c r="F21" s="169">
        <v>271</v>
      </c>
    </row>
    <row r="22" spans="1:6" x14ac:dyDescent="0.15">
      <c r="A22" s="199" t="s">
        <v>478</v>
      </c>
      <c r="B22" s="200">
        <v>26</v>
      </c>
      <c r="C22" s="200">
        <v>27</v>
      </c>
      <c r="D22" s="200">
        <v>19</v>
      </c>
      <c r="E22" s="200">
        <v>16</v>
      </c>
      <c r="F22" s="200">
        <v>9</v>
      </c>
    </row>
    <row r="23" spans="1:6" x14ac:dyDescent="0.15">
      <c r="A23" s="168" t="s">
        <v>481</v>
      </c>
      <c r="B23" s="169">
        <v>918</v>
      </c>
      <c r="C23" s="169">
        <v>855</v>
      </c>
      <c r="D23" s="169">
        <v>832</v>
      </c>
      <c r="E23" s="169">
        <v>858</v>
      </c>
      <c r="F23" s="169">
        <v>799</v>
      </c>
    </row>
    <row r="24" spans="1:6" ht="15" x14ac:dyDescent="0.15">
      <c r="A24" s="168" t="s">
        <v>477</v>
      </c>
      <c r="B24" s="169">
        <v>281</v>
      </c>
      <c r="C24" s="169">
        <v>365</v>
      </c>
      <c r="D24" s="169">
        <v>485</v>
      </c>
      <c r="E24" s="169">
        <v>808</v>
      </c>
      <c r="F24" s="169">
        <v>607</v>
      </c>
    </row>
    <row r="25" spans="1:6" x14ac:dyDescent="0.15">
      <c r="A25" s="201" t="s">
        <v>136</v>
      </c>
      <c r="B25" s="202">
        <v>1199</v>
      </c>
      <c r="C25" s="202">
        <v>1220</v>
      </c>
      <c r="D25" s="202">
        <v>1317</v>
      </c>
      <c r="E25" s="202">
        <v>1666</v>
      </c>
      <c r="F25" s="202">
        <v>1406</v>
      </c>
    </row>
    <row r="26" spans="1:6" x14ac:dyDescent="0.15">
      <c r="A26" s="168"/>
      <c r="B26" s="169"/>
      <c r="C26" s="169"/>
      <c r="D26" s="169"/>
      <c r="E26" s="169"/>
      <c r="F26" s="169"/>
    </row>
    <row r="27" spans="1:6" x14ac:dyDescent="0.15">
      <c r="A27" s="168" t="s">
        <v>133</v>
      </c>
      <c r="B27" s="169">
        <v>58</v>
      </c>
      <c r="C27" s="169">
        <v>17</v>
      </c>
      <c r="D27" s="169">
        <v>4</v>
      </c>
      <c r="E27" s="169">
        <v>9</v>
      </c>
      <c r="F27" s="169">
        <v>6</v>
      </c>
    </row>
    <row r="28" spans="1:6" x14ac:dyDescent="0.15">
      <c r="A28" s="168" t="s">
        <v>134</v>
      </c>
      <c r="B28" s="169">
        <v>175</v>
      </c>
      <c r="C28" s="169">
        <v>135</v>
      </c>
      <c r="D28" s="169">
        <v>85</v>
      </c>
      <c r="E28" s="169">
        <v>134</v>
      </c>
      <c r="F28" s="169">
        <v>142</v>
      </c>
    </row>
    <row r="29" spans="1:6" x14ac:dyDescent="0.15">
      <c r="A29" s="168" t="s">
        <v>135</v>
      </c>
      <c r="B29" s="169">
        <v>31</v>
      </c>
      <c r="C29" s="169">
        <v>22</v>
      </c>
      <c r="D29" s="169">
        <v>5</v>
      </c>
      <c r="E29" s="169">
        <v>9</v>
      </c>
      <c r="F29" s="169">
        <v>10</v>
      </c>
    </row>
    <row r="30" spans="1:6" x14ac:dyDescent="0.15">
      <c r="A30" s="209" t="s">
        <v>483</v>
      </c>
      <c r="B30" s="169">
        <v>0</v>
      </c>
      <c r="C30" s="169">
        <v>1</v>
      </c>
      <c r="D30" s="169">
        <v>0</v>
      </c>
      <c r="E30" s="169">
        <v>0</v>
      </c>
      <c r="F30" s="169">
        <v>0</v>
      </c>
    </row>
    <row r="31" spans="1:6" x14ac:dyDescent="0.15">
      <c r="A31" s="201" t="s">
        <v>479</v>
      </c>
      <c r="B31" s="202">
        <v>264</v>
      </c>
      <c r="C31" s="202">
        <v>175</v>
      </c>
      <c r="D31" s="202">
        <v>94</v>
      </c>
      <c r="E31" s="202">
        <v>152</v>
      </c>
      <c r="F31" s="202">
        <v>158</v>
      </c>
    </row>
    <row r="32" spans="1:6" x14ac:dyDescent="0.15">
      <c r="A32" s="209"/>
      <c r="B32" s="169"/>
      <c r="C32" s="169"/>
      <c r="D32" s="169"/>
      <c r="E32" s="169"/>
      <c r="F32" s="169"/>
    </row>
    <row r="33" spans="1:6" s="41" customFormat="1" ht="14" thickBot="1" x14ac:dyDescent="0.2">
      <c r="A33" s="204" t="s">
        <v>482</v>
      </c>
      <c r="B33" s="205">
        <v>1463</v>
      </c>
      <c r="C33" s="205">
        <v>1395</v>
      </c>
      <c r="D33" s="205">
        <v>1411</v>
      </c>
      <c r="E33" s="205">
        <v>1818</v>
      </c>
      <c r="F33" s="205">
        <v>1564</v>
      </c>
    </row>
    <row r="34" spans="1:6" ht="17" thickTop="1" x14ac:dyDescent="0.2">
      <c r="A34" s="170"/>
      <c r="B34" s="210"/>
      <c r="C34" s="210"/>
      <c r="D34" s="210"/>
      <c r="E34" s="210"/>
      <c r="F34" s="210"/>
    </row>
    <row r="35" spans="1:6" ht="16" x14ac:dyDescent="0.2">
      <c r="A35" s="208" t="s">
        <v>27</v>
      </c>
      <c r="B35" s="197" t="s">
        <v>1</v>
      </c>
      <c r="C35" s="198" t="s">
        <v>2</v>
      </c>
      <c r="D35" s="198" t="s">
        <v>3</v>
      </c>
      <c r="E35" s="198" t="s">
        <v>4</v>
      </c>
      <c r="F35" s="198" t="s">
        <v>391</v>
      </c>
    </row>
    <row r="36" spans="1:6" x14ac:dyDescent="0.15">
      <c r="A36" s="168" t="s">
        <v>131</v>
      </c>
      <c r="B36" s="211">
        <v>205</v>
      </c>
      <c r="C36" s="211">
        <v>192</v>
      </c>
      <c r="D36" s="211">
        <v>206</v>
      </c>
      <c r="E36" s="211">
        <v>204</v>
      </c>
      <c r="F36" s="211">
        <v>255</v>
      </c>
    </row>
    <row r="37" spans="1:6" x14ac:dyDescent="0.15">
      <c r="A37" s="168" t="s">
        <v>132</v>
      </c>
      <c r="B37" s="211">
        <v>127</v>
      </c>
      <c r="C37" s="211">
        <v>101</v>
      </c>
      <c r="D37" s="211">
        <v>85</v>
      </c>
      <c r="E37" s="211">
        <v>81</v>
      </c>
      <c r="F37" s="211">
        <v>85</v>
      </c>
    </row>
    <row r="38" spans="1:6" x14ac:dyDescent="0.15">
      <c r="A38" s="199" t="s">
        <v>478</v>
      </c>
      <c r="B38" s="212">
        <v>17</v>
      </c>
      <c r="C38" s="212">
        <v>25</v>
      </c>
      <c r="D38" s="212">
        <v>11</v>
      </c>
      <c r="E38" s="212">
        <v>20</v>
      </c>
      <c r="F38" s="212">
        <v>18</v>
      </c>
    </row>
    <row r="39" spans="1:6" x14ac:dyDescent="0.15">
      <c r="A39" s="168" t="s">
        <v>481</v>
      </c>
      <c r="B39" s="211">
        <v>349</v>
      </c>
      <c r="C39" s="211">
        <v>318</v>
      </c>
      <c r="D39" s="211">
        <v>302</v>
      </c>
      <c r="E39" s="211">
        <v>305</v>
      </c>
      <c r="F39" s="211">
        <v>358</v>
      </c>
    </row>
    <row r="40" spans="1:6" ht="15" x14ac:dyDescent="0.15">
      <c r="A40" s="168" t="s">
        <v>477</v>
      </c>
      <c r="B40" s="211">
        <v>158</v>
      </c>
      <c r="C40" s="211">
        <v>48</v>
      </c>
      <c r="D40" s="211">
        <v>54</v>
      </c>
      <c r="E40" s="211">
        <v>76</v>
      </c>
      <c r="F40" s="211">
        <v>90</v>
      </c>
    </row>
    <row r="41" spans="1:6" x14ac:dyDescent="0.15">
      <c r="A41" s="201" t="s">
        <v>136</v>
      </c>
      <c r="B41" s="213">
        <v>507</v>
      </c>
      <c r="C41" s="213">
        <v>366</v>
      </c>
      <c r="D41" s="213">
        <v>356</v>
      </c>
      <c r="E41" s="213">
        <v>381</v>
      </c>
      <c r="F41" s="213">
        <v>448</v>
      </c>
    </row>
    <row r="42" spans="1:6" x14ac:dyDescent="0.15">
      <c r="A42" s="134"/>
      <c r="B42" s="211"/>
      <c r="C42" s="211"/>
      <c r="D42" s="211"/>
      <c r="E42" s="211"/>
      <c r="F42" s="211"/>
    </row>
    <row r="43" spans="1:6" x14ac:dyDescent="0.15">
      <c r="A43" s="168" t="s">
        <v>133</v>
      </c>
      <c r="B43" s="211">
        <v>247</v>
      </c>
      <c r="C43" s="211">
        <v>208</v>
      </c>
      <c r="D43" s="211">
        <v>150</v>
      </c>
      <c r="E43" s="211">
        <v>138</v>
      </c>
      <c r="F43" s="211">
        <v>95</v>
      </c>
    </row>
    <row r="44" spans="1:6" x14ac:dyDescent="0.15">
      <c r="A44" s="168" t="s">
        <v>134</v>
      </c>
      <c r="B44" s="214">
        <v>72</v>
      </c>
      <c r="C44" s="211">
        <v>60</v>
      </c>
      <c r="D44" s="211">
        <v>33</v>
      </c>
      <c r="E44" s="211">
        <v>43</v>
      </c>
      <c r="F44" s="211">
        <v>36</v>
      </c>
    </row>
    <row r="45" spans="1:6" x14ac:dyDescent="0.15">
      <c r="A45" s="168" t="s">
        <v>135</v>
      </c>
      <c r="B45" s="211">
        <v>42</v>
      </c>
      <c r="C45" s="211">
        <v>33</v>
      </c>
      <c r="D45" s="211">
        <v>39</v>
      </c>
      <c r="E45" s="211">
        <v>36</v>
      </c>
      <c r="F45" s="211">
        <v>29</v>
      </c>
    </row>
    <row r="46" spans="1:6" x14ac:dyDescent="0.15">
      <c r="A46" s="201" t="s">
        <v>479</v>
      </c>
      <c r="B46" s="202">
        <v>361</v>
      </c>
      <c r="C46" s="202">
        <v>301</v>
      </c>
      <c r="D46" s="202">
        <v>222</v>
      </c>
      <c r="E46" s="202">
        <v>217</v>
      </c>
      <c r="F46" s="202">
        <v>160</v>
      </c>
    </row>
    <row r="47" spans="1:6" x14ac:dyDescent="0.15">
      <c r="A47" s="168"/>
      <c r="B47" s="211"/>
      <c r="C47" s="211"/>
      <c r="D47" s="211"/>
      <c r="E47" s="211"/>
      <c r="F47" s="211"/>
    </row>
    <row r="48" spans="1:6" s="41" customFormat="1" ht="14" thickBot="1" x14ac:dyDescent="0.2">
      <c r="A48" s="204" t="s">
        <v>484</v>
      </c>
      <c r="B48" s="205">
        <v>868</v>
      </c>
      <c r="C48" s="205">
        <v>667</v>
      </c>
      <c r="D48" s="205">
        <v>578</v>
      </c>
      <c r="E48" s="205">
        <v>598</v>
      </c>
      <c r="F48" s="205">
        <v>608</v>
      </c>
    </row>
    <row r="49" spans="1:6" ht="14" thickTop="1" x14ac:dyDescent="0.15">
      <c r="A49" s="168"/>
      <c r="B49" s="211"/>
      <c r="C49" s="211"/>
      <c r="D49" s="211"/>
      <c r="E49" s="211"/>
      <c r="F49" s="211"/>
    </row>
    <row r="50" spans="1:6" ht="16" x14ac:dyDescent="0.2">
      <c r="A50" s="170"/>
      <c r="B50" s="210"/>
      <c r="C50" s="215"/>
      <c r="D50" s="215"/>
      <c r="E50" s="215"/>
      <c r="F50" s="215"/>
    </row>
    <row r="51" spans="1:6" ht="16" x14ac:dyDescent="0.2">
      <c r="A51" s="208" t="s">
        <v>29</v>
      </c>
      <c r="B51" s="197" t="s">
        <v>1</v>
      </c>
      <c r="C51" s="198" t="s">
        <v>2</v>
      </c>
      <c r="D51" s="198" t="s">
        <v>3</v>
      </c>
      <c r="E51" s="198" t="s">
        <v>4</v>
      </c>
      <c r="F51" s="198" t="s">
        <v>391</v>
      </c>
    </row>
    <row r="52" spans="1:6" x14ac:dyDescent="0.15">
      <c r="A52" s="168" t="s">
        <v>131</v>
      </c>
      <c r="B52" s="211">
        <v>4796</v>
      </c>
      <c r="C52" s="211">
        <v>4321</v>
      </c>
      <c r="D52" s="211">
        <v>4190</v>
      </c>
      <c r="E52" s="211">
        <v>3551</v>
      </c>
      <c r="F52" s="211">
        <v>3668</v>
      </c>
    </row>
    <row r="53" spans="1:6" x14ac:dyDescent="0.15">
      <c r="A53" s="168" t="s">
        <v>132</v>
      </c>
      <c r="B53" s="211">
        <v>11714</v>
      </c>
      <c r="C53" s="211">
        <v>11777</v>
      </c>
      <c r="D53" s="211">
        <v>10273</v>
      </c>
      <c r="E53" s="211">
        <v>10242</v>
      </c>
      <c r="F53" s="211">
        <v>10739</v>
      </c>
    </row>
    <row r="54" spans="1:6" x14ac:dyDescent="0.15">
      <c r="A54" s="199" t="s">
        <v>478</v>
      </c>
      <c r="B54" s="212">
        <v>1071</v>
      </c>
      <c r="C54" s="212">
        <v>943</v>
      </c>
      <c r="D54" s="212">
        <v>893</v>
      </c>
      <c r="E54" s="212">
        <v>541</v>
      </c>
      <c r="F54" s="212">
        <v>511</v>
      </c>
    </row>
    <row r="55" spans="1:6" x14ac:dyDescent="0.15">
      <c r="A55" s="168" t="s">
        <v>481</v>
      </c>
      <c r="B55" s="211">
        <v>17581</v>
      </c>
      <c r="C55" s="211">
        <v>17041</v>
      </c>
      <c r="D55" s="211">
        <v>15356</v>
      </c>
      <c r="E55" s="211">
        <v>14334</v>
      </c>
      <c r="F55" s="211">
        <v>14918</v>
      </c>
    </row>
    <row r="56" spans="1:6" ht="15" x14ac:dyDescent="0.15">
      <c r="A56" s="168" t="s">
        <v>477</v>
      </c>
      <c r="B56" s="211">
        <v>5134</v>
      </c>
      <c r="C56" s="211">
        <v>6194</v>
      </c>
      <c r="D56" s="211">
        <v>7200</v>
      </c>
      <c r="E56" s="211">
        <v>11144</v>
      </c>
      <c r="F56" s="211">
        <v>9409</v>
      </c>
    </row>
    <row r="57" spans="1:6" x14ac:dyDescent="0.15">
      <c r="A57" s="201" t="s">
        <v>136</v>
      </c>
      <c r="B57" s="213">
        <v>22715</v>
      </c>
      <c r="C57" s="213">
        <v>23235</v>
      </c>
      <c r="D57" s="213">
        <v>22556</v>
      </c>
      <c r="E57" s="213">
        <v>25478</v>
      </c>
      <c r="F57" s="213">
        <v>24327</v>
      </c>
    </row>
    <row r="58" spans="1:6" x14ac:dyDescent="0.15">
      <c r="A58" s="168"/>
      <c r="B58" s="211"/>
      <c r="C58" s="211"/>
      <c r="D58" s="211"/>
      <c r="E58" s="211"/>
      <c r="F58" s="211"/>
    </row>
    <row r="59" spans="1:6" x14ac:dyDescent="0.15">
      <c r="A59" s="168" t="s">
        <v>133</v>
      </c>
      <c r="B59" s="211">
        <v>1427</v>
      </c>
      <c r="C59" s="211">
        <v>1089</v>
      </c>
      <c r="D59" s="211">
        <v>788</v>
      </c>
      <c r="E59" s="211">
        <v>592</v>
      </c>
      <c r="F59" s="211">
        <v>497</v>
      </c>
    </row>
    <row r="60" spans="1:6" x14ac:dyDescent="0.15">
      <c r="A60" s="168" t="s">
        <v>134</v>
      </c>
      <c r="B60" s="214">
        <v>2557</v>
      </c>
      <c r="C60" s="211">
        <v>2548</v>
      </c>
      <c r="D60" s="211">
        <v>1760</v>
      </c>
      <c r="E60" s="211">
        <v>1722</v>
      </c>
      <c r="F60" s="211">
        <v>1818</v>
      </c>
    </row>
    <row r="61" spans="1:6" x14ac:dyDescent="0.15">
      <c r="A61" s="168" t="s">
        <v>135</v>
      </c>
      <c r="B61" s="211">
        <v>879</v>
      </c>
      <c r="C61" s="211">
        <v>630</v>
      </c>
      <c r="D61" s="211">
        <v>558</v>
      </c>
      <c r="E61" s="211">
        <v>409</v>
      </c>
      <c r="F61" s="211">
        <v>391</v>
      </c>
    </row>
    <row r="62" spans="1:6" x14ac:dyDescent="0.15">
      <c r="A62" s="209" t="s">
        <v>483</v>
      </c>
      <c r="B62" s="211">
        <v>0</v>
      </c>
      <c r="C62" s="211">
        <v>1</v>
      </c>
      <c r="D62" s="211">
        <v>0</v>
      </c>
      <c r="E62" s="211">
        <v>0</v>
      </c>
      <c r="F62" s="211">
        <v>0</v>
      </c>
    </row>
    <row r="63" spans="1:6" x14ac:dyDescent="0.15">
      <c r="A63" s="201" t="s">
        <v>479</v>
      </c>
      <c r="B63" s="213">
        <v>4863</v>
      </c>
      <c r="C63" s="213">
        <v>4268</v>
      </c>
      <c r="D63" s="213">
        <v>3106</v>
      </c>
      <c r="E63" s="213">
        <v>2723</v>
      </c>
      <c r="F63" s="213">
        <v>2706</v>
      </c>
    </row>
    <row r="64" spans="1:6" x14ac:dyDescent="0.15">
      <c r="A64" s="209"/>
      <c r="B64" s="211"/>
      <c r="C64" s="211"/>
      <c r="D64" s="211"/>
      <c r="E64" s="211"/>
      <c r="F64" s="211"/>
    </row>
    <row r="65" spans="1:11" s="41" customFormat="1" ht="14" thickBot="1" x14ac:dyDescent="0.2">
      <c r="A65" s="204" t="s">
        <v>485</v>
      </c>
      <c r="B65" s="205">
        <v>27578</v>
      </c>
      <c r="C65" s="205">
        <v>27503</v>
      </c>
      <c r="D65" s="205">
        <v>25662</v>
      </c>
      <c r="E65" s="205">
        <v>28201</v>
      </c>
      <c r="F65" s="205">
        <v>27033</v>
      </c>
    </row>
    <row r="66" spans="1:11" ht="17" thickTop="1" x14ac:dyDescent="0.2">
      <c r="A66" s="216"/>
      <c r="B66" s="217"/>
      <c r="C66" s="217"/>
      <c r="D66" s="217"/>
      <c r="E66" s="217"/>
    </row>
    <row r="67" spans="1:11" ht="16" x14ac:dyDescent="0.2">
      <c r="A67" s="142" t="s">
        <v>18</v>
      </c>
      <c r="B67" s="217"/>
      <c r="C67" s="217"/>
      <c r="D67" s="217"/>
      <c r="E67" s="217"/>
    </row>
    <row r="68" spans="1:11" s="43" customFormat="1" ht="14.5" customHeight="1" x14ac:dyDescent="0.2">
      <c r="A68" s="41" t="s">
        <v>332</v>
      </c>
      <c r="B68" s="42"/>
      <c r="C68" s="42"/>
      <c r="D68" s="42"/>
      <c r="E68" s="42"/>
    </row>
    <row r="69" spans="1:11" s="43" customFormat="1" ht="26.5" customHeight="1" x14ac:dyDescent="0.2">
      <c r="A69" s="458" t="s">
        <v>522</v>
      </c>
      <c r="B69" s="458"/>
      <c r="C69" s="458"/>
      <c r="D69" s="458"/>
      <c r="E69" s="458"/>
      <c r="F69" s="458"/>
    </row>
    <row r="70" spans="1:11" s="43" customFormat="1" ht="39" customHeight="1" x14ac:dyDescent="0.2">
      <c r="A70" s="458" t="s">
        <v>523</v>
      </c>
      <c r="B70" s="458"/>
      <c r="C70" s="458"/>
      <c r="D70" s="458"/>
      <c r="E70" s="458"/>
      <c r="F70" s="458"/>
    </row>
    <row r="71" spans="1:11" s="43" customFormat="1" ht="14.5" customHeight="1" x14ac:dyDescent="0.2">
      <c r="A71" s="463" t="s">
        <v>521</v>
      </c>
      <c r="B71" s="463"/>
      <c r="C71" s="463"/>
      <c r="D71" s="463"/>
      <c r="E71" s="463"/>
      <c r="F71" s="463"/>
    </row>
    <row r="72" spans="1:11" x14ac:dyDescent="0.15">
      <c r="A72" s="42" t="s">
        <v>525</v>
      </c>
    </row>
    <row r="73" spans="1:11" s="446" customFormat="1" x14ac:dyDescent="0.15">
      <c r="A73" s="447" t="s">
        <v>526</v>
      </c>
      <c r="B73" s="447"/>
      <c r="C73" s="447"/>
      <c r="D73" s="447"/>
      <c r="E73" s="447"/>
      <c r="F73" s="447"/>
      <c r="G73" s="447"/>
      <c r="H73" s="447"/>
      <c r="I73" s="447"/>
      <c r="J73" s="447"/>
      <c r="K73" s="447"/>
    </row>
    <row r="74" spans="1:11" x14ac:dyDescent="0.15">
      <c r="A74" s="464" t="s">
        <v>527</v>
      </c>
      <c r="B74" s="464"/>
      <c r="C74" s="464"/>
      <c r="D74" s="464"/>
      <c r="E74" s="464"/>
      <c r="F74" s="464"/>
      <c r="G74" s="464"/>
      <c r="H74" s="464"/>
      <c r="I74" s="464"/>
      <c r="J74" s="464"/>
      <c r="K74" s="464"/>
    </row>
  </sheetData>
  <mergeCells count="4">
    <mergeCell ref="A71:F71"/>
    <mergeCell ref="A70:F70"/>
    <mergeCell ref="A74:K74"/>
    <mergeCell ref="A69:F69"/>
  </mergeCells>
  <pageMargins left="0.7" right="0.7"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24"/>
  <sheetViews>
    <sheetView workbookViewId="0"/>
  </sheetViews>
  <sheetFormatPr baseColWidth="10" defaultColWidth="39.1640625" defaultRowHeight="13" x14ac:dyDescent="0.15"/>
  <cols>
    <col min="1" max="1" width="55.6640625" style="42" customWidth="1"/>
    <col min="2" max="6" width="15.6640625" style="42" customWidth="1"/>
    <col min="7" max="255" width="8.6640625" style="42" customWidth="1"/>
    <col min="256" max="16384" width="39.1640625" style="42"/>
  </cols>
  <sheetData>
    <row r="1" spans="1:7" ht="18" x14ac:dyDescent="0.2">
      <c r="A1" s="130" t="s">
        <v>66</v>
      </c>
      <c r="E1" s="427"/>
    </row>
    <row r="2" spans="1:7" s="132" customFormat="1" ht="18" x14ac:dyDescent="0.2">
      <c r="A2" s="130" t="s">
        <v>486</v>
      </c>
      <c r="B2" s="171"/>
      <c r="C2" s="171"/>
      <c r="D2" s="171"/>
      <c r="E2" s="171"/>
      <c r="F2" s="171"/>
      <c r="G2" s="218"/>
    </row>
    <row r="3" spans="1:7" x14ac:dyDescent="0.15">
      <c r="G3" s="219" t="s">
        <v>48</v>
      </c>
    </row>
    <row r="4" spans="1:7" ht="15" x14ac:dyDescent="0.15">
      <c r="A4" s="220" t="s">
        <v>488</v>
      </c>
      <c r="B4" s="221" t="s">
        <v>1</v>
      </c>
      <c r="C4" s="221" t="s">
        <v>2</v>
      </c>
      <c r="D4" s="221" t="s">
        <v>3</v>
      </c>
      <c r="E4" s="221" t="s">
        <v>4</v>
      </c>
      <c r="F4" s="221" t="s">
        <v>391</v>
      </c>
      <c r="G4" s="222" t="s">
        <v>344</v>
      </c>
    </row>
    <row r="5" spans="1:7" x14ac:dyDescent="0.15">
      <c r="A5" s="223" t="s">
        <v>352</v>
      </c>
      <c r="B5" s="224">
        <v>5.6931506849315072</v>
      </c>
      <c r="C5" s="225">
        <v>5.506849315068493</v>
      </c>
      <c r="D5" s="225">
        <v>5.3917808219178083</v>
      </c>
      <c r="E5" s="225">
        <v>5.36</v>
      </c>
      <c r="F5" s="225">
        <v>4.9698630136986299</v>
      </c>
      <c r="G5" s="226">
        <v>6.1150684931506847</v>
      </c>
    </row>
    <row r="6" spans="1:7" x14ac:dyDescent="0.15">
      <c r="A6" s="223" t="s">
        <v>345</v>
      </c>
      <c r="B6" s="224">
        <v>5.1808219178082195</v>
      </c>
      <c r="C6" s="225">
        <v>4.3123287671232875</v>
      </c>
      <c r="D6" s="225">
        <v>4.7780821917808218</v>
      </c>
      <c r="E6" s="225">
        <v>5.72</v>
      </c>
      <c r="F6" s="225">
        <v>5.3452054794520549</v>
      </c>
      <c r="G6" s="226">
        <v>6.3287671232876717</v>
      </c>
    </row>
    <row r="7" spans="1:7" x14ac:dyDescent="0.15">
      <c r="A7" s="223" t="s">
        <v>346</v>
      </c>
      <c r="B7" s="224">
        <v>5.7260273972602738</v>
      </c>
      <c r="C7" s="225">
        <v>6.2</v>
      </c>
      <c r="D7" s="225">
        <v>6.5178082191780824</v>
      </c>
      <c r="E7" s="225">
        <v>6.49</v>
      </c>
      <c r="F7" s="225">
        <v>6.912328767123288</v>
      </c>
      <c r="G7" s="226">
        <v>5.8301369863013699</v>
      </c>
    </row>
    <row r="8" spans="1:7" x14ac:dyDescent="0.15">
      <c r="A8" s="223" t="s">
        <v>347</v>
      </c>
      <c r="B8" s="227" t="s">
        <v>137</v>
      </c>
      <c r="C8" s="227" t="s">
        <v>137</v>
      </c>
      <c r="D8" s="225">
        <v>72.556164383561651</v>
      </c>
      <c r="E8" s="228" t="s">
        <v>137</v>
      </c>
      <c r="F8" s="228" t="s">
        <v>137</v>
      </c>
      <c r="G8" s="226">
        <v>39.221917808219175</v>
      </c>
    </row>
    <row r="9" spans="1:7" x14ac:dyDescent="0.15">
      <c r="A9" s="223" t="s">
        <v>348</v>
      </c>
      <c r="B9" s="224">
        <v>5.0986301369863014</v>
      </c>
      <c r="C9" s="225">
        <v>10.698630136986301</v>
      </c>
      <c r="D9" s="225">
        <v>15.158904109589042</v>
      </c>
      <c r="E9" s="225">
        <v>13.99</v>
      </c>
      <c r="F9" s="225">
        <v>17.19178082191781</v>
      </c>
      <c r="G9" s="226">
        <v>14.134246575342466</v>
      </c>
    </row>
    <row r="10" spans="1:7" x14ac:dyDescent="0.15">
      <c r="A10" s="223" t="s">
        <v>349</v>
      </c>
      <c r="B10" s="224">
        <v>8.956164383561644</v>
      </c>
      <c r="C10" s="225">
        <v>18.317808219178083</v>
      </c>
      <c r="D10" s="225">
        <v>3.6493150684931508</v>
      </c>
      <c r="E10" s="225">
        <v>4.3</v>
      </c>
      <c r="F10" s="225">
        <v>6.5835616438356164</v>
      </c>
      <c r="G10" s="226">
        <v>12.756164383561643</v>
      </c>
    </row>
    <row r="11" spans="1:7" x14ac:dyDescent="0.15">
      <c r="A11" s="229" t="s">
        <v>350</v>
      </c>
      <c r="B11" s="230">
        <v>10.676712328767124</v>
      </c>
      <c r="C11" s="230">
        <v>10.657534246575343</v>
      </c>
      <c r="D11" s="230">
        <v>11.865753424657534</v>
      </c>
      <c r="E11" s="230">
        <v>13.39</v>
      </c>
      <c r="F11" s="230">
        <v>13.63013698630137</v>
      </c>
      <c r="G11" s="231">
        <v>8.5726027397260278</v>
      </c>
    </row>
    <row r="12" spans="1:7" ht="15" x14ac:dyDescent="0.15">
      <c r="A12" s="307" t="s">
        <v>489</v>
      </c>
      <c r="B12" s="151"/>
      <c r="C12" s="151"/>
      <c r="D12" s="151"/>
      <c r="E12" s="370">
        <v>5.3890000000000002</v>
      </c>
      <c r="F12" s="384">
        <v>5</v>
      </c>
      <c r="G12" s="385">
        <v>6.1</v>
      </c>
    </row>
    <row r="13" spans="1:7" x14ac:dyDescent="0.15">
      <c r="A13" s="232"/>
      <c r="E13" s="141"/>
      <c r="F13" s="141"/>
      <c r="G13" s="327"/>
    </row>
    <row r="14" spans="1:7" x14ac:dyDescent="0.15">
      <c r="A14" s="41" t="s">
        <v>18</v>
      </c>
    </row>
    <row r="15" spans="1:7" x14ac:dyDescent="0.15">
      <c r="A15" s="41" t="s">
        <v>332</v>
      </c>
    </row>
    <row r="16" spans="1:7" ht="26.5" customHeight="1" x14ac:dyDescent="0.15">
      <c r="A16" s="455" t="s">
        <v>351</v>
      </c>
      <c r="B16" s="465"/>
      <c r="C16" s="465"/>
      <c r="D16" s="465"/>
      <c r="E16" s="465"/>
      <c r="F16" s="465"/>
      <c r="G16" s="465"/>
    </row>
    <row r="17" spans="1:256" x14ac:dyDescent="0.15">
      <c r="A17" s="458" t="s">
        <v>487</v>
      </c>
      <c r="B17" s="458"/>
      <c r="C17" s="458"/>
      <c r="D17" s="458"/>
      <c r="E17" s="458"/>
      <c r="F17" s="458"/>
      <c r="G17" s="458"/>
    </row>
    <row r="18" spans="1:256" x14ac:dyDescent="0.15">
      <c r="A18" s="42" t="s">
        <v>353</v>
      </c>
      <c r="B18" s="311"/>
      <c r="C18" s="311"/>
      <c r="D18" s="311"/>
      <c r="E18" s="311"/>
      <c r="F18" s="369"/>
      <c r="G18" s="311"/>
    </row>
    <row r="19" spans="1:256" x14ac:dyDescent="0.15">
      <c r="A19" s="42" t="s">
        <v>354</v>
      </c>
    </row>
    <row r="24" spans="1:256" ht="15" x14ac:dyDescent="0.2">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row>
  </sheetData>
  <mergeCells count="2">
    <mergeCell ref="A16:G16"/>
    <mergeCell ref="A17:G17"/>
  </mergeCells>
  <pageMargins left="0.7" right="0.7" top="0.75" bottom="0.75" header="0.3" footer="0.3"/>
  <pageSetup paperSize="9" scale="9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21"/>
  <sheetViews>
    <sheetView showGridLines="0" workbookViewId="0"/>
  </sheetViews>
  <sheetFormatPr baseColWidth="10" defaultColWidth="8.83203125" defaultRowHeight="16" x14ac:dyDescent="0.2"/>
  <cols>
    <col min="1" max="1" width="23.6640625" style="157" customWidth="1"/>
    <col min="2" max="2" width="34.1640625" style="157" customWidth="1"/>
    <col min="3" max="4" width="13.5" style="157" customWidth="1"/>
    <col min="5" max="6" width="13.5" style="244" customWidth="1"/>
    <col min="7" max="7" width="14.5" style="252" customWidth="1"/>
    <col min="8" max="16384" width="8.83203125" style="42"/>
  </cols>
  <sheetData>
    <row r="1" spans="1:9" x14ac:dyDescent="0.2">
      <c r="A1" s="130" t="s">
        <v>490</v>
      </c>
      <c r="B1" s="130"/>
      <c r="C1" s="130"/>
      <c r="D1" s="130"/>
      <c r="E1" s="130"/>
      <c r="F1" s="440"/>
      <c r="G1" s="239"/>
      <c r="H1" s="130"/>
    </row>
    <row r="2" spans="1:9" ht="17.5" customHeight="1" x14ac:dyDescent="0.2">
      <c r="A2" s="466" t="s">
        <v>491</v>
      </c>
      <c r="B2" s="466"/>
      <c r="C2" s="466"/>
      <c r="D2" s="466"/>
      <c r="E2" s="466"/>
      <c r="F2" s="466"/>
      <c r="G2" s="466"/>
      <c r="H2" s="130"/>
    </row>
    <row r="3" spans="1:9" x14ac:dyDescent="0.2">
      <c r="A3" s="133"/>
      <c r="B3" s="133"/>
      <c r="C3" s="133"/>
      <c r="D3" s="133"/>
      <c r="E3" s="240"/>
      <c r="F3" s="240"/>
      <c r="G3" s="241"/>
    </row>
    <row r="4" spans="1:9" ht="13" customHeight="1" x14ac:dyDescent="0.15">
      <c r="A4" s="201"/>
      <c r="B4" s="330"/>
      <c r="C4" s="467" t="s">
        <v>372</v>
      </c>
      <c r="D4" s="467"/>
      <c r="E4" s="467"/>
      <c r="F4" s="367"/>
      <c r="G4" s="151"/>
    </row>
    <row r="5" spans="1:9" ht="26" x14ac:dyDescent="0.15">
      <c r="A5" s="386"/>
      <c r="B5" s="387" t="s">
        <v>139</v>
      </c>
      <c r="C5" s="388" t="s">
        <v>2</v>
      </c>
      <c r="D5" s="388" t="s">
        <v>3</v>
      </c>
      <c r="E5" s="389" t="s">
        <v>4</v>
      </c>
      <c r="F5" s="389" t="s">
        <v>391</v>
      </c>
      <c r="G5" s="390" t="s">
        <v>492</v>
      </c>
    </row>
    <row r="6" spans="1:9" ht="13" x14ac:dyDescent="0.15">
      <c r="A6" s="391" t="s">
        <v>141</v>
      </c>
      <c r="B6" s="329" t="s">
        <v>142</v>
      </c>
      <c r="C6" s="329">
        <v>58</v>
      </c>
      <c r="D6" s="329">
        <v>63</v>
      </c>
      <c r="E6" s="392">
        <v>111</v>
      </c>
      <c r="F6" s="392">
        <v>94</v>
      </c>
      <c r="G6" s="392">
        <v>769</v>
      </c>
      <c r="H6" s="243"/>
    </row>
    <row r="7" spans="1:9" ht="13" x14ac:dyDescent="0.15">
      <c r="A7" s="391"/>
      <c r="B7" s="329" t="s">
        <v>143</v>
      </c>
      <c r="C7" s="329">
        <v>16</v>
      </c>
      <c r="D7" s="329">
        <v>24</v>
      </c>
      <c r="E7" s="392">
        <v>23</v>
      </c>
      <c r="F7" s="392">
        <v>28</v>
      </c>
      <c r="G7" s="392">
        <v>515</v>
      </c>
      <c r="H7" s="243"/>
    </row>
    <row r="8" spans="1:9" ht="13" x14ac:dyDescent="0.15">
      <c r="A8" s="391"/>
      <c r="B8" s="329"/>
      <c r="C8" s="329"/>
      <c r="D8" s="329"/>
      <c r="E8" s="329"/>
      <c r="F8" s="329"/>
      <c r="G8" s="392"/>
    </row>
    <row r="9" spans="1:9" ht="13" x14ac:dyDescent="0.15">
      <c r="A9" s="391" t="s">
        <v>144</v>
      </c>
      <c r="B9" s="329" t="s">
        <v>145</v>
      </c>
      <c r="C9" s="329">
        <v>0</v>
      </c>
      <c r="D9" s="329">
        <v>4</v>
      </c>
      <c r="E9" s="329">
        <v>2</v>
      </c>
      <c r="F9" s="329">
        <v>4</v>
      </c>
      <c r="G9" s="392">
        <v>36</v>
      </c>
    </row>
    <row r="10" spans="1:9" ht="13" x14ac:dyDescent="0.15">
      <c r="A10" s="391"/>
      <c r="B10" s="329" t="s">
        <v>146</v>
      </c>
      <c r="C10" s="329">
        <v>8</v>
      </c>
      <c r="D10" s="329">
        <v>7</v>
      </c>
      <c r="E10" s="329">
        <v>14</v>
      </c>
      <c r="F10" s="329">
        <v>9</v>
      </c>
      <c r="G10" s="392">
        <v>151</v>
      </c>
    </row>
    <row r="11" spans="1:9" ht="13" x14ac:dyDescent="0.15">
      <c r="A11" s="391"/>
      <c r="B11" s="329" t="s">
        <v>147</v>
      </c>
      <c r="C11" s="329">
        <v>0</v>
      </c>
      <c r="D11" s="329">
        <v>2</v>
      </c>
      <c r="E11" s="329">
        <v>2</v>
      </c>
      <c r="F11" s="329">
        <v>0</v>
      </c>
      <c r="G11" s="392">
        <v>15</v>
      </c>
    </row>
    <row r="12" spans="1:9" ht="13" x14ac:dyDescent="0.15">
      <c r="A12" s="391"/>
      <c r="B12" s="393" t="s">
        <v>148</v>
      </c>
      <c r="C12" s="393">
        <v>0</v>
      </c>
      <c r="D12" s="393">
        <v>1</v>
      </c>
      <c r="E12" s="393">
        <v>2</v>
      </c>
      <c r="F12" s="393">
        <v>1</v>
      </c>
      <c r="G12" s="394">
        <v>9</v>
      </c>
    </row>
    <row r="13" spans="1:9" ht="13" x14ac:dyDescent="0.15">
      <c r="A13" s="391"/>
      <c r="B13" s="329" t="s">
        <v>149</v>
      </c>
      <c r="C13" s="329">
        <v>6</v>
      </c>
      <c r="D13" s="329">
        <v>6</v>
      </c>
      <c r="E13" s="329">
        <v>8</v>
      </c>
      <c r="F13" s="329">
        <v>16</v>
      </c>
      <c r="G13" s="392">
        <v>80</v>
      </c>
    </row>
    <row r="14" spans="1:9" ht="13" x14ac:dyDescent="0.15">
      <c r="A14" s="391"/>
      <c r="B14" s="395" t="s">
        <v>150</v>
      </c>
      <c r="C14" s="395">
        <v>1</v>
      </c>
      <c r="D14" s="395">
        <v>3</v>
      </c>
      <c r="E14" s="395">
        <v>4</v>
      </c>
      <c r="F14" s="395">
        <v>2</v>
      </c>
      <c r="G14" s="396">
        <v>14</v>
      </c>
    </row>
    <row r="15" spans="1:9" ht="13" x14ac:dyDescent="0.15">
      <c r="A15" s="391"/>
      <c r="B15" s="329" t="s">
        <v>151</v>
      </c>
      <c r="C15" s="329">
        <v>3</v>
      </c>
      <c r="D15" s="329">
        <v>6</v>
      </c>
      <c r="E15" s="329">
        <v>7</v>
      </c>
      <c r="F15" s="329">
        <v>6</v>
      </c>
      <c r="G15" s="392">
        <v>84</v>
      </c>
      <c r="I15" s="219"/>
    </row>
    <row r="16" spans="1:9" ht="13" x14ac:dyDescent="0.15">
      <c r="A16" s="391"/>
      <c r="B16" s="329" t="s">
        <v>152</v>
      </c>
      <c r="C16" s="329">
        <v>1</v>
      </c>
      <c r="D16" s="329">
        <v>0</v>
      </c>
      <c r="E16" s="392">
        <v>2</v>
      </c>
      <c r="F16" s="392">
        <v>2</v>
      </c>
      <c r="G16" s="392">
        <v>10</v>
      </c>
    </row>
    <row r="17" spans="1:7" ht="13" x14ac:dyDescent="0.15">
      <c r="A17" s="391"/>
      <c r="B17" s="329" t="s">
        <v>153</v>
      </c>
      <c r="C17" s="329">
        <v>3</v>
      </c>
      <c r="D17" s="329">
        <v>4</v>
      </c>
      <c r="E17" s="329">
        <v>4</v>
      </c>
      <c r="F17" s="329">
        <v>4</v>
      </c>
      <c r="G17" s="392">
        <v>33</v>
      </c>
    </row>
    <row r="18" spans="1:7" ht="13" x14ac:dyDescent="0.15">
      <c r="A18" s="391"/>
      <c r="B18" s="329" t="s">
        <v>154</v>
      </c>
      <c r="C18" s="329">
        <v>13</v>
      </c>
      <c r="D18" s="329">
        <v>19</v>
      </c>
      <c r="E18" s="329">
        <v>25</v>
      </c>
      <c r="F18" s="329">
        <v>13</v>
      </c>
      <c r="G18" s="392">
        <v>267</v>
      </c>
    </row>
    <row r="19" spans="1:7" ht="13" x14ac:dyDescent="0.15">
      <c r="A19" s="391"/>
      <c r="B19" s="329" t="s">
        <v>155</v>
      </c>
      <c r="C19" s="329">
        <v>26</v>
      </c>
      <c r="D19" s="329">
        <v>39</v>
      </c>
      <c r="E19" s="329">
        <v>30</v>
      </c>
      <c r="F19" s="329">
        <v>29</v>
      </c>
      <c r="G19" s="392">
        <v>453</v>
      </c>
    </row>
    <row r="20" spans="1:7" ht="13" x14ac:dyDescent="0.15">
      <c r="A20" s="391"/>
      <c r="B20" s="329" t="s">
        <v>156</v>
      </c>
      <c r="C20" s="329">
        <v>0</v>
      </c>
      <c r="D20" s="329">
        <v>1</v>
      </c>
      <c r="E20" s="329">
        <v>0</v>
      </c>
      <c r="F20" s="329">
        <v>2</v>
      </c>
      <c r="G20" s="392">
        <v>21</v>
      </c>
    </row>
    <row r="21" spans="1:7" ht="13" x14ac:dyDescent="0.15">
      <c r="A21" s="391"/>
      <c r="B21" s="395" t="s">
        <v>157</v>
      </c>
      <c r="C21" s="395">
        <v>0</v>
      </c>
      <c r="D21" s="395">
        <v>0</v>
      </c>
      <c r="E21" s="392">
        <v>0</v>
      </c>
      <c r="F21" s="392">
        <v>0</v>
      </c>
      <c r="G21" s="396">
        <v>10</v>
      </c>
    </row>
    <row r="22" spans="1:7" ht="13" x14ac:dyDescent="0.15">
      <c r="A22" s="391"/>
      <c r="B22" s="329" t="s">
        <v>158</v>
      </c>
      <c r="C22" s="329">
        <v>11</v>
      </c>
      <c r="D22" s="329">
        <v>15</v>
      </c>
      <c r="E22" s="329">
        <v>20</v>
      </c>
      <c r="F22" s="329">
        <v>21</v>
      </c>
      <c r="G22" s="392">
        <v>158</v>
      </c>
    </row>
    <row r="23" spans="1:7" ht="13" x14ac:dyDescent="0.15">
      <c r="A23" s="391"/>
      <c r="B23" s="329" t="s">
        <v>159</v>
      </c>
      <c r="C23" s="329">
        <v>0</v>
      </c>
      <c r="D23" s="329">
        <v>3</v>
      </c>
      <c r="E23" s="329">
        <v>0</v>
      </c>
      <c r="F23" s="329">
        <v>4</v>
      </c>
      <c r="G23" s="392">
        <v>16</v>
      </c>
    </row>
    <row r="24" spans="1:7" ht="13" x14ac:dyDescent="0.15">
      <c r="A24" s="391"/>
      <c r="B24" s="395" t="s">
        <v>160</v>
      </c>
      <c r="C24" s="395">
        <v>0</v>
      </c>
      <c r="D24" s="395">
        <v>0</v>
      </c>
      <c r="E24" s="392">
        <v>1</v>
      </c>
      <c r="F24" s="392">
        <v>1</v>
      </c>
      <c r="G24" s="396">
        <v>6</v>
      </c>
    </row>
    <row r="25" spans="1:7" ht="13" x14ac:dyDescent="0.15">
      <c r="A25" s="391"/>
      <c r="B25" s="329" t="s">
        <v>161</v>
      </c>
      <c r="C25" s="329">
        <v>14</v>
      </c>
      <c r="D25" s="329">
        <v>12</v>
      </c>
      <c r="E25" s="329">
        <v>14</v>
      </c>
      <c r="F25" s="329">
        <v>24</v>
      </c>
      <c r="G25" s="392">
        <v>130</v>
      </c>
    </row>
    <row r="26" spans="1:7" ht="13" x14ac:dyDescent="0.15">
      <c r="A26" s="391"/>
      <c r="B26" s="329" t="s">
        <v>162</v>
      </c>
      <c r="C26" s="329">
        <v>1</v>
      </c>
      <c r="D26" s="329">
        <v>4</v>
      </c>
      <c r="E26" s="329">
        <v>1</v>
      </c>
      <c r="F26" s="329">
        <v>8</v>
      </c>
      <c r="G26" s="392">
        <v>30</v>
      </c>
    </row>
    <row r="27" spans="1:7" ht="13" x14ac:dyDescent="0.15">
      <c r="A27" s="391"/>
      <c r="B27" s="329" t="s">
        <v>163</v>
      </c>
      <c r="C27" s="329">
        <v>37</v>
      </c>
      <c r="D27" s="329">
        <v>30</v>
      </c>
      <c r="E27" s="329">
        <v>58</v>
      </c>
      <c r="F27" s="329">
        <v>28</v>
      </c>
      <c r="G27" s="392">
        <v>594</v>
      </c>
    </row>
    <row r="28" spans="1:7" ht="13" x14ac:dyDescent="0.15">
      <c r="A28" s="391"/>
      <c r="B28" s="329" t="s">
        <v>164</v>
      </c>
      <c r="C28" s="329">
        <v>1</v>
      </c>
      <c r="D28" s="329">
        <v>1</v>
      </c>
      <c r="E28" s="329">
        <v>5</v>
      </c>
      <c r="F28" s="329">
        <v>3</v>
      </c>
      <c r="G28" s="392">
        <v>32</v>
      </c>
    </row>
    <row r="29" spans="1:7" ht="13" x14ac:dyDescent="0.15">
      <c r="A29" s="391"/>
      <c r="B29" s="329" t="s">
        <v>165</v>
      </c>
      <c r="C29" s="329">
        <v>1</v>
      </c>
      <c r="D29" s="329">
        <v>3</v>
      </c>
      <c r="E29" s="329">
        <v>6</v>
      </c>
      <c r="F29" s="329">
        <v>3</v>
      </c>
      <c r="G29" s="392">
        <v>29</v>
      </c>
    </row>
    <row r="30" spans="1:7" ht="13" x14ac:dyDescent="0.15">
      <c r="A30" s="391"/>
      <c r="B30" s="329" t="s">
        <v>166</v>
      </c>
      <c r="C30" s="329">
        <v>58</v>
      </c>
      <c r="D30" s="329">
        <v>53</v>
      </c>
      <c r="E30" s="329">
        <v>82</v>
      </c>
      <c r="F30" s="329">
        <v>88</v>
      </c>
      <c r="G30" s="392">
        <v>920</v>
      </c>
    </row>
    <row r="31" spans="1:7" ht="13" x14ac:dyDescent="0.15">
      <c r="A31" s="391"/>
      <c r="B31" s="329" t="s">
        <v>167</v>
      </c>
      <c r="C31" s="329">
        <v>0</v>
      </c>
      <c r="D31" s="329">
        <v>6</v>
      </c>
      <c r="E31" s="329">
        <v>0</v>
      </c>
      <c r="F31" s="329">
        <v>0</v>
      </c>
      <c r="G31" s="392">
        <v>10</v>
      </c>
    </row>
    <row r="32" spans="1:7" ht="13" x14ac:dyDescent="0.15">
      <c r="A32" s="391"/>
      <c r="B32" s="395" t="s">
        <v>168</v>
      </c>
      <c r="C32" s="395">
        <v>0</v>
      </c>
      <c r="D32" s="395">
        <v>0</v>
      </c>
      <c r="E32" s="392">
        <v>0</v>
      </c>
      <c r="F32" s="392">
        <v>0</v>
      </c>
      <c r="G32" s="396">
        <v>2</v>
      </c>
    </row>
    <row r="33" spans="1:7" ht="13" x14ac:dyDescent="0.15">
      <c r="A33" s="391"/>
      <c r="B33" s="395" t="s">
        <v>169</v>
      </c>
      <c r="C33" s="395">
        <v>0</v>
      </c>
      <c r="D33" s="395">
        <v>0</v>
      </c>
      <c r="E33" s="392">
        <v>0</v>
      </c>
      <c r="F33" s="392">
        <v>0</v>
      </c>
      <c r="G33" s="396">
        <v>3</v>
      </c>
    </row>
    <row r="34" spans="1:7" ht="13" x14ac:dyDescent="0.15">
      <c r="A34" s="391"/>
      <c r="B34" s="329" t="s">
        <v>170</v>
      </c>
      <c r="C34" s="329">
        <v>10</v>
      </c>
      <c r="D34" s="329">
        <v>9</v>
      </c>
      <c r="E34" s="329">
        <v>15</v>
      </c>
      <c r="F34" s="329">
        <v>18</v>
      </c>
      <c r="G34" s="392">
        <v>175</v>
      </c>
    </row>
    <row r="35" spans="1:7" ht="13" x14ac:dyDescent="0.15">
      <c r="A35" s="391"/>
      <c r="B35" s="329" t="s">
        <v>171</v>
      </c>
      <c r="C35" s="329">
        <v>4</v>
      </c>
      <c r="D35" s="329">
        <v>9</v>
      </c>
      <c r="E35" s="329">
        <v>6</v>
      </c>
      <c r="F35" s="329">
        <v>7</v>
      </c>
      <c r="G35" s="392">
        <v>96</v>
      </c>
    </row>
    <row r="36" spans="1:7" x14ac:dyDescent="0.2">
      <c r="A36" s="397"/>
      <c r="B36" s="329"/>
      <c r="C36" s="329"/>
      <c r="D36" s="329"/>
      <c r="E36" s="329"/>
      <c r="F36" s="329"/>
      <c r="G36" s="392"/>
    </row>
    <row r="37" spans="1:7" ht="13" x14ac:dyDescent="0.15">
      <c r="A37" s="391" t="s">
        <v>172</v>
      </c>
      <c r="B37" s="329" t="s">
        <v>173</v>
      </c>
      <c r="C37" s="329">
        <v>8</v>
      </c>
      <c r="D37" s="329">
        <v>16</v>
      </c>
      <c r="E37" s="329">
        <v>13</v>
      </c>
      <c r="F37" s="329">
        <v>17</v>
      </c>
      <c r="G37" s="392">
        <v>226</v>
      </c>
    </row>
    <row r="38" spans="1:7" ht="13" x14ac:dyDescent="0.15">
      <c r="A38" s="391"/>
      <c r="B38" s="329" t="s">
        <v>174</v>
      </c>
      <c r="C38" s="329">
        <v>2</v>
      </c>
      <c r="D38" s="329">
        <v>2</v>
      </c>
      <c r="E38" s="329">
        <v>4</v>
      </c>
      <c r="F38" s="329">
        <v>1</v>
      </c>
      <c r="G38" s="392">
        <v>61</v>
      </c>
    </row>
    <row r="39" spans="1:7" ht="13" x14ac:dyDescent="0.15">
      <c r="A39" s="391"/>
      <c r="B39" s="329" t="s">
        <v>175</v>
      </c>
      <c r="C39" s="329">
        <v>1</v>
      </c>
      <c r="D39" s="329">
        <v>0</v>
      </c>
      <c r="E39" s="392">
        <v>0</v>
      </c>
      <c r="F39" s="392">
        <v>2</v>
      </c>
      <c r="G39" s="392">
        <v>16</v>
      </c>
    </row>
    <row r="40" spans="1:7" ht="13" x14ac:dyDescent="0.15">
      <c r="A40" s="391"/>
      <c r="B40" s="329" t="s">
        <v>176</v>
      </c>
      <c r="C40" s="329">
        <v>0</v>
      </c>
      <c r="D40" s="329">
        <v>0</v>
      </c>
      <c r="E40" s="392">
        <v>0</v>
      </c>
      <c r="F40" s="392">
        <v>0</v>
      </c>
      <c r="G40" s="392">
        <v>7</v>
      </c>
    </row>
    <row r="41" spans="1:7" ht="13" x14ac:dyDescent="0.15">
      <c r="A41" s="391"/>
      <c r="B41" s="329" t="s">
        <v>177</v>
      </c>
      <c r="C41" s="329">
        <v>0</v>
      </c>
      <c r="D41" s="329">
        <v>0</v>
      </c>
      <c r="E41" s="392">
        <v>0</v>
      </c>
      <c r="F41" s="392">
        <v>1</v>
      </c>
      <c r="G41" s="392">
        <v>8</v>
      </c>
    </row>
    <row r="42" spans="1:7" ht="13" x14ac:dyDescent="0.15">
      <c r="A42" s="391"/>
      <c r="B42" s="329" t="s">
        <v>178</v>
      </c>
      <c r="C42" s="329">
        <v>7</v>
      </c>
      <c r="D42" s="329">
        <v>3</v>
      </c>
      <c r="E42" s="392">
        <v>6</v>
      </c>
      <c r="F42" s="392">
        <v>8</v>
      </c>
      <c r="G42" s="392">
        <v>95</v>
      </c>
    </row>
    <row r="43" spans="1:7" ht="13" x14ac:dyDescent="0.15">
      <c r="A43" s="391"/>
      <c r="B43" s="329" t="s">
        <v>179</v>
      </c>
      <c r="C43" s="329">
        <v>10</v>
      </c>
      <c r="D43" s="329">
        <v>8</v>
      </c>
      <c r="E43" s="392">
        <v>44</v>
      </c>
      <c r="F43" s="392">
        <v>42</v>
      </c>
      <c r="G43" s="392">
        <v>291</v>
      </c>
    </row>
    <row r="44" spans="1:7" ht="13" x14ac:dyDescent="0.15">
      <c r="A44" s="391"/>
      <c r="B44" s="329" t="s">
        <v>180</v>
      </c>
      <c r="C44" s="329">
        <v>11</v>
      </c>
      <c r="D44" s="329">
        <v>16</v>
      </c>
      <c r="E44" s="392">
        <v>26</v>
      </c>
      <c r="F44" s="392">
        <v>30</v>
      </c>
      <c r="G44" s="392">
        <v>360</v>
      </c>
    </row>
    <row r="45" spans="1:7" ht="13" x14ac:dyDescent="0.15">
      <c r="A45" s="391"/>
      <c r="B45" s="329" t="s">
        <v>181</v>
      </c>
      <c r="C45" s="329">
        <v>1</v>
      </c>
      <c r="D45" s="329">
        <v>0</v>
      </c>
      <c r="E45" s="392">
        <v>2</v>
      </c>
      <c r="F45" s="392">
        <v>0</v>
      </c>
      <c r="G45" s="392">
        <v>21</v>
      </c>
    </row>
    <row r="46" spans="1:7" ht="13" x14ac:dyDescent="0.15">
      <c r="A46" s="391"/>
      <c r="B46" s="329" t="s">
        <v>182</v>
      </c>
      <c r="C46" s="329">
        <v>4</v>
      </c>
      <c r="D46" s="329">
        <v>6</v>
      </c>
      <c r="E46" s="392">
        <v>4</v>
      </c>
      <c r="F46" s="392">
        <v>2</v>
      </c>
      <c r="G46" s="392">
        <v>114</v>
      </c>
    </row>
    <row r="47" spans="1:7" ht="13" x14ac:dyDescent="0.15">
      <c r="A47" s="391"/>
      <c r="B47" s="329" t="s">
        <v>183</v>
      </c>
      <c r="C47" s="329">
        <v>14</v>
      </c>
      <c r="D47" s="329">
        <v>14</v>
      </c>
      <c r="E47" s="392">
        <v>5</v>
      </c>
      <c r="F47" s="392">
        <v>14</v>
      </c>
      <c r="G47" s="392">
        <v>322</v>
      </c>
    </row>
    <row r="48" spans="1:7" ht="13" x14ac:dyDescent="0.15">
      <c r="A48" s="391"/>
      <c r="B48" s="329" t="s">
        <v>184</v>
      </c>
      <c r="C48" s="329">
        <v>0</v>
      </c>
      <c r="D48" s="329">
        <v>0</v>
      </c>
      <c r="E48" s="392">
        <v>0</v>
      </c>
      <c r="F48" s="392">
        <v>0</v>
      </c>
      <c r="G48" s="392">
        <v>8</v>
      </c>
    </row>
    <row r="49" spans="1:7" ht="13" x14ac:dyDescent="0.15">
      <c r="A49" s="391"/>
      <c r="B49" s="329" t="s">
        <v>185</v>
      </c>
      <c r="C49" s="329">
        <v>1</v>
      </c>
      <c r="D49" s="329">
        <v>0</v>
      </c>
      <c r="E49" s="392">
        <v>0</v>
      </c>
      <c r="F49" s="392">
        <v>0</v>
      </c>
      <c r="G49" s="392">
        <v>5</v>
      </c>
    </row>
    <row r="50" spans="1:7" ht="13" x14ac:dyDescent="0.15">
      <c r="A50" s="391"/>
      <c r="B50" s="329" t="s">
        <v>186</v>
      </c>
      <c r="C50" s="329">
        <v>3</v>
      </c>
      <c r="D50" s="329">
        <v>4</v>
      </c>
      <c r="E50" s="392">
        <v>2</v>
      </c>
      <c r="F50" s="392">
        <v>1</v>
      </c>
      <c r="G50" s="392">
        <v>27</v>
      </c>
    </row>
    <row r="51" spans="1:7" ht="13" x14ac:dyDescent="0.15">
      <c r="A51" s="391"/>
      <c r="B51" s="329" t="s">
        <v>187</v>
      </c>
      <c r="C51" s="329">
        <v>0</v>
      </c>
      <c r="D51" s="329">
        <v>0</v>
      </c>
      <c r="E51" s="329">
        <v>5</v>
      </c>
      <c r="F51" s="329">
        <v>1</v>
      </c>
      <c r="G51" s="392">
        <v>18</v>
      </c>
    </row>
    <row r="52" spans="1:7" ht="13" x14ac:dyDescent="0.15">
      <c r="A52" s="391"/>
      <c r="B52" s="329" t="s">
        <v>188</v>
      </c>
      <c r="C52" s="329">
        <v>5</v>
      </c>
      <c r="D52" s="329">
        <v>5</v>
      </c>
      <c r="E52" s="329">
        <v>3</v>
      </c>
      <c r="F52" s="329">
        <v>1</v>
      </c>
      <c r="G52" s="392">
        <v>68</v>
      </c>
    </row>
    <row r="53" spans="1:7" ht="13" x14ac:dyDescent="0.15">
      <c r="A53" s="391"/>
      <c r="B53" s="329" t="s">
        <v>189</v>
      </c>
      <c r="C53" s="329">
        <v>2</v>
      </c>
      <c r="D53" s="329">
        <v>5</v>
      </c>
      <c r="E53" s="329">
        <v>4</v>
      </c>
      <c r="F53" s="329">
        <v>6</v>
      </c>
      <c r="G53" s="392">
        <v>74</v>
      </c>
    </row>
    <row r="54" spans="1:7" ht="13" x14ac:dyDescent="0.15">
      <c r="A54" s="391"/>
      <c r="B54" s="329" t="s">
        <v>190</v>
      </c>
      <c r="C54" s="329">
        <v>0</v>
      </c>
      <c r="D54" s="329">
        <v>2</v>
      </c>
      <c r="E54" s="329">
        <v>2</v>
      </c>
      <c r="F54" s="329">
        <v>2</v>
      </c>
      <c r="G54" s="392">
        <v>31</v>
      </c>
    </row>
    <row r="55" spans="1:7" ht="13" x14ac:dyDescent="0.15">
      <c r="A55" s="391"/>
      <c r="B55" s="329" t="s">
        <v>191</v>
      </c>
      <c r="C55" s="329">
        <v>0</v>
      </c>
      <c r="D55" s="329">
        <v>0</v>
      </c>
      <c r="E55" s="329">
        <v>3</v>
      </c>
      <c r="F55" s="329">
        <v>1</v>
      </c>
      <c r="G55" s="392">
        <v>16</v>
      </c>
    </row>
    <row r="56" spans="1:7" ht="13" x14ac:dyDescent="0.15">
      <c r="A56" s="391"/>
      <c r="B56" s="329" t="s">
        <v>192</v>
      </c>
      <c r="C56" s="329">
        <v>9</v>
      </c>
      <c r="D56" s="329">
        <v>6</v>
      </c>
      <c r="E56" s="329">
        <v>0</v>
      </c>
      <c r="F56" s="329">
        <v>13</v>
      </c>
      <c r="G56" s="392">
        <v>90</v>
      </c>
    </row>
    <row r="57" spans="1:7" ht="13" x14ac:dyDescent="0.15">
      <c r="A57" s="391"/>
      <c r="B57" s="329" t="s">
        <v>193</v>
      </c>
      <c r="C57" s="329">
        <v>0</v>
      </c>
      <c r="D57" s="329">
        <v>0</v>
      </c>
      <c r="E57" s="392">
        <v>5</v>
      </c>
      <c r="F57" s="392">
        <v>2</v>
      </c>
      <c r="G57" s="392">
        <v>37</v>
      </c>
    </row>
    <row r="58" spans="1:7" ht="13" x14ac:dyDescent="0.15">
      <c r="A58" s="391"/>
      <c r="B58" s="329" t="s">
        <v>194</v>
      </c>
      <c r="C58" s="329">
        <v>0</v>
      </c>
      <c r="D58" s="329">
        <v>0</v>
      </c>
      <c r="E58" s="392">
        <v>0</v>
      </c>
      <c r="F58" s="392">
        <v>0</v>
      </c>
      <c r="G58" s="392">
        <v>20</v>
      </c>
    </row>
    <row r="59" spans="1:7" ht="13" x14ac:dyDescent="0.15">
      <c r="A59" s="391"/>
      <c r="B59" s="329" t="s">
        <v>195</v>
      </c>
      <c r="C59" s="329">
        <v>0</v>
      </c>
      <c r="D59" s="329">
        <v>0</v>
      </c>
      <c r="E59" s="392">
        <v>1</v>
      </c>
      <c r="F59" s="392">
        <v>0</v>
      </c>
      <c r="G59" s="392">
        <v>8</v>
      </c>
    </row>
    <row r="60" spans="1:7" ht="13" x14ac:dyDescent="0.15">
      <c r="A60" s="391"/>
      <c r="B60" s="329" t="s">
        <v>196</v>
      </c>
      <c r="C60" s="329">
        <v>0</v>
      </c>
      <c r="D60" s="329">
        <v>0</v>
      </c>
      <c r="E60" s="392">
        <v>0</v>
      </c>
      <c r="F60" s="392">
        <v>0</v>
      </c>
      <c r="G60" s="392">
        <v>6</v>
      </c>
    </row>
    <row r="61" spans="1:7" ht="13" x14ac:dyDescent="0.15">
      <c r="A61" s="391"/>
      <c r="B61" s="329" t="s">
        <v>197</v>
      </c>
      <c r="C61" s="329">
        <v>1</v>
      </c>
      <c r="D61" s="329">
        <v>0</v>
      </c>
      <c r="E61" s="392">
        <v>0</v>
      </c>
      <c r="F61" s="392">
        <v>1</v>
      </c>
      <c r="G61" s="392">
        <v>9</v>
      </c>
    </row>
    <row r="62" spans="1:7" ht="13" x14ac:dyDescent="0.15">
      <c r="A62" s="391"/>
      <c r="B62" s="329" t="s">
        <v>198</v>
      </c>
      <c r="C62" s="329">
        <v>0</v>
      </c>
      <c r="D62" s="329">
        <v>0</v>
      </c>
      <c r="E62" s="392">
        <v>2</v>
      </c>
      <c r="F62" s="392">
        <v>0</v>
      </c>
      <c r="G62" s="392">
        <v>7</v>
      </c>
    </row>
    <row r="63" spans="1:7" ht="13" x14ac:dyDescent="0.15">
      <c r="A63" s="391"/>
      <c r="B63" s="329" t="s">
        <v>375</v>
      </c>
      <c r="C63" s="329">
        <v>24</v>
      </c>
      <c r="D63" s="329">
        <v>28</v>
      </c>
      <c r="E63" s="329">
        <v>28</v>
      </c>
      <c r="F63" s="329">
        <v>32</v>
      </c>
      <c r="G63" s="392">
        <v>404</v>
      </c>
    </row>
    <row r="64" spans="1:7" ht="13" x14ac:dyDescent="0.15">
      <c r="A64" s="391"/>
      <c r="B64" s="329" t="s">
        <v>199</v>
      </c>
      <c r="C64" s="329">
        <v>0</v>
      </c>
      <c r="D64" s="329">
        <v>0</v>
      </c>
      <c r="E64" s="392">
        <v>1</v>
      </c>
      <c r="F64" s="392">
        <v>0</v>
      </c>
      <c r="G64" s="392">
        <v>6</v>
      </c>
    </row>
    <row r="65" spans="1:9" ht="13" x14ac:dyDescent="0.15">
      <c r="A65" s="391"/>
      <c r="B65" s="329" t="s">
        <v>200</v>
      </c>
      <c r="C65" s="329">
        <v>0</v>
      </c>
      <c r="D65" s="329">
        <v>0</v>
      </c>
      <c r="E65" s="392">
        <v>0</v>
      </c>
      <c r="F65" s="392">
        <v>0</v>
      </c>
      <c r="G65" s="392">
        <v>12</v>
      </c>
    </row>
    <row r="66" spans="1:9" ht="13" x14ac:dyDescent="0.15">
      <c r="A66" s="391"/>
      <c r="B66" s="329" t="s">
        <v>201</v>
      </c>
      <c r="C66" s="329">
        <v>0</v>
      </c>
      <c r="D66" s="329">
        <v>0</v>
      </c>
      <c r="E66" s="392">
        <v>4</v>
      </c>
      <c r="F66" s="392">
        <v>5</v>
      </c>
      <c r="G66" s="392">
        <v>510</v>
      </c>
      <c r="H66" s="243"/>
      <c r="I66" s="243"/>
    </row>
    <row r="67" spans="1:9" ht="13" x14ac:dyDescent="0.15">
      <c r="A67" s="391"/>
      <c r="B67" s="329"/>
      <c r="C67" s="329"/>
      <c r="D67" s="329"/>
      <c r="E67" s="329"/>
      <c r="F67" s="329"/>
      <c r="G67" s="392"/>
    </row>
    <row r="68" spans="1:9" ht="13" x14ac:dyDescent="0.15">
      <c r="A68" s="391" t="s">
        <v>202</v>
      </c>
      <c r="B68" s="329" t="s">
        <v>203</v>
      </c>
      <c r="C68" s="392">
        <v>0</v>
      </c>
      <c r="D68" s="392">
        <v>0</v>
      </c>
      <c r="E68" s="392">
        <v>0</v>
      </c>
      <c r="F68" s="392">
        <v>0</v>
      </c>
      <c r="G68" s="394">
        <v>5</v>
      </c>
    </row>
    <row r="69" spans="1:9" ht="13" x14ac:dyDescent="0.15">
      <c r="A69" s="391"/>
      <c r="B69" s="329" t="s">
        <v>204</v>
      </c>
      <c r="C69" s="329">
        <v>1</v>
      </c>
      <c r="D69" s="329">
        <v>0</v>
      </c>
      <c r="E69" s="392">
        <v>1</v>
      </c>
      <c r="F69" s="392">
        <v>0</v>
      </c>
      <c r="G69" s="394">
        <v>7</v>
      </c>
    </row>
    <row r="70" spans="1:9" ht="13" x14ac:dyDescent="0.15">
      <c r="A70" s="391"/>
      <c r="B70" s="329" t="s">
        <v>205</v>
      </c>
      <c r="C70" s="329">
        <v>0</v>
      </c>
      <c r="D70" s="329">
        <v>1</v>
      </c>
      <c r="E70" s="329">
        <v>1</v>
      </c>
      <c r="F70" s="329">
        <v>0</v>
      </c>
      <c r="G70" s="394">
        <v>15</v>
      </c>
    </row>
    <row r="71" spans="1:9" ht="13" x14ac:dyDescent="0.15">
      <c r="A71" s="391"/>
      <c r="B71" s="329" t="s">
        <v>206</v>
      </c>
      <c r="C71" s="329">
        <v>4</v>
      </c>
      <c r="D71" s="329">
        <v>9</v>
      </c>
      <c r="E71" s="329">
        <v>8</v>
      </c>
      <c r="F71" s="329">
        <v>7</v>
      </c>
      <c r="G71" s="394">
        <v>82</v>
      </c>
    </row>
    <row r="72" spans="1:9" ht="13" x14ac:dyDescent="0.15">
      <c r="A72" s="391"/>
      <c r="B72" s="329" t="s">
        <v>207</v>
      </c>
      <c r="C72" s="329">
        <v>0</v>
      </c>
      <c r="D72" s="329">
        <v>0</v>
      </c>
      <c r="E72" s="392">
        <v>0</v>
      </c>
      <c r="F72" s="392">
        <v>1</v>
      </c>
      <c r="G72" s="394">
        <v>16</v>
      </c>
    </row>
    <row r="73" spans="1:9" ht="13" x14ac:dyDescent="0.15">
      <c r="A73" s="391"/>
      <c r="B73" s="329" t="s">
        <v>208</v>
      </c>
      <c r="C73" s="329">
        <v>0</v>
      </c>
      <c r="D73" s="329">
        <v>0</v>
      </c>
      <c r="E73" s="392">
        <v>1</v>
      </c>
      <c r="F73" s="392">
        <v>1</v>
      </c>
      <c r="G73" s="394">
        <v>10</v>
      </c>
    </row>
    <row r="74" spans="1:9" ht="13" x14ac:dyDescent="0.15">
      <c r="A74" s="391"/>
      <c r="B74" s="329" t="s">
        <v>209</v>
      </c>
      <c r="C74" s="329">
        <v>12</v>
      </c>
      <c r="D74" s="329">
        <v>6</v>
      </c>
      <c r="E74" s="329">
        <v>8</v>
      </c>
      <c r="F74" s="329">
        <v>15</v>
      </c>
      <c r="G74" s="394">
        <v>131</v>
      </c>
    </row>
    <row r="75" spans="1:9" ht="13" x14ac:dyDescent="0.15">
      <c r="A75" s="391"/>
      <c r="B75" s="329" t="s">
        <v>210</v>
      </c>
      <c r="C75" s="329">
        <v>0</v>
      </c>
      <c r="D75" s="329">
        <v>0</v>
      </c>
      <c r="E75" s="392">
        <v>0</v>
      </c>
      <c r="F75" s="392">
        <v>0</v>
      </c>
      <c r="G75" s="394">
        <v>9</v>
      </c>
    </row>
    <row r="76" spans="1:9" ht="13" x14ac:dyDescent="0.15">
      <c r="A76" s="391"/>
      <c r="B76" s="329" t="s">
        <v>211</v>
      </c>
      <c r="C76" s="329">
        <v>0</v>
      </c>
      <c r="D76" s="329">
        <v>0</v>
      </c>
      <c r="E76" s="392">
        <v>0</v>
      </c>
      <c r="F76" s="392">
        <v>0</v>
      </c>
      <c r="G76" s="394">
        <v>4</v>
      </c>
    </row>
    <row r="77" spans="1:9" ht="13" x14ac:dyDescent="0.15">
      <c r="A77" s="391"/>
      <c r="B77" s="329" t="s">
        <v>212</v>
      </c>
      <c r="C77" s="329">
        <v>0</v>
      </c>
      <c r="D77" s="329">
        <v>0</v>
      </c>
      <c r="E77" s="392">
        <v>2</v>
      </c>
      <c r="F77" s="392">
        <v>0</v>
      </c>
      <c r="G77" s="394">
        <v>26</v>
      </c>
    </row>
    <row r="78" spans="1:9" ht="13" x14ac:dyDescent="0.15">
      <c r="A78" s="391"/>
      <c r="B78" s="329" t="s">
        <v>213</v>
      </c>
      <c r="C78" s="329">
        <v>0</v>
      </c>
      <c r="D78" s="329">
        <v>2</v>
      </c>
      <c r="E78" s="392">
        <v>1</v>
      </c>
      <c r="F78" s="392">
        <v>2</v>
      </c>
      <c r="G78" s="394">
        <v>14</v>
      </c>
    </row>
    <row r="79" spans="1:9" ht="13" x14ac:dyDescent="0.15">
      <c r="A79" s="391"/>
      <c r="B79" s="329" t="s">
        <v>214</v>
      </c>
      <c r="C79" s="329">
        <v>8</v>
      </c>
      <c r="D79" s="329">
        <v>13</v>
      </c>
      <c r="E79" s="392">
        <v>10</v>
      </c>
      <c r="F79" s="392">
        <v>12</v>
      </c>
      <c r="G79" s="394">
        <v>226</v>
      </c>
    </row>
    <row r="80" spans="1:9" ht="13" x14ac:dyDescent="0.15">
      <c r="A80" s="391"/>
      <c r="B80" s="329" t="s">
        <v>215</v>
      </c>
      <c r="C80" s="329">
        <v>0</v>
      </c>
      <c r="D80" s="329">
        <v>0</v>
      </c>
      <c r="E80" s="392">
        <v>0</v>
      </c>
      <c r="F80" s="392">
        <v>0</v>
      </c>
      <c r="G80" s="394">
        <v>8</v>
      </c>
    </row>
    <row r="81" spans="1:7" ht="13" x14ac:dyDescent="0.15">
      <c r="A81" s="391"/>
      <c r="B81" s="329" t="s">
        <v>216</v>
      </c>
      <c r="C81" s="329">
        <v>0</v>
      </c>
      <c r="D81" s="329">
        <v>0</v>
      </c>
      <c r="E81" s="392">
        <v>0</v>
      </c>
      <c r="F81" s="392">
        <v>0</v>
      </c>
      <c r="G81" s="394">
        <v>10</v>
      </c>
    </row>
    <row r="82" spans="1:7" ht="13" x14ac:dyDescent="0.15">
      <c r="A82" s="391"/>
      <c r="B82" s="329" t="s">
        <v>217</v>
      </c>
      <c r="C82" s="329">
        <v>0</v>
      </c>
      <c r="D82" s="329">
        <v>1</v>
      </c>
      <c r="E82" s="329">
        <v>0</v>
      </c>
      <c r="F82" s="329">
        <v>0</v>
      </c>
      <c r="G82" s="394">
        <v>5</v>
      </c>
    </row>
    <row r="83" spans="1:7" ht="13" x14ac:dyDescent="0.15">
      <c r="A83" s="391"/>
      <c r="B83" s="329" t="s">
        <v>218</v>
      </c>
      <c r="C83" s="329">
        <v>0</v>
      </c>
      <c r="D83" s="329">
        <v>2</v>
      </c>
      <c r="E83" s="329">
        <v>1</v>
      </c>
      <c r="F83" s="329">
        <v>0</v>
      </c>
      <c r="G83" s="394">
        <v>30</v>
      </c>
    </row>
    <row r="84" spans="1:7" ht="13" x14ac:dyDescent="0.15">
      <c r="A84" s="391"/>
      <c r="B84" s="329" t="s">
        <v>219</v>
      </c>
      <c r="C84" s="329">
        <v>0</v>
      </c>
      <c r="D84" s="329">
        <v>0</v>
      </c>
      <c r="E84" s="392">
        <v>1</v>
      </c>
      <c r="F84" s="392">
        <v>1</v>
      </c>
      <c r="G84" s="394">
        <v>12</v>
      </c>
    </row>
    <row r="85" spans="1:7" ht="13" x14ac:dyDescent="0.15">
      <c r="A85" s="391"/>
      <c r="B85" s="329" t="s">
        <v>220</v>
      </c>
      <c r="C85" s="329">
        <v>1</v>
      </c>
      <c r="D85" s="329">
        <v>0</v>
      </c>
      <c r="E85" s="392">
        <v>0</v>
      </c>
      <c r="F85" s="392">
        <v>0</v>
      </c>
      <c r="G85" s="394">
        <v>7</v>
      </c>
    </row>
    <row r="86" spans="1:7" ht="13" x14ac:dyDescent="0.15">
      <c r="A86" s="391"/>
      <c r="B86" s="329" t="s">
        <v>221</v>
      </c>
      <c r="C86" s="329">
        <v>1</v>
      </c>
      <c r="D86" s="329">
        <v>0</v>
      </c>
      <c r="E86" s="392">
        <v>0</v>
      </c>
      <c r="F86" s="392">
        <v>0</v>
      </c>
      <c r="G86" s="392">
        <v>4</v>
      </c>
    </row>
    <row r="87" spans="1:7" ht="14.25" customHeight="1" x14ac:dyDescent="0.15">
      <c r="A87" s="391"/>
      <c r="B87" s="329" t="s">
        <v>222</v>
      </c>
      <c r="C87" s="329">
        <v>4</v>
      </c>
      <c r="D87" s="329">
        <v>3</v>
      </c>
      <c r="E87" s="329">
        <v>3</v>
      </c>
      <c r="F87" s="329">
        <v>7</v>
      </c>
      <c r="G87" s="394">
        <v>63</v>
      </c>
    </row>
    <row r="88" spans="1:7" ht="13" x14ac:dyDescent="0.15">
      <c r="A88" s="391"/>
      <c r="B88" s="329" t="s">
        <v>223</v>
      </c>
      <c r="C88" s="329">
        <v>1</v>
      </c>
      <c r="D88" s="329">
        <v>1</v>
      </c>
      <c r="E88" s="329">
        <v>3</v>
      </c>
      <c r="F88" s="329">
        <v>1</v>
      </c>
      <c r="G88" s="394">
        <v>58</v>
      </c>
    </row>
    <row r="89" spans="1:7" ht="13" x14ac:dyDescent="0.15">
      <c r="A89" s="391"/>
      <c r="B89" s="329" t="s">
        <v>224</v>
      </c>
      <c r="C89" s="329">
        <v>1</v>
      </c>
      <c r="D89" s="329">
        <v>0</v>
      </c>
      <c r="E89" s="392">
        <v>0</v>
      </c>
      <c r="F89" s="392">
        <v>0</v>
      </c>
      <c r="G89" s="394">
        <v>4</v>
      </c>
    </row>
    <row r="90" spans="1:7" ht="13" x14ac:dyDescent="0.15">
      <c r="A90" s="391"/>
      <c r="B90" s="329" t="s">
        <v>225</v>
      </c>
      <c r="C90" s="329"/>
      <c r="D90" s="329">
        <v>0</v>
      </c>
      <c r="E90" s="329">
        <v>0</v>
      </c>
      <c r="F90" s="329">
        <v>1</v>
      </c>
      <c r="G90" s="394">
        <v>8</v>
      </c>
    </row>
    <row r="91" spans="1:7" ht="13" x14ac:dyDescent="0.15">
      <c r="A91" s="391"/>
      <c r="B91" s="329" t="s">
        <v>226</v>
      </c>
      <c r="C91" s="329">
        <v>2</v>
      </c>
      <c r="D91" s="329">
        <v>7</v>
      </c>
      <c r="E91" s="329">
        <v>3</v>
      </c>
      <c r="F91" s="329">
        <v>2</v>
      </c>
      <c r="G91" s="394">
        <v>53</v>
      </c>
    </row>
    <row r="92" spans="1:7" ht="13" x14ac:dyDescent="0.15">
      <c r="A92" s="391"/>
      <c r="B92" s="329" t="s">
        <v>227</v>
      </c>
      <c r="C92" s="329">
        <v>0</v>
      </c>
      <c r="D92" s="329">
        <v>0</v>
      </c>
      <c r="E92" s="392">
        <v>0</v>
      </c>
      <c r="F92" s="392">
        <v>0</v>
      </c>
      <c r="G92" s="394">
        <v>11</v>
      </c>
    </row>
    <row r="93" spans="1:7" ht="13" x14ac:dyDescent="0.15">
      <c r="A93" s="391"/>
      <c r="B93" s="329" t="s">
        <v>228</v>
      </c>
      <c r="C93" s="329">
        <v>5</v>
      </c>
      <c r="D93" s="329">
        <v>5</v>
      </c>
      <c r="E93" s="329">
        <v>4</v>
      </c>
      <c r="F93" s="329">
        <v>2</v>
      </c>
      <c r="G93" s="394">
        <v>80</v>
      </c>
    </row>
    <row r="94" spans="1:7" ht="13" x14ac:dyDescent="0.15">
      <c r="A94" s="391"/>
      <c r="B94" s="329" t="s">
        <v>229</v>
      </c>
      <c r="C94" s="329">
        <v>3</v>
      </c>
      <c r="D94" s="329">
        <v>11</v>
      </c>
      <c r="E94" s="329">
        <v>12</v>
      </c>
      <c r="F94" s="329">
        <v>11</v>
      </c>
      <c r="G94" s="394">
        <v>133</v>
      </c>
    </row>
    <row r="95" spans="1:7" ht="13" x14ac:dyDescent="0.15">
      <c r="A95" s="391"/>
      <c r="B95" s="329" t="s">
        <v>230</v>
      </c>
      <c r="C95" s="329">
        <v>0</v>
      </c>
      <c r="D95" s="329">
        <v>0</v>
      </c>
      <c r="E95" s="392">
        <v>0</v>
      </c>
      <c r="F95" s="392">
        <v>0</v>
      </c>
      <c r="G95" s="394">
        <v>13</v>
      </c>
    </row>
    <row r="96" spans="1:7" ht="13" x14ac:dyDescent="0.15">
      <c r="A96" s="391"/>
      <c r="B96" s="329" t="s">
        <v>231</v>
      </c>
      <c r="C96" s="329">
        <v>0</v>
      </c>
      <c r="D96" s="329">
        <v>0</v>
      </c>
      <c r="E96" s="392">
        <v>0</v>
      </c>
      <c r="F96" s="392">
        <v>0</v>
      </c>
      <c r="G96" s="394">
        <v>5</v>
      </c>
    </row>
    <row r="97" spans="1:15" ht="13" x14ac:dyDescent="0.15">
      <c r="A97" s="391"/>
      <c r="B97" s="329" t="s">
        <v>232</v>
      </c>
      <c r="C97" s="329">
        <v>2</v>
      </c>
      <c r="D97" s="329">
        <v>2</v>
      </c>
      <c r="E97" s="329">
        <v>4</v>
      </c>
      <c r="F97" s="329">
        <v>2</v>
      </c>
      <c r="G97" s="394">
        <v>43</v>
      </c>
    </row>
    <row r="98" spans="1:15" ht="13" x14ac:dyDescent="0.15">
      <c r="A98" s="391"/>
      <c r="B98" s="329" t="s">
        <v>233</v>
      </c>
      <c r="C98" s="329">
        <v>0</v>
      </c>
      <c r="D98" s="329">
        <v>0</v>
      </c>
      <c r="E98" s="329">
        <v>0</v>
      </c>
      <c r="F98" s="329">
        <v>1</v>
      </c>
      <c r="G98" s="394">
        <v>8</v>
      </c>
    </row>
    <row r="99" spans="1:15" ht="13" x14ac:dyDescent="0.15">
      <c r="A99" s="391"/>
      <c r="B99" s="329" t="s">
        <v>234</v>
      </c>
      <c r="C99" s="329">
        <v>5</v>
      </c>
      <c r="D99" s="329">
        <v>4</v>
      </c>
      <c r="E99" s="329">
        <v>5</v>
      </c>
      <c r="F99" s="329">
        <v>5</v>
      </c>
      <c r="G99" s="394">
        <v>39</v>
      </c>
    </row>
    <row r="100" spans="1:15" ht="13" x14ac:dyDescent="0.15">
      <c r="A100" s="391"/>
      <c r="B100" s="329" t="s">
        <v>235</v>
      </c>
      <c r="C100" s="329">
        <v>89</v>
      </c>
      <c r="D100" s="329">
        <v>75</v>
      </c>
      <c r="E100" s="329">
        <v>86</v>
      </c>
      <c r="F100" s="329">
        <v>82</v>
      </c>
      <c r="G100" s="394">
        <v>2488</v>
      </c>
    </row>
    <row r="101" spans="1:15" ht="13" x14ac:dyDescent="0.15">
      <c r="A101" s="391"/>
      <c r="B101" s="329" t="s">
        <v>236</v>
      </c>
      <c r="C101" s="329">
        <v>0</v>
      </c>
      <c r="D101" s="329">
        <v>0</v>
      </c>
      <c r="E101" s="329">
        <v>7</v>
      </c>
      <c r="F101" s="329">
        <v>16</v>
      </c>
      <c r="G101" s="329">
        <v>119</v>
      </c>
      <c r="H101" s="243"/>
      <c r="I101" s="243"/>
    </row>
    <row r="102" spans="1:15" ht="13" x14ac:dyDescent="0.15">
      <c r="A102" s="391"/>
      <c r="B102" s="329"/>
      <c r="C102" s="329"/>
      <c r="D102" s="329"/>
      <c r="E102" s="329"/>
      <c r="F102" s="329"/>
      <c r="G102" s="392"/>
    </row>
    <row r="103" spans="1:15" ht="13" x14ac:dyDescent="0.15">
      <c r="A103" s="391" t="s">
        <v>237</v>
      </c>
      <c r="B103" s="329" t="s">
        <v>141</v>
      </c>
      <c r="C103" s="329">
        <v>74</v>
      </c>
      <c r="D103" s="329">
        <v>87</v>
      </c>
      <c r="E103" s="329">
        <v>134</v>
      </c>
      <c r="F103" s="329">
        <v>122</v>
      </c>
      <c r="G103" s="329">
        <v>1284</v>
      </c>
    </row>
    <row r="104" spans="1:15" ht="13" x14ac:dyDescent="0.15">
      <c r="A104" s="391"/>
      <c r="B104" s="329" t="s">
        <v>144</v>
      </c>
      <c r="C104" s="329">
        <v>198</v>
      </c>
      <c r="D104" s="329">
        <v>237</v>
      </c>
      <c r="E104" s="329">
        <v>308</v>
      </c>
      <c r="F104" s="329">
        <v>293</v>
      </c>
      <c r="G104" s="329">
        <v>3384</v>
      </c>
    </row>
    <row r="105" spans="1:15" ht="13" x14ac:dyDescent="0.15">
      <c r="A105" s="391"/>
      <c r="B105" s="329" t="s">
        <v>172</v>
      </c>
      <c r="C105" s="329">
        <v>103</v>
      </c>
      <c r="D105" s="329">
        <v>115</v>
      </c>
      <c r="E105" s="329">
        <v>164</v>
      </c>
      <c r="F105" s="329">
        <v>182</v>
      </c>
      <c r="G105" s="329">
        <v>2877</v>
      </c>
      <c r="J105" s="245"/>
      <c r="K105" s="245"/>
      <c r="L105" s="245"/>
      <c r="M105" s="245"/>
      <c r="N105" s="245"/>
    </row>
    <row r="106" spans="1:15" ht="13" x14ac:dyDescent="0.15">
      <c r="A106" s="391"/>
      <c r="B106" s="329" t="s">
        <v>202</v>
      </c>
      <c r="C106" s="398">
        <v>139</v>
      </c>
      <c r="D106" s="398">
        <v>142</v>
      </c>
      <c r="E106" s="398">
        <v>161</v>
      </c>
      <c r="F106" s="398">
        <v>169</v>
      </c>
      <c r="G106" s="398">
        <v>3746</v>
      </c>
      <c r="H106" s="243"/>
    </row>
    <row r="107" spans="1:15" ht="13" x14ac:dyDescent="0.15">
      <c r="A107" s="399" t="s">
        <v>79</v>
      </c>
      <c r="B107" s="400"/>
      <c r="C107" s="401">
        <v>514</v>
      </c>
      <c r="D107" s="401">
        <v>581</v>
      </c>
      <c r="E107" s="401">
        <v>767</v>
      </c>
      <c r="F107" s="401">
        <v>766</v>
      </c>
      <c r="G107" s="401">
        <v>11291</v>
      </c>
      <c r="L107" s="246"/>
      <c r="O107" s="245"/>
    </row>
    <row r="108" spans="1:15" x14ac:dyDescent="0.2">
      <c r="A108" s="168"/>
      <c r="C108" s="242"/>
      <c r="D108" s="242"/>
      <c r="G108" s="247"/>
      <c r="K108" s="168"/>
      <c r="L108" s="248"/>
      <c r="M108" s="248"/>
      <c r="O108" s="160"/>
    </row>
    <row r="109" spans="1:15" x14ac:dyDescent="0.2">
      <c r="A109" s="237" t="s">
        <v>18</v>
      </c>
      <c r="C109" s="242"/>
      <c r="D109" s="242"/>
      <c r="E109" s="249"/>
      <c r="F109" s="249"/>
      <c r="G109" s="250"/>
      <c r="H109" s="249"/>
      <c r="I109" s="249"/>
      <c r="J109" s="249"/>
      <c r="K109" s="249"/>
      <c r="L109" s="249"/>
      <c r="M109" s="249"/>
      <c r="N109" s="249"/>
      <c r="O109" s="251"/>
    </row>
    <row r="110" spans="1:15" x14ac:dyDescent="0.2">
      <c r="A110" s="42" t="s">
        <v>493</v>
      </c>
      <c r="C110" s="242"/>
      <c r="D110" s="242"/>
    </row>
    <row r="111" spans="1:15" x14ac:dyDescent="0.2">
      <c r="A111" s="42" t="s">
        <v>494</v>
      </c>
      <c r="C111" s="242"/>
      <c r="D111" s="242"/>
    </row>
    <row r="112" spans="1:15" ht="12.75" customHeight="1" x14ac:dyDescent="0.15">
      <c r="A112" s="455" t="s">
        <v>373</v>
      </c>
      <c r="B112" s="455"/>
      <c r="C112" s="455"/>
      <c r="D112" s="455"/>
      <c r="E112" s="455"/>
      <c r="F112" s="455"/>
      <c r="G112" s="455"/>
      <c r="H112" s="382"/>
      <c r="I112" s="382"/>
    </row>
    <row r="113" spans="1:7" x14ac:dyDescent="0.2">
      <c r="A113" s="42" t="s">
        <v>374</v>
      </c>
      <c r="C113" s="242"/>
      <c r="D113" s="242"/>
    </row>
    <row r="114" spans="1:7" s="414" customFormat="1" ht="13" x14ac:dyDescent="0.15">
      <c r="A114" s="442" t="s">
        <v>495</v>
      </c>
      <c r="C114" s="242"/>
      <c r="D114" s="242"/>
      <c r="E114" s="165"/>
      <c r="F114" s="165"/>
      <c r="G114" s="441"/>
    </row>
    <row r="115" spans="1:7" x14ac:dyDescent="0.2">
      <c r="C115" s="242"/>
      <c r="D115" s="242"/>
    </row>
    <row r="116" spans="1:7" x14ac:dyDescent="0.2">
      <c r="C116" s="242"/>
      <c r="D116" s="242"/>
    </row>
    <row r="121" spans="1:7" x14ac:dyDescent="0.2">
      <c r="C121" s="44"/>
      <c r="D121" s="44"/>
    </row>
  </sheetData>
  <mergeCells count="3">
    <mergeCell ref="A2:G2"/>
    <mergeCell ref="C4:E4"/>
    <mergeCell ref="A112:G112"/>
  </mergeCells>
  <hyperlinks>
    <hyperlink ref="A114" r:id="rId1" location="overseas-companies"/>
  </hyperlinks>
  <pageMargins left="0.7" right="0.7" top="0.75" bottom="0.75" header="0.3" footer="0.3"/>
  <pageSetup paperSize="9" scale="64"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0"/>
  <sheetViews>
    <sheetView workbookViewId="0"/>
  </sheetViews>
  <sheetFormatPr baseColWidth="10" defaultColWidth="3.6640625" defaultRowHeight="16" x14ac:dyDescent="0.2"/>
  <cols>
    <col min="1" max="1" width="40.5" style="157" bestFit="1" customWidth="1"/>
    <col min="2" max="5" width="12.6640625" style="157" customWidth="1"/>
    <col min="6" max="6" width="12.6640625" style="42" customWidth="1"/>
    <col min="7" max="254" width="8.6640625" style="42" customWidth="1"/>
    <col min="255" max="16384" width="3.6640625" style="42"/>
  </cols>
  <sheetData>
    <row r="1" spans="1:9" x14ac:dyDescent="0.2">
      <c r="A1" s="130" t="s">
        <v>490</v>
      </c>
      <c r="B1" s="130"/>
      <c r="C1" s="130"/>
      <c r="D1" s="130"/>
      <c r="E1" s="130"/>
      <c r="G1" s="427"/>
    </row>
    <row r="2" spans="1:9" x14ac:dyDescent="0.2">
      <c r="A2" s="130" t="s">
        <v>496</v>
      </c>
      <c r="B2" s="183"/>
      <c r="C2" s="183"/>
      <c r="D2" s="183"/>
      <c r="E2" s="183"/>
      <c r="F2" s="66"/>
    </row>
    <row r="3" spans="1:9" x14ac:dyDescent="0.2">
      <c r="A3" s="185"/>
      <c r="B3" s="253"/>
      <c r="C3" s="253"/>
      <c r="D3" s="253"/>
      <c r="E3" s="254"/>
      <c r="F3" s="255"/>
    </row>
    <row r="4" spans="1:9" x14ac:dyDescent="0.2">
      <c r="A4" s="185"/>
      <c r="B4" s="256" t="s">
        <v>1</v>
      </c>
      <c r="C4" s="256" t="s">
        <v>2</v>
      </c>
      <c r="D4" s="256" t="s">
        <v>3</v>
      </c>
      <c r="E4" s="257" t="s">
        <v>4</v>
      </c>
      <c r="F4" s="257" t="s">
        <v>391</v>
      </c>
    </row>
    <row r="5" spans="1:9" ht="13" x14ac:dyDescent="0.15">
      <c r="A5" s="41" t="s">
        <v>93</v>
      </c>
      <c r="B5" s="42"/>
      <c r="C5" s="42"/>
      <c r="D5" s="42"/>
      <c r="E5" s="42"/>
    </row>
    <row r="6" spans="1:9" ht="13" x14ac:dyDescent="0.15">
      <c r="A6" s="42" t="s">
        <v>243</v>
      </c>
      <c r="B6" s="234">
        <v>495</v>
      </c>
      <c r="C6" s="234">
        <v>526</v>
      </c>
      <c r="D6" s="234">
        <v>597</v>
      </c>
      <c r="E6" s="42">
        <v>742</v>
      </c>
      <c r="F6" s="42">
        <v>645</v>
      </c>
    </row>
    <row r="7" spans="1:9" ht="13" x14ac:dyDescent="0.15">
      <c r="A7" s="42" t="s">
        <v>357</v>
      </c>
      <c r="B7" s="233" t="s">
        <v>138</v>
      </c>
      <c r="C7" s="233">
        <v>225</v>
      </c>
      <c r="D7" s="234">
        <v>11</v>
      </c>
      <c r="E7" s="42">
        <v>19</v>
      </c>
      <c r="F7" s="42">
        <v>44</v>
      </c>
    </row>
    <row r="8" spans="1:9" ht="15" x14ac:dyDescent="0.15">
      <c r="A8" s="42" t="s">
        <v>358</v>
      </c>
      <c r="B8" s="234">
        <v>12666</v>
      </c>
      <c r="C8" s="234">
        <v>13192</v>
      </c>
      <c r="D8" s="234">
        <v>13789</v>
      </c>
      <c r="E8" s="234">
        <v>14531</v>
      </c>
      <c r="F8" s="234">
        <v>15244</v>
      </c>
      <c r="I8" s="235"/>
    </row>
    <row r="9" spans="1:9" ht="13" x14ac:dyDescent="0.15">
      <c r="A9" s="192"/>
      <c r="B9" s="258"/>
      <c r="C9" s="258"/>
      <c r="D9" s="258"/>
      <c r="E9" s="258"/>
      <c r="F9" s="258"/>
    </row>
    <row r="10" spans="1:9" ht="13" x14ac:dyDescent="0.15">
      <c r="A10" s="41" t="s">
        <v>25</v>
      </c>
      <c r="B10" s="234"/>
      <c r="C10" s="234"/>
      <c r="D10" s="234"/>
      <c r="E10" s="234"/>
      <c r="F10" s="234"/>
    </row>
    <row r="11" spans="1:9" ht="13" x14ac:dyDescent="0.15">
      <c r="A11" s="42" t="s">
        <v>243</v>
      </c>
      <c r="B11" s="234">
        <v>2270</v>
      </c>
      <c r="C11" s="234">
        <v>3499</v>
      </c>
      <c r="D11" s="234">
        <v>3884</v>
      </c>
      <c r="E11" s="234">
        <v>5706</v>
      </c>
      <c r="F11" s="234">
        <v>4932</v>
      </c>
    </row>
    <row r="12" spans="1:9" ht="13" x14ac:dyDescent="0.15">
      <c r="A12" s="42" t="s">
        <v>357</v>
      </c>
      <c r="B12" s="233" t="s">
        <v>138</v>
      </c>
      <c r="C12" s="233">
        <v>312</v>
      </c>
      <c r="D12" s="234">
        <v>291</v>
      </c>
      <c r="E12" s="234">
        <v>1</v>
      </c>
      <c r="F12" s="233" t="s">
        <v>138</v>
      </c>
    </row>
    <row r="13" spans="1:9" ht="13" x14ac:dyDescent="0.15">
      <c r="A13" s="42" t="s">
        <v>359</v>
      </c>
      <c r="B13" s="234">
        <v>11099</v>
      </c>
      <c r="C13" s="234">
        <v>14598</v>
      </c>
      <c r="D13" s="234">
        <v>18482</v>
      </c>
      <c r="E13" s="234">
        <v>24188</v>
      </c>
      <c r="F13" s="234">
        <v>29709</v>
      </c>
    </row>
    <row r="14" spans="1:9" ht="13" x14ac:dyDescent="0.15">
      <c r="A14" s="192"/>
      <c r="B14" s="258"/>
      <c r="C14" s="258"/>
      <c r="D14" s="258"/>
      <c r="E14" s="258"/>
      <c r="F14" s="258"/>
    </row>
    <row r="15" spans="1:9" ht="13" x14ac:dyDescent="0.15">
      <c r="A15" s="41" t="s">
        <v>27</v>
      </c>
      <c r="B15" s="234"/>
      <c r="C15" s="234"/>
      <c r="D15" s="234"/>
      <c r="E15" s="234"/>
      <c r="F15" s="234"/>
    </row>
    <row r="16" spans="1:9" ht="13" x14ac:dyDescent="0.15">
      <c r="A16" s="42" t="s">
        <v>243</v>
      </c>
      <c r="B16" s="234">
        <v>4</v>
      </c>
      <c r="C16" s="234">
        <v>1</v>
      </c>
      <c r="D16" s="234">
        <v>64</v>
      </c>
      <c r="E16" s="234">
        <v>96</v>
      </c>
      <c r="F16" s="234">
        <v>73</v>
      </c>
    </row>
    <row r="17" spans="1:11" ht="13" x14ac:dyDescent="0.15">
      <c r="A17" s="42" t="s">
        <v>357</v>
      </c>
      <c r="B17" s="233" t="s">
        <v>138</v>
      </c>
      <c r="C17" s="233" t="s">
        <v>138</v>
      </c>
      <c r="D17" s="233" t="s">
        <v>138</v>
      </c>
      <c r="E17" s="233" t="s">
        <v>138</v>
      </c>
      <c r="F17" s="233" t="s">
        <v>138</v>
      </c>
    </row>
    <row r="18" spans="1:11" ht="13" x14ac:dyDescent="0.15">
      <c r="A18" s="42" t="s">
        <v>359</v>
      </c>
      <c r="B18" s="234">
        <v>62</v>
      </c>
      <c r="C18" s="234">
        <v>63</v>
      </c>
      <c r="D18" s="234">
        <v>127</v>
      </c>
      <c r="E18" s="234">
        <v>223</v>
      </c>
      <c r="F18" s="234">
        <v>297</v>
      </c>
    </row>
    <row r="19" spans="1:11" ht="13" x14ac:dyDescent="0.15">
      <c r="A19" s="192"/>
      <c r="B19" s="258"/>
      <c r="C19" s="258"/>
      <c r="D19" s="258"/>
      <c r="E19" s="258"/>
      <c r="F19" s="258"/>
    </row>
    <row r="20" spans="1:11" ht="13" x14ac:dyDescent="0.15">
      <c r="A20" s="41" t="s">
        <v>29</v>
      </c>
      <c r="B20" s="234"/>
      <c r="C20" s="234"/>
      <c r="D20" s="234"/>
      <c r="E20" s="234"/>
      <c r="F20" s="234"/>
    </row>
    <row r="21" spans="1:11" ht="13" x14ac:dyDescent="0.15">
      <c r="A21" s="42" t="s">
        <v>243</v>
      </c>
      <c r="B21" s="234">
        <v>2769</v>
      </c>
      <c r="C21" s="234">
        <v>4026</v>
      </c>
      <c r="D21" s="234">
        <v>4545</v>
      </c>
      <c r="E21" s="234">
        <v>6544</v>
      </c>
      <c r="F21" s="234">
        <v>5650</v>
      </c>
      <c r="G21" s="235"/>
      <c r="H21" s="235"/>
    </row>
    <row r="22" spans="1:11" ht="13" x14ac:dyDescent="0.15">
      <c r="A22" s="42" t="s">
        <v>357</v>
      </c>
      <c r="B22" s="233" t="s">
        <v>138</v>
      </c>
      <c r="C22" s="233">
        <v>537</v>
      </c>
      <c r="D22" s="234">
        <v>302</v>
      </c>
      <c r="E22" s="234">
        <v>20</v>
      </c>
      <c r="F22" s="234">
        <v>44</v>
      </c>
      <c r="G22" s="235"/>
      <c r="H22" s="235"/>
    </row>
    <row r="23" spans="1:11" ht="13" x14ac:dyDescent="0.15">
      <c r="A23" s="42" t="s">
        <v>359</v>
      </c>
      <c r="B23" s="234">
        <v>23827</v>
      </c>
      <c r="C23" s="234">
        <v>27853</v>
      </c>
      <c r="D23" s="234">
        <v>32398</v>
      </c>
      <c r="E23" s="234">
        <v>38942</v>
      </c>
      <c r="F23" s="234">
        <v>45250</v>
      </c>
      <c r="G23" s="235"/>
      <c r="H23" s="235"/>
      <c r="I23" s="235"/>
      <c r="J23" s="235"/>
      <c r="K23" s="235"/>
    </row>
    <row r="24" spans="1:11" ht="13" x14ac:dyDescent="0.15">
      <c r="A24" s="192"/>
      <c r="B24" s="192"/>
      <c r="C24" s="192"/>
      <c r="D24" s="192"/>
      <c r="E24" s="192"/>
      <c r="F24" s="192"/>
    </row>
    <row r="25" spans="1:11" x14ac:dyDescent="0.2">
      <c r="A25" s="259"/>
    </row>
    <row r="26" spans="1:11" x14ac:dyDescent="0.2">
      <c r="A26" s="41" t="s">
        <v>18</v>
      </c>
    </row>
    <row r="27" spans="1:11" x14ac:dyDescent="0.2">
      <c r="A27" s="42" t="s">
        <v>238</v>
      </c>
    </row>
    <row r="28" spans="1:11" x14ac:dyDescent="0.2">
      <c r="A28" s="41" t="s">
        <v>355</v>
      </c>
    </row>
    <row r="29" spans="1:11" ht="43.5" customHeight="1" x14ac:dyDescent="0.15">
      <c r="A29" s="468" t="s">
        <v>356</v>
      </c>
      <c r="B29" s="469"/>
      <c r="C29" s="469"/>
      <c r="D29" s="469"/>
      <c r="E29" s="469"/>
      <c r="F29" s="469"/>
      <c r="G29" s="469"/>
      <c r="H29" s="469"/>
    </row>
    <row r="40" spans="1:1" x14ac:dyDescent="0.2">
      <c r="A40" s="157" t="s">
        <v>19</v>
      </c>
    </row>
  </sheetData>
  <mergeCells count="1">
    <mergeCell ref="A29:H29"/>
  </mergeCells>
  <pageMargins left="0.7" right="0.7" top="0.75" bottom="0.75" header="0.3" footer="0.3"/>
  <pageSetup paperSize="9" scale="7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29"/>
  <sheetViews>
    <sheetView showGridLines="0" workbookViewId="0"/>
  </sheetViews>
  <sheetFormatPr baseColWidth="10" defaultColWidth="8.83203125" defaultRowHeight="16" x14ac:dyDescent="0.2"/>
  <cols>
    <col min="1" max="1" width="58" style="157" customWidth="1"/>
    <col min="2" max="4" width="10.6640625" style="157" customWidth="1"/>
    <col min="5" max="5" width="2.6640625" style="157" customWidth="1"/>
    <col min="6" max="8" width="10.6640625" style="42" customWidth="1"/>
    <col min="9" max="9" width="2.6640625" style="42" customWidth="1"/>
    <col min="10" max="12" width="10.6640625" style="42" customWidth="1"/>
    <col min="13" max="13" width="2.6640625" style="42" customWidth="1"/>
    <col min="14" max="16" width="10.6640625" style="42" customWidth="1"/>
    <col min="17" max="17" width="2.6640625" style="42" customWidth="1"/>
    <col min="18" max="20" width="10.6640625" style="42" customWidth="1"/>
    <col min="21" max="16384" width="8.83203125" style="42"/>
  </cols>
  <sheetData>
    <row r="1" spans="1:22" x14ac:dyDescent="0.2">
      <c r="A1" s="130" t="s">
        <v>490</v>
      </c>
      <c r="B1" s="130"/>
      <c r="C1" s="130"/>
      <c r="D1" s="130"/>
      <c r="E1" s="130"/>
      <c r="F1" s="440"/>
    </row>
    <row r="2" spans="1:22" x14ac:dyDescent="0.2">
      <c r="A2" s="175" t="s">
        <v>497</v>
      </c>
      <c r="B2" s="183"/>
      <c r="C2" s="183"/>
      <c r="D2" s="183"/>
      <c r="E2" s="183"/>
    </row>
    <row r="3" spans="1:22" x14ac:dyDescent="0.2">
      <c r="A3" s="174"/>
      <c r="B3" s="172"/>
      <c r="C3" s="172"/>
      <c r="D3" s="172"/>
      <c r="E3" s="172"/>
      <c r="F3" s="148"/>
      <c r="G3" s="148"/>
      <c r="H3" s="148"/>
      <c r="I3" s="148"/>
      <c r="J3" s="148"/>
      <c r="K3" s="148"/>
      <c r="L3" s="148"/>
      <c r="M3" s="148"/>
      <c r="N3" s="148"/>
      <c r="O3" s="148"/>
      <c r="P3" s="148"/>
      <c r="Q3" s="148"/>
      <c r="R3" s="148"/>
      <c r="S3" s="148"/>
      <c r="T3" s="148"/>
    </row>
    <row r="4" spans="1:22" x14ac:dyDescent="0.2">
      <c r="A4" s="175"/>
      <c r="B4" s="474" t="s">
        <v>1</v>
      </c>
      <c r="C4" s="474"/>
      <c r="D4" s="474"/>
      <c r="E4" s="173"/>
      <c r="F4" s="474" t="s">
        <v>2</v>
      </c>
      <c r="G4" s="474"/>
      <c r="H4" s="474"/>
      <c r="I4" s="173"/>
      <c r="J4" s="474" t="s">
        <v>3</v>
      </c>
      <c r="K4" s="474"/>
      <c r="L4" s="474"/>
      <c r="M4" s="376"/>
      <c r="N4" s="474" t="s">
        <v>4</v>
      </c>
      <c r="O4" s="474"/>
      <c r="P4" s="474"/>
      <c r="Q4" s="376"/>
      <c r="R4" s="476" t="s">
        <v>391</v>
      </c>
      <c r="S4" s="476"/>
      <c r="T4" s="476"/>
      <c r="U4" s="376"/>
      <c r="V4" s="376"/>
    </row>
    <row r="5" spans="1:22" s="262" customFormat="1" ht="27" x14ac:dyDescent="0.2">
      <c r="A5" s="260"/>
      <c r="B5" s="261" t="s">
        <v>140</v>
      </c>
      <c r="C5" s="261" t="s">
        <v>239</v>
      </c>
      <c r="D5" s="261" t="s">
        <v>498</v>
      </c>
      <c r="E5" s="261"/>
      <c r="F5" s="261" t="s">
        <v>140</v>
      </c>
      <c r="G5" s="261" t="s">
        <v>239</v>
      </c>
      <c r="H5" s="261" t="s">
        <v>498</v>
      </c>
      <c r="I5" s="261"/>
      <c r="J5" s="261" t="s">
        <v>140</v>
      </c>
      <c r="K5" s="261" t="s">
        <v>239</v>
      </c>
      <c r="L5" s="261" t="s">
        <v>498</v>
      </c>
      <c r="M5" s="261"/>
      <c r="N5" s="261" t="s">
        <v>140</v>
      </c>
      <c r="O5" s="261" t="s">
        <v>239</v>
      </c>
      <c r="P5" s="261" t="s">
        <v>498</v>
      </c>
      <c r="Q5" s="261"/>
      <c r="R5" s="261" t="s">
        <v>140</v>
      </c>
      <c r="S5" s="261" t="s">
        <v>239</v>
      </c>
      <c r="T5" s="261" t="s">
        <v>498</v>
      </c>
    </row>
    <row r="6" spans="1:22" ht="13" x14ac:dyDescent="0.15">
      <c r="A6" s="41"/>
      <c r="B6" s="219"/>
      <c r="C6" s="219"/>
      <c r="D6" s="219"/>
      <c r="E6" s="219"/>
      <c r="F6" s="219"/>
      <c r="G6" s="219"/>
      <c r="H6" s="219"/>
      <c r="I6" s="219"/>
      <c r="J6" s="219"/>
      <c r="K6" s="219"/>
      <c r="L6" s="219"/>
      <c r="M6" s="219"/>
      <c r="N6" s="219"/>
      <c r="O6" s="219"/>
      <c r="P6" s="219"/>
      <c r="Q6" s="219"/>
    </row>
    <row r="7" spans="1:22" ht="15" x14ac:dyDescent="0.15">
      <c r="A7" s="42" t="s">
        <v>360</v>
      </c>
      <c r="B7" s="219" t="s">
        <v>137</v>
      </c>
      <c r="C7" s="219" t="s">
        <v>137</v>
      </c>
      <c r="D7" s="219">
        <v>927</v>
      </c>
      <c r="E7" s="219"/>
      <c r="F7" s="219" t="s">
        <v>137</v>
      </c>
      <c r="G7" s="219" t="s">
        <v>137</v>
      </c>
      <c r="H7" s="219">
        <v>927</v>
      </c>
      <c r="I7" s="219"/>
      <c r="J7" s="219" t="s">
        <v>137</v>
      </c>
      <c r="K7" s="219" t="s">
        <v>137</v>
      </c>
      <c r="L7" s="219">
        <v>927</v>
      </c>
      <c r="M7" s="219"/>
      <c r="N7" s="219" t="s">
        <v>137</v>
      </c>
      <c r="O7" s="219" t="s">
        <v>137</v>
      </c>
      <c r="P7" s="42">
        <v>927</v>
      </c>
      <c r="R7" s="368" t="s">
        <v>466</v>
      </c>
      <c r="S7" s="368" t="s">
        <v>466</v>
      </c>
      <c r="T7" s="412">
        <v>926</v>
      </c>
    </row>
    <row r="8" spans="1:22" ht="13" x14ac:dyDescent="0.15">
      <c r="A8" s="42"/>
      <c r="B8" s="219"/>
      <c r="C8" s="219"/>
      <c r="D8" s="219"/>
      <c r="E8" s="219"/>
      <c r="F8" s="219"/>
      <c r="G8" s="219"/>
      <c r="H8" s="219"/>
      <c r="I8" s="219"/>
      <c r="J8" s="219"/>
      <c r="K8" s="219"/>
      <c r="L8" s="219"/>
      <c r="M8" s="219"/>
      <c r="N8" s="219"/>
      <c r="O8" s="219"/>
      <c r="T8" s="412"/>
    </row>
    <row r="9" spans="1:22" ht="13" x14ac:dyDescent="0.15">
      <c r="A9" s="41" t="s">
        <v>240</v>
      </c>
      <c r="B9" s="219"/>
      <c r="C9" s="219"/>
      <c r="D9" s="219"/>
      <c r="E9" s="219"/>
      <c r="F9" s="219"/>
      <c r="G9" s="219"/>
      <c r="H9" s="219"/>
      <c r="I9" s="219"/>
      <c r="J9" s="219"/>
      <c r="K9" s="219"/>
      <c r="L9" s="219"/>
      <c r="M9" s="219"/>
      <c r="N9" s="219"/>
      <c r="O9" s="219"/>
      <c r="T9" s="412"/>
    </row>
    <row r="10" spans="1:22" ht="15" x14ac:dyDescent="0.15">
      <c r="A10" s="42" t="s">
        <v>363</v>
      </c>
      <c r="B10" s="235">
        <v>384</v>
      </c>
      <c r="C10" s="235">
        <v>246</v>
      </c>
      <c r="D10" s="177">
        <v>10007</v>
      </c>
      <c r="E10" s="177"/>
      <c r="F10" s="235">
        <v>312</v>
      </c>
      <c r="G10" s="235">
        <v>203</v>
      </c>
      <c r="H10" s="177">
        <v>10096</v>
      </c>
      <c r="I10" s="177"/>
      <c r="J10" s="235">
        <v>108</v>
      </c>
      <c r="K10" s="235">
        <v>134</v>
      </c>
      <c r="L10" s="177">
        <v>10070</v>
      </c>
      <c r="M10" s="177"/>
      <c r="N10" s="235">
        <v>21</v>
      </c>
      <c r="O10" s="177">
        <v>77</v>
      </c>
      <c r="P10" s="412">
        <v>10014</v>
      </c>
      <c r="R10" s="368" t="s">
        <v>466</v>
      </c>
      <c r="S10" s="42">
        <v>147</v>
      </c>
      <c r="T10" s="412">
        <v>9939</v>
      </c>
    </row>
    <row r="11" spans="1:22" ht="15" x14ac:dyDescent="0.15">
      <c r="A11" s="42" t="s">
        <v>364</v>
      </c>
      <c r="B11" s="235">
        <v>6</v>
      </c>
      <c r="C11" s="235">
        <v>2</v>
      </c>
      <c r="D11" s="177">
        <v>833</v>
      </c>
      <c r="E11" s="177"/>
      <c r="F11" s="235">
        <v>7</v>
      </c>
      <c r="G11" s="235">
        <v>1</v>
      </c>
      <c r="H11" s="177">
        <v>842</v>
      </c>
      <c r="I11" s="177"/>
      <c r="J11" s="235">
        <v>5</v>
      </c>
      <c r="K11" s="219" t="s">
        <v>137</v>
      </c>
      <c r="L11" s="177">
        <v>847</v>
      </c>
      <c r="M11" s="177"/>
      <c r="N11" s="219">
        <v>2</v>
      </c>
      <c r="O11" s="177">
        <v>3</v>
      </c>
      <c r="P11" s="412">
        <v>846</v>
      </c>
      <c r="R11" s="42">
        <v>3</v>
      </c>
      <c r="S11" s="42">
        <v>2</v>
      </c>
      <c r="T11" s="412">
        <v>859</v>
      </c>
    </row>
    <row r="12" spans="1:22" ht="15" x14ac:dyDescent="0.15">
      <c r="A12" s="42" t="s">
        <v>365</v>
      </c>
      <c r="B12" s="219" t="s">
        <v>137</v>
      </c>
      <c r="C12" s="219" t="s">
        <v>137</v>
      </c>
      <c r="D12" s="177">
        <v>45</v>
      </c>
      <c r="E12" s="177"/>
      <c r="F12" s="219" t="s">
        <v>137</v>
      </c>
      <c r="G12" s="219" t="s">
        <v>137</v>
      </c>
      <c r="H12" s="177">
        <v>46</v>
      </c>
      <c r="I12" s="177"/>
      <c r="J12" s="219" t="s">
        <v>137</v>
      </c>
      <c r="K12" s="219" t="s">
        <v>137</v>
      </c>
      <c r="L12" s="177">
        <v>46</v>
      </c>
      <c r="M12" s="177"/>
      <c r="N12" s="219" t="s">
        <v>137</v>
      </c>
      <c r="O12" s="177" t="s">
        <v>137</v>
      </c>
      <c r="P12" s="412">
        <v>46</v>
      </c>
      <c r="R12" s="368" t="s">
        <v>466</v>
      </c>
      <c r="S12" s="368" t="s">
        <v>466</v>
      </c>
      <c r="T12" s="412">
        <v>46</v>
      </c>
    </row>
    <row r="13" spans="1:22" ht="15" x14ac:dyDescent="0.15">
      <c r="A13" s="42" t="s">
        <v>366</v>
      </c>
      <c r="B13" s="235">
        <v>14</v>
      </c>
      <c r="C13" s="235">
        <v>21</v>
      </c>
      <c r="D13" s="177">
        <v>567</v>
      </c>
      <c r="E13" s="177"/>
      <c r="F13" s="235">
        <v>15</v>
      </c>
      <c r="G13" s="235">
        <v>19</v>
      </c>
      <c r="H13" s="177">
        <v>598</v>
      </c>
      <c r="I13" s="177"/>
      <c r="J13" s="235">
        <v>7</v>
      </c>
      <c r="K13" s="235">
        <v>11</v>
      </c>
      <c r="L13" s="177">
        <v>595</v>
      </c>
      <c r="M13" s="177"/>
      <c r="N13" s="219" t="s">
        <v>137</v>
      </c>
      <c r="O13" s="177" t="s">
        <v>137</v>
      </c>
      <c r="P13" s="412">
        <v>595</v>
      </c>
      <c r="R13" s="368" t="s">
        <v>466</v>
      </c>
      <c r="S13" s="368" t="s">
        <v>137</v>
      </c>
      <c r="T13" s="412">
        <v>595</v>
      </c>
    </row>
    <row r="14" spans="1:22" ht="15" x14ac:dyDescent="0.15">
      <c r="A14" s="42" t="s">
        <v>503</v>
      </c>
      <c r="B14" s="235">
        <v>15</v>
      </c>
      <c r="C14" s="235">
        <v>2</v>
      </c>
      <c r="D14" s="235">
        <v>257</v>
      </c>
      <c r="E14" s="235"/>
      <c r="F14" s="235">
        <v>11</v>
      </c>
      <c r="G14" s="235">
        <v>2</v>
      </c>
      <c r="H14" s="235">
        <v>266</v>
      </c>
      <c r="I14" s="235"/>
      <c r="J14" s="235">
        <v>14</v>
      </c>
      <c r="K14" s="235">
        <v>2</v>
      </c>
      <c r="L14" s="235">
        <v>278</v>
      </c>
      <c r="M14" s="235"/>
      <c r="N14" s="235">
        <v>15</v>
      </c>
      <c r="O14" s="177">
        <v>1</v>
      </c>
      <c r="P14" s="412">
        <v>292</v>
      </c>
      <c r="R14" s="42">
        <v>5</v>
      </c>
      <c r="S14" s="42">
        <v>1</v>
      </c>
      <c r="T14" s="412">
        <v>294</v>
      </c>
    </row>
    <row r="15" spans="1:22" s="263" customFormat="1" ht="15" customHeight="1" x14ac:dyDescent="0.15">
      <c r="A15" s="263" t="s">
        <v>369</v>
      </c>
      <c r="B15" s="235">
        <v>39</v>
      </c>
      <c r="C15" s="235">
        <v>1</v>
      </c>
      <c r="D15" s="177">
        <v>60</v>
      </c>
      <c r="E15" s="177"/>
      <c r="F15" s="235">
        <v>4</v>
      </c>
      <c r="G15" s="235">
        <v>1</v>
      </c>
      <c r="H15" s="177">
        <v>63</v>
      </c>
      <c r="I15" s="177"/>
      <c r="J15" s="235">
        <v>4</v>
      </c>
      <c r="K15" s="235">
        <v>23</v>
      </c>
      <c r="L15" s="177">
        <v>44</v>
      </c>
      <c r="M15" s="177"/>
      <c r="N15" s="235">
        <v>15</v>
      </c>
      <c r="O15" s="177">
        <v>6</v>
      </c>
      <c r="P15" s="443">
        <v>53</v>
      </c>
      <c r="R15" s="263">
        <v>3</v>
      </c>
      <c r="S15" s="263">
        <v>11</v>
      </c>
      <c r="T15" s="413">
        <v>50</v>
      </c>
    </row>
    <row r="16" spans="1:22" ht="15" customHeight="1" x14ac:dyDescent="0.2">
      <c r="A16" s="477"/>
      <c r="B16" s="477"/>
      <c r="C16" s="477"/>
      <c r="D16" s="477"/>
      <c r="E16" s="477"/>
      <c r="F16" s="264"/>
      <c r="G16" s="264"/>
    </row>
    <row r="17" spans="1:21" x14ac:dyDescent="0.2">
      <c r="A17" s="41" t="s">
        <v>18</v>
      </c>
    </row>
    <row r="18" spans="1:21" ht="15.5" customHeight="1" x14ac:dyDescent="0.15">
      <c r="A18" s="478" t="s">
        <v>241</v>
      </c>
      <c r="B18" s="478"/>
      <c r="C18" s="478"/>
      <c r="D18" s="478"/>
      <c r="E18" s="478"/>
      <c r="F18" s="478"/>
      <c r="G18" s="478"/>
      <c r="H18" s="478"/>
      <c r="I18" s="478"/>
      <c r="J18" s="478"/>
      <c r="K18" s="478"/>
      <c r="L18" s="478"/>
      <c r="M18" s="478"/>
      <c r="N18" s="478"/>
      <c r="O18" s="478"/>
      <c r="P18" s="478"/>
      <c r="Q18" s="478"/>
      <c r="R18" s="478"/>
      <c r="S18" s="478"/>
      <c r="T18" s="478"/>
      <c r="U18" s="478"/>
    </row>
    <row r="19" spans="1:21" ht="13" x14ac:dyDescent="0.15">
      <c r="A19" s="458" t="s">
        <v>499</v>
      </c>
      <c r="B19" s="458"/>
      <c r="C19" s="458"/>
      <c r="D19" s="458"/>
      <c r="E19" s="458"/>
      <c r="F19" s="458"/>
      <c r="G19" s="458"/>
      <c r="H19" s="458"/>
      <c r="I19" s="458"/>
      <c r="J19" s="458"/>
      <c r="K19" s="458"/>
      <c r="L19" s="458"/>
      <c r="M19" s="458"/>
      <c r="N19" s="458"/>
      <c r="O19" s="458"/>
      <c r="P19" s="458"/>
      <c r="Q19" s="458"/>
      <c r="R19" s="458"/>
      <c r="S19" s="458"/>
      <c r="T19" s="458"/>
      <c r="U19" s="458"/>
    </row>
    <row r="20" spans="1:21" ht="26.5" customHeight="1" x14ac:dyDescent="0.15">
      <c r="A20" s="455" t="s">
        <v>361</v>
      </c>
      <c r="B20" s="455"/>
      <c r="C20" s="455"/>
      <c r="D20" s="455"/>
      <c r="E20" s="455"/>
      <c r="F20" s="455"/>
      <c r="G20" s="455"/>
      <c r="H20" s="455"/>
      <c r="I20" s="455"/>
      <c r="J20" s="455"/>
      <c r="K20" s="455"/>
      <c r="L20" s="455"/>
      <c r="M20" s="455"/>
      <c r="N20" s="455"/>
      <c r="O20" s="455"/>
      <c r="P20" s="455"/>
      <c r="Q20" s="455"/>
      <c r="R20" s="455"/>
      <c r="S20" s="455"/>
      <c r="T20" s="455"/>
      <c r="U20" s="455"/>
    </row>
    <row r="21" spans="1:21" ht="15.5" customHeight="1" x14ac:dyDescent="0.15">
      <c r="A21" s="475" t="s">
        <v>362</v>
      </c>
      <c r="B21" s="475"/>
      <c r="C21" s="475"/>
      <c r="D21" s="475"/>
      <c r="E21" s="475"/>
      <c r="F21" s="475"/>
      <c r="G21" s="475"/>
      <c r="H21" s="475"/>
      <c r="I21" s="475"/>
      <c r="J21" s="475"/>
      <c r="K21" s="475"/>
      <c r="L21" s="475"/>
      <c r="M21" s="475"/>
      <c r="N21" s="475"/>
      <c r="O21" s="475"/>
      <c r="P21" s="475"/>
      <c r="Q21" s="475"/>
      <c r="R21" s="475"/>
      <c r="S21" s="475"/>
      <c r="T21" s="475"/>
      <c r="U21" s="475"/>
    </row>
    <row r="22" spans="1:21" ht="41" customHeight="1" x14ac:dyDescent="0.15">
      <c r="A22" s="473" t="s">
        <v>500</v>
      </c>
      <c r="B22" s="473"/>
      <c r="C22" s="473"/>
      <c r="D22" s="473"/>
      <c r="E22" s="473"/>
      <c r="F22" s="473"/>
      <c r="G22" s="473"/>
      <c r="H22" s="473"/>
      <c r="I22" s="473"/>
      <c r="J22" s="473"/>
      <c r="K22" s="473"/>
      <c r="L22" s="473"/>
      <c r="M22" s="473"/>
      <c r="N22" s="473"/>
      <c r="O22" s="473"/>
      <c r="P22" s="473"/>
      <c r="Q22" s="473"/>
      <c r="R22" s="473"/>
      <c r="S22" s="473"/>
      <c r="T22" s="473"/>
      <c r="U22" s="473"/>
    </row>
    <row r="23" spans="1:21" ht="38.5" customHeight="1" x14ac:dyDescent="0.15">
      <c r="A23" s="472" t="s">
        <v>501</v>
      </c>
      <c r="B23" s="472"/>
      <c r="C23" s="472"/>
      <c r="D23" s="472"/>
      <c r="E23" s="472"/>
      <c r="F23" s="472"/>
      <c r="G23" s="472"/>
      <c r="H23" s="472"/>
      <c r="I23" s="472"/>
      <c r="J23" s="472"/>
      <c r="K23" s="472"/>
      <c r="L23" s="472"/>
      <c r="M23" s="472"/>
      <c r="N23" s="472"/>
      <c r="O23" s="472"/>
      <c r="P23" s="472"/>
      <c r="Q23" s="472"/>
      <c r="R23" s="472"/>
      <c r="S23" s="472"/>
      <c r="T23" s="472"/>
      <c r="U23" s="472"/>
    </row>
    <row r="24" spans="1:21" ht="13" x14ac:dyDescent="0.15">
      <c r="A24" s="470" t="s">
        <v>502</v>
      </c>
      <c r="B24" s="470"/>
      <c r="C24" s="470"/>
      <c r="D24" s="470"/>
      <c r="E24" s="470"/>
      <c r="F24" s="470"/>
      <c r="G24" s="470"/>
      <c r="H24" s="470"/>
      <c r="I24" s="470"/>
      <c r="J24" s="470"/>
      <c r="K24" s="470"/>
      <c r="L24" s="470"/>
      <c r="M24" s="470"/>
      <c r="N24" s="470"/>
      <c r="O24" s="470"/>
      <c r="P24" s="470"/>
      <c r="Q24" s="470"/>
      <c r="R24" s="470"/>
      <c r="S24" s="470"/>
      <c r="T24" s="470"/>
      <c r="U24" s="470"/>
    </row>
    <row r="25" spans="1:21" ht="15.5" customHeight="1" x14ac:dyDescent="0.15">
      <c r="A25" s="471" t="s">
        <v>367</v>
      </c>
      <c r="B25" s="471"/>
      <c r="C25" s="471"/>
      <c r="D25" s="471"/>
      <c r="E25" s="471"/>
      <c r="F25" s="471"/>
      <c r="G25" s="471"/>
      <c r="H25" s="471"/>
      <c r="I25" s="471"/>
      <c r="J25" s="471"/>
      <c r="K25" s="471"/>
      <c r="L25" s="471"/>
      <c r="M25" s="471"/>
      <c r="N25" s="471"/>
      <c r="O25" s="471"/>
      <c r="P25" s="471"/>
      <c r="Q25" s="471"/>
      <c r="R25" s="471"/>
      <c r="S25" s="471"/>
      <c r="T25" s="471"/>
      <c r="U25" s="471"/>
    </row>
    <row r="26" spans="1:21" ht="26.5" customHeight="1" x14ac:dyDescent="0.15">
      <c r="A26" s="472" t="s">
        <v>504</v>
      </c>
      <c r="B26" s="472"/>
      <c r="C26" s="472"/>
      <c r="D26" s="472"/>
      <c r="E26" s="472"/>
      <c r="F26" s="472"/>
      <c r="G26" s="472"/>
      <c r="H26" s="472"/>
      <c r="I26" s="472"/>
      <c r="J26" s="472"/>
      <c r="K26" s="472"/>
      <c r="L26" s="472"/>
      <c r="M26" s="472"/>
      <c r="N26" s="472"/>
      <c r="O26" s="472"/>
      <c r="P26" s="472"/>
      <c r="Q26" s="472"/>
      <c r="R26" s="472"/>
      <c r="S26" s="472"/>
      <c r="T26" s="472"/>
      <c r="U26" s="472"/>
    </row>
    <row r="27" spans="1:21" ht="15.5" customHeight="1" x14ac:dyDescent="0.15">
      <c r="A27" s="471" t="s">
        <v>368</v>
      </c>
      <c r="B27" s="471"/>
      <c r="C27" s="471"/>
      <c r="D27" s="471"/>
      <c r="E27" s="471"/>
      <c r="F27" s="471"/>
      <c r="G27" s="471"/>
      <c r="H27" s="471"/>
      <c r="I27" s="471"/>
      <c r="J27" s="471"/>
      <c r="K27" s="471"/>
      <c r="L27" s="471"/>
      <c r="M27" s="471"/>
      <c r="N27" s="471"/>
      <c r="O27" s="471"/>
      <c r="P27" s="471"/>
      <c r="Q27" s="471"/>
      <c r="R27" s="471"/>
      <c r="S27" s="471"/>
      <c r="T27" s="471"/>
      <c r="U27" s="471"/>
    </row>
    <row r="28" spans="1:21" ht="43.5" customHeight="1" x14ac:dyDescent="0.15">
      <c r="A28" s="473" t="s">
        <v>505</v>
      </c>
      <c r="B28" s="473"/>
      <c r="C28" s="473"/>
      <c r="D28" s="473"/>
      <c r="E28" s="473"/>
      <c r="F28" s="473"/>
      <c r="G28" s="473"/>
      <c r="H28" s="473"/>
      <c r="I28" s="473"/>
      <c r="J28" s="473"/>
      <c r="K28" s="473"/>
      <c r="L28" s="473"/>
      <c r="M28" s="473"/>
      <c r="N28" s="473"/>
      <c r="O28" s="473"/>
      <c r="P28" s="473"/>
      <c r="Q28" s="473"/>
      <c r="R28" s="473"/>
      <c r="S28" s="473"/>
      <c r="T28" s="473"/>
      <c r="U28" s="473"/>
    </row>
    <row r="29" spans="1:21" x14ac:dyDescent="0.2">
      <c r="A29" s="66"/>
    </row>
  </sheetData>
  <mergeCells count="17">
    <mergeCell ref="A22:U22"/>
    <mergeCell ref="A23:U23"/>
    <mergeCell ref="A19:U19"/>
    <mergeCell ref="B4:D4"/>
    <mergeCell ref="F4:H4"/>
    <mergeCell ref="A20:U20"/>
    <mergeCell ref="A21:U21"/>
    <mergeCell ref="R4:T4"/>
    <mergeCell ref="J4:L4"/>
    <mergeCell ref="N4:P4"/>
    <mergeCell ref="A16:E16"/>
    <mergeCell ref="A18:U18"/>
    <mergeCell ref="A24:U24"/>
    <mergeCell ref="A25:U25"/>
    <mergeCell ref="A26:U26"/>
    <mergeCell ref="A27:U27"/>
    <mergeCell ref="A28:U28"/>
  </mergeCells>
  <hyperlinks>
    <hyperlink ref="A21" r:id="rId1" display="http://www.fca.org.uk/"/>
  </hyperlinks>
  <pageMargins left="0.7" right="0.7" top="0.75" bottom="0.75" header="0.3" footer="0.3"/>
  <pageSetup paperSize="9" scale="4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N47"/>
  <sheetViews>
    <sheetView workbookViewId="0"/>
  </sheetViews>
  <sheetFormatPr baseColWidth="10" defaultColWidth="8.83203125" defaultRowHeight="13" x14ac:dyDescent="0.15"/>
  <cols>
    <col min="1" max="1" width="45.6640625" style="42" customWidth="1"/>
    <col min="2" max="2" width="17.5" style="42" hidden="1" customWidth="1"/>
    <col min="3" max="3" width="17" style="42" customWidth="1"/>
    <col min="4" max="4" width="18.1640625" style="42" customWidth="1"/>
    <col min="5" max="5" width="15.5" style="42" customWidth="1"/>
    <col min="6" max="6" width="16.6640625" style="42" customWidth="1"/>
    <col min="7" max="7" width="18.6640625" style="42" customWidth="1"/>
    <col min="8" max="16384" width="8.83203125" style="42"/>
  </cols>
  <sheetData>
    <row r="1" spans="1:10" ht="16" x14ac:dyDescent="0.2">
      <c r="A1" s="130" t="s">
        <v>490</v>
      </c>
      <c r="B1" s="130"/>
      <c r="C1" s="130"/>
      <c r="D1" s="130"/>
      <c r="E1" s="130"/>
      <c r="F1" s="440"/>
    </row>
    <row r="2" spans="1:10" s="132" customFormat="1" ht="18" x14ac:dyDescent="0.2">
      <c r="A2" s="130" t="s">
        <v>506</v>
      </c>
      <c r="B2" s="171"/>
      <c r="C2" s="265"/>
      <c r="D2" s="265"/>
      <c r="E2" s="265"/>
      <c r="F2" s="265"/>
    </row>
    <row r="3" spans="1:10" ht="16.5" customHeight="1" x14ac:dyDescent="0.2">
      <c r="A3" s="192"/>
      <c r="B3" s="266"/>
      <c r="C3" s="266"/>
      <c r="D3" s="266"/>
      <c r="E3" s="266"/>
      <c r="F3" s="267"/>
      <c r="G3" s="267"/>
    </row>
    <row r="4" spans="1:10" s="130" customFormat="1" ht="16" x14ac:dyDescent="0.2">
      <c r="A4" s="188"/>
      <c r="B4" s="268" t="s">
        <v>125</v>
      </c>
      <c r="C4" s="268" t="s">
        <v>1</v>
      </c>
      <c r="D4" s="268" t="s">
        <v>2</v>
      </c>
      <c r="E4" s="268" t="s">
        <v>3</v>
      </c>
      <c r="F4" s="268" t="s">
        <v>4</v>
      </c>
      <c r="G4" s="268" t="s">
        <v>391</v>
      </c>
    </row>
    <row r="5" spans="1:10" s="157" customFormat="1" ht="16" x14ac:dyDescent="0.2">
      <c r="A5" s="130" t="s">
        <v>93</v>
      </c>
      <c r="B5" s="269"/>
      <c r="C5" s="269"/>
      <c r="D5" s="269"/>
      <c r="E5" s="269"/>
      <c r="F5" s="269"/>
      <c r="G5" s="269"/>
    </row>
    <row r="6" spans="1:10" ht="16" x14ac:dyDescent="0.2">
      <c r="A6" s="157" t="s">
        <v>6</v>
      </c>
      <c r="B6" s="270">
        <v>38422</v>
      </c>
      <c r="C6" s="270">
        <v>49000</v>
      </c>
      <c r="D6" s="270">
        <v>53472</v>
      </c>
      <c r="E6" s="270">
        <v>55920</v>
      </c>
      <c r="F6" s="270">
        <v>56305</v>
      </c>
      <c r="G6" s="270">
        <v>56413</v>
      </c>
      <c r="I6" s="243"/>
    </row>
    <row r="7" spans="1:10" ht="16" x14ac:dyDescent="0.2">
      <c r="A7" s="157" t="s">
        <v>7</v>
      </c>
      <c r="B7" s="269">
        <v>9513</v>
      </c>
      <c r="C7" s="269">
        <v>9893</v>
      </c>
      <c r="D7" s="269">
        <v>8472</v>
      </c>
      <c r="E7" s="269">
        <v>6789</v>
      </c>
      <c r="F7" s="269">
        <v>8025</v>
      </c>
      <c r="G7" s="269">
        <v>8663</v>
      </c>
    </row>
    <row r="8" spans="1:10" ht="16" x14ac:dyDescent="0.2">
      <c r="A8" s="157" t="s">
        <v>8</v>
      </c>
      <c r="B8" s="269">
        <v>5091</v>
      </c>
      <c r="C8" s="269">
        <v>5529</v>
      </c>
      <c r="D8" s="269">
        <v>6046</v>
      </c>
      <c r="E8" s="269">
        <v>6506</v>
      </c>
      <c r="F8" s="269">
        <v>7916</v>
      </c>
      <c r="G8" s="269">
        <v>8130</v>
      </c>
    </row>
    <row r="9" spans="1:10" ht="16" x14ac:dyDescent="0.2">
      <c r="A9" s="157" t="s">
        <v>15</v>
      </c>
      <c r="B9" s="269">
        <v>101</v>
      </c>
      <c r="C9" s="269">
        <v>108</v>
      </c>
      <c r="D9" s="269">
        <v>103</v>
      </c>
      <c r="E9" s="269">
        <v>102</v>
      </c>
      <c r="F9" s="269">
        <v>145</v>
      </c>
      <c r="G9" s="269">
        <v>140</v>
      </c>
    </row>
    <row r="10" spans="1:10" ht="16" x14ac:dyDescent="0.2">
      <c r="A10" s="157" t="s">
        <v>9</v>
      </c>
      <c r="B10" s="269">
        <v>42945</v>
      </c>
      <c r="C10" s="269">
        <v>53472</v>
      </c>
      <c r="D10" s="269">
        <v>55920</v>
      </c>
      <c r="E10" s="269">
        <v>56305</v>
      </c>
      <c r="F10" s="269">
        <v>56413</v>
      </c>
      <c r="G10" s="269">
        <v>56998</v>
      </c>
    </row>
    <row r="11" spans="1:10" ht="16" x14ac:dyDescent="0.2">
      <c r="A11" s="157" t="s">
        <v>370</v>
      </c>
      <c r="B11" s="269">
        <v>332</v>
      </c>
      <c r="C11" s="269">
        <v>506</v>
      </c>
      <c r="D11" s="269">
        <v>531</v>
      </c>
      <c r="E11" s="269">
        <v>550</v>
      </c>
      <c r="F11" s="269">
        <v>634</v>
      </c>
      <c r="G11" s="269">
        <v>654</v>
      </c>
    </row>
    <row r="12" spans="1:10" ht="16" x14ac:dyDescent="0.2">
      <c r="A12" s="157" t="s">
        <v>242</v>
      </c>
      <c r="B12" s="269">
        <v>2131</v>
      </c>
      <c r="C12" s="269">
        <v>2666</v>
      </c>
      <c r="D12" s="269">
        <v>2791</v>
      </c>
      <c r="E12" s="269">
        <v>3254</v>
      </c>
      <c r="F12" s="269">
        <v>2780</v>
      </c>
      <c r="G12" s="269">
        <v>4343</v>
      </c>
    </row>
    <row r="13" spans="1:10" ht="16" x14ac:dyDescent="0.2">
      <c r="A13" s="157" t="s">
        <v>12</v>
      </c>
      <c r="B13" s="271">
        <v>40482</v>
      </c>
      <c r="C13" s="271">
        <v>50300</v>
      </c>
      <c r="D13" s="271">
        <v>52598</v>
      </c>
      <c r="E13" s="271">
        <v>52501</v>
      </c>
      <c r="F13" s="271">
        <v>53031</v>
      </c>
      <c r="G13" s="271">
        <v>52001</v>
      </c>
      <c r="J13" s="272"/>
    </row>
    <row r="14" spans="1:10" ht="16" x14ac:dyDescent="0.2">
      <c r="A14" s="273"/>
      <c r="B14" s="274"/>
      <c r="C14" s="274"/>
      <c r="D14" s="274"/>
      <c r="E14" s="274"/>
      <c r="F14" s="274"/>
      <c r="G14" s="274"/>
    </row>
    <row r="15" spans="1:10" ht="16" x14ac:dyDescent="0.2">
      <c r="A15" s="130" t="s">
        <v>25</v>
      </c>
      <c r="B15" s="269"/>
      <c r="C15" s="269"/>
      <c r="D15" s="269"/>
      <c r="E15" s="269"/>
      <c r="F15" s="269"/>
      <c r="G15" s="269"/>
    </row>
    <row r="16" spans="1:10" ht="16" x14ac:dyDescent="0.2">
      <c r="A16" s="157" t="s">
        <v>6</v>
      </c>
      <c r="B16" s="270">
        <v>2162</v>
      </c>
      <c r="C16" s="270">
        <v>2695</v>
      </c>
      <c r="D16" s="270">
        <v>2865</v>
      </c>
      <c r="E16" s="270">
        <v>3008</v>
      </c>
      <c r="F16" s="270">
        <v>3074</v>
      </c>
      <c r="G16" s="270">
        <v>3061</v>
      </c>
    </row>
    <row r="17" spans="1:7" ht="16" x14ac:dyDescent="0.2">
      <c r="A17" s="157" t="s">
        <v>7</v>
      </c>
      <c r="B17" s="269">
        <v>501</v>
      </c>
      <c r="C17" s="269">
        <v>482</v>
      </c>
      <c r="D17" s="269">
        <v>501</v>
      </c>
      <c r="E17" s="269">
        <v>446</v>
      </c>
      <c r="F17" s="269">
        <v>360</v>
      </c>
      <c r="G17" s="269">
        <v>385</v>
      </c>
    </row>
    <row r="18" spans="1:7" ht="16" x14ac:dyDescent="0.2">
      <c r="A18" s="157" t="s">
        <v>8</v>
      </c>
      <c r="B18" s="269">
        <v>301</v>
      </c>
      <c r="C18" s="269">
        <v>321</v>
      </c>
      <c r="D18" s="269">
        <v>367</v>
      </c>
      <c r="E18" s="269">
        <v>392</v>
      </c>
      <c r="F18" s="269">
        <v>389</v>
      </c>
      <c r="G18" s="269">
        <v>374</v>
      </c>
    </row>
    <row r="19" spans="1:7" ht="16" x14ac:dyDescent="0.2">
      <c r="A19" s="157" t="s">
        <v>15</v>
      </c>
      <c r="B19" s="269">
        <v>1</v>
      </c>
      <c r="C19" s="269">
        <v>9</v>
      </c>
      <c r="D19" s="269">
        <v>9</v>
      </c>
      <c r="E19" s="269">
        <v>12</v>
      </c>
      <c r="F19" s="269">
        <v>6</v>
      </c>
      <c r="G19" s="269">
        <v>14</v>
      </c>
    </row>
    <row r="20" spans="1:7" ht="16" x14ac:dyDescent="0.2">
      <c r="A20" s="157" t="s">
        <v>9</v>
      </c>
      <c r="B20" s="269">
        <v>2363</v>
      </c>
      <c r="C20" s="269">
        <v>2865</v>
      </c>
      <c r="D20" s="269">
        <v>3008</v>
      </c>
      <c r="E20" s="269">
        <v>3074</v>
      </c>
      <c r="F20" s="269">
        <v>3061</v>
      </c>
      <c r="G20" s="269">
        <v>3083</v>
      </c>
    </row>
    <row r="21" spans="1:7" ht="16" x14ac:dyDescent="0.2">
      <c r="A21" s="157" t="s">
        <v>370</v>
      </c>
      <c r="B21" s="269">
        <v>10</v>
      </c>
      <c r="C21" s="269">
        <v>21</v>
      </c>
      <c r="D21" s="269">
        <v>20</v>
      </c>
      <c r="E21" s="269">
        <v>19</v>
      </c>
      <c r="F21" s="269">
        <v>17</v>
      </c>
      <c r="G21" s="269">
        <v>21</v>
      </c>
    </row>
    <row r="22" spans="1:7" ht="16" x14ac:dyDescent="0.2">
      <c r="A22" s="157" t="s">
        <v>242</v>
      </c>
      <c r="B22" s="269">
        <v>107</v>
      </c>
      <c r="C22" s="269">
        <v>183</v>
      </c>
      <c r="D22" s="269">
        <v>158</v>
      </c>
      <c r="E22" s="269">
        <v>143</v>
      </c>
      <c r="F22" s="269">
        <v>128</v>
      </c>
      <c r="G22" s="269">
        <v>139</v>
      </c>
    </row>
    <row r="23" spans="1:7" ht="16" x14ac:dyDescent="0.2">
      <c r="A23" s="157" t="s">
        <v>12</v>
      </c>
      <c r="B23" s="271">
        <v>2246</v>
      </c>
      <c r="C23" s="271">
        <v>2661</v>
      </c>
      <c r="D23" s="271">
        <v>2830</v>
      </c>
      <c r="E23" s="271">
        <v>2912</v>
      </c>
      <c r="F23" s="271">
        <v>2916</v>
      </c>
      <c r="G23" s="271">
        <v>2923</v>
      </c>
    </row>
    <row r="24" spans="1:7" ht="16" x14ac:dyDescent="0.2">
      <c r="A24" s="273" t="s">
        <v>19</v>
      </c>
      <c r="B24" s="274"/>
      <c r="C24" s="274"/>
      <c r="D24" s="274"/>
      <c r="E24" s="274"/>
      <c r="F24" s="274"/>
      <c r="G24" s="274"/>
    </row>
    <row r="25" spans="1:7" ht="16" x14ac:dyDescent="0.2">
      <c r="A25" s="130" t="s">
        <v>27</v>
      </c>
      <c r="B25" s="269"/>
      <c r="C25" s="269"/>
      <c r="D25" s="269"/>
      <c r="E25" s="269"/>
      <c r="F25" s="269"/>
      <c r="G25" s="269"/>
    </row>
    <row r="26" spans="1:7" ht="16" x14ac:dyDescent="0.2">
      <c r="A26" s="157" t="s">
        <v>6</v>
      </c>
      <c r="B26" s="270">
        <v>590</v>
      </c>
      <c r="C26" s="270">
        <v>653</v>
      </c>
      <c r="D26" s="270">
        <v>686</v>
      </c>
      <c r="E26" s="270">
        <v>761</v>
      </c>
      <c r="F26" s="270">
        <v>802</v>
      </c>
      <c r="G26" s="270">
        <v>734</v>
      </c>
    </row>
    <row r="27" spans="1:7" ht="16" x14ac:dyDescent="0.2">
      <c r="A27" s="157" t="s">
        <v>7</v>
      </c>
      <c r="B27" s="269">
        <v>131</v>
      </c>
      <c r="C27" s="269">
        <v>115</v>
      </c>
      <c r="D27" s="269">
        <v>148</v>
      </c>
      <c r="E27" s="269">
        <v>130</v>
      </c>
      <c r="F27" s="269">
        <v>68</v>
      </c>
      <c r="G27" s="269">
        <v>72</v>
      </c>
    </row>
    <row r="28" spans="1:7" ht="16" x14ac:dyDescent="0.2">
      <c r="A28" s="157" t="s">
        <v>8</v>
      </c>
      <c r="B28" s="269">
        <v>97</v>
      </c>
      <c r="C28" s="269">
        <v>87</v>
      </c>
      <c r="D28" s="269">
        <v>75</v>
      </c>
      <c r="E28" s="269">
        <v>90</v>
      </c>
      <c r="F28" s="269">
        <v>135</v>
      </c>
      <c r="G28" s="269">
        <v>119</v>
      </c>
    </row>
    <row r="29" spans="1:7" ht="16" x14ac:dyDescent="0.2">
      <c r="A29" s="157" t="s">
        <v>15</v>
      </c>
      <c r="B29" s="269">
        <v>0</v>
      </c>
      <c r="C29" s="269">
        <v>5</v>
      </c>
      <c r="D29" s="269">
        <v>1</v>
      </c>
      <c r="E29" s="269">
        <v>1</v>
      </c>
      <c r="F29" s="269">
        <v>2</v>
      </c>
      <c r="G29" s="269">
        <v>2</v>
      </c>
    </row>
    <row r="30" spans="1:7" ht="16" x14ac:dyDescent="0.2">
      <c r="A30" s="157" t="s">
        <v>9</v>
      </c>
      <c r="B30" s="269">
        <v>624</v>
      </c>
      <c r="C30" s="269">
        <v>686</v>
      </c>
      <c r="D30" s="269">
        <v>761</v>
      </c>
      <c r="E30" s="269">
        <v>802</v>
      </c>
      <c r="F30" s="269">
        <v>734</v>
      </c>
      <c r="G30" s="269">
        <v>691</v>
      </c>
    </row>
    <row r="31" spans="1:7" ht="16" x14ac:dyDescent="0.2">
      <c r="A31" s="157" t="s">
        <v>370</v>
      </c>
      <c r="B31" s="269">
        <v>11</v>
      </c>
      <c r="C31" s="269">
        <v>23</v>
      </c>
      <c r="D31" s="269">
        <v>25</v>
      </c>
      <c r="E31" s="269">
        <v>26</v>
      </c>
      <c r="F31" s="269">
        <v>27</v>
      </c>
      <c r="G31" s="269">
        <v>32</v>
      </c>
    </row>
    <row r="32" spans="1:7" ht="16" x14ac:dyDescent="0.2">
      <c r="A32" s="157" t="s">
        <v>242</v>
      </c>
      <c r="B32" s="269">
        <v>100</v>
      </c>
      <c r="C32" s="269">
        <v>41</v>
      </c>
      <c r="D32" s="269">
        <v>43</v>
      </c>
      <c r="E32" s="269">
        <v>60</v>
      </c>
      <c r="F32" s="269">
        <v>32</v>
      </c>
      <c r="G32" s="269">
        <v>31</v>
      </c>
    </row>
    <row r="33" spans="1:40" ht="16" x14ac:dyDescent="0.2">
      <c r="A33" s="157" t="s">
        <v>12</v>
      </c>
      <c r="B33" s="271">
        <v>513</v>
      </c>
      <c r="C33" s="271">
        <v>622</v>
      </c>
      <c r="D33" s="271">
        <v>693</v>
      </c>
      <c r="E33" s="271">
        <v>716</v>
      </c>
      <c r="F33" s="271">
        <v>675</v>
      </c>
      <c r="G33" s="271">
        <v>628</v>
      </c>
    </row>
    <row r="34" spans="1:40" ht="16" x14ac:dyDescent="0.2">
      <c r="A34" s="157"/>
      <c r="B34" s="274"/>
      <c r="C34" s="274"/>
      <c r="D34" s="274"/>
      <c r="E34" s="274"/>
      <c r="F34" s="274"/>
      <c r="G34" s="274"/>
    </row>
    <row r="35" spans="1:40" ht="16" x14ac:dyDescent="0.2">
      <c r="A35" s="275" t="s">
        <v>29</v>
      </c>
      <c r="B35" s="269"/>
      <c r="C35" s="269"/>
      <c r="D35" s="269"/>
      <c r="E35" s="269"/>
      <c r="F35" s="269"/>
      <c r="G35" s="269"/>
    </row>
    <row r="36" spans="1:40" ht="16" x14ac:dyDescent="0.2">
      <c r="A36" s="157" t="s">
        <v>6</v>
      </c>
      <c r="B36" s="270">
        <v>41174</v>
      </c>
      <c r="C36" s="270">
        <v>52348</v>
      </c>
      <c r="D36" s="270">
        <v>57023</v>
      </c>
      <c r="E36" s="270">
        <v>59689</v>
      </c>
      <c r="F36" s="270">
        <v>60181</v>
      </c>
      <c r="G36" s="270">
        <v>60208</v>
      </c>
    </row>
    <row r="37" spans="1:40" ht="16" x14ac:dyDescent="0.2">
      <c r="A37" s="157" t="s">
        <v>7</v>
      </c>
      <c r="B37" s="270">
        <v>10145</v>
      </c>
      <c r="C37" s="270">
        <v>10490</v>
      </c>
      <c r="D37" s="270">
        <v>9121</v>
      </c>
      <c r="E37" s="270">
        <v>7365</v>
      </c>
      <c r="F37" s="270">
        <v>8453</v>
      </c>
      <c r="G37" s="270">
        <v>9120</v>
      </c>
    </row>
    <row r="38" spans="1:40" ht="16" x14ac:dyDescent="0.2">
      <c r="A38" s="157" t="s">
        <v>8</v>
      </c>
      <c r="B38" s="270">
        <v>5489</v>
      </c>
      <c r="C38" s="270">
        <v>5937</v>
      </c>
      <c r="D38" s="270">
        <v>6488</v>
      </c>
      <c r="E38" s="270">
        <v>6988</v>
      </c>
      <c r="F38" s="270">
        <v>8440</v>
      </c>
      <c r="G38" s="270">
        <v>8623</v>
      </c>
    </row>
    <row r="39" spans="1:40" ht="16" x14ac:dyDescent="0.2">
      <c r="A39" s="157" t="s">
        <v>15</v>
      </c>
      <c r="B39" s="270">
        <v>102</v>
      </c>
      <c r="C39" s="270">
        <v>122</v>
      </c>
      <c r="D39" s="270">
        <v>113</v>
      </c>
      <c r="E39" s="270">
        <v>115</v>
      </c>
      <c r="F39" s="270">
        <v>153</v>
      </c>
      <c r="G39" s="270">
        <v>156</v>
      </c>
    </row>
    <row r="40" spans="1:40" ht="16" x14ac:dyDescent="0.2">
      <c r="A40" s="157" t="s">
        <v>9</v>
      </c>
      <c r="B40" s="270">
        <v>45932</v>
      </c>
      <c r="C40" s="270">
        <v>57023</v>
      </c>
      <c r="D40" s="270">
        <v>59689</v>
      </c>
      <c r="E40" s="270">
        <v>60181</v>
      </c>
      <c r="F40" s="270">
        <v>60208</v>
      </c>
      <c r="G40" s="270">
        <v>60772</v>
      </c>
      <c r="H40" s="243"/>
    </row>
    <row r="41" spans="1:40" ht="16" x14ac:dyDescent="0.2">
      <c r="A41" s="157" t="s">
        <v>370</v>
      </c>
      <c r="B41" s="270">
        <v>353</v>
      </c>
      <c r="C41" s="270">
        <v>550</v>
      </c>
      <c r="D41" s="270">
        <v>576</v>
      </c>
      <c r="E41" s="270">
        <v>595</v>
      </c>
      <c r="F41" s="270">
        <v>678</v>
      </c>
      <c r="G41" s="270">
        <v>707</v>
      </c>
    </row>
    <row r="42" spans="1:40" ht="16" x14ac:dyDescent="0.2">
      <c r="A42" s="157" t="s">
        <v>242</v>
      </c>
      <c r="B42" s="270">
        <v>2338</v>
      </c>
      <c r="C42" s="270">
        <v>2890</v>
      </c>
      <c r="D42" s="270">
        <v>2992</v>
      </c>
      <c r="E42" s="270">
        <v>3457</v>
      </c>
      <c r="F42" s="270">
        <v>2940</v>
      </c>
      <c r="G42" s="270">
        <v>4513</v>
      </c>
    </row>
    <row r="43" spans="1:40" ht="16" x14ac:dyDescent="0.2">
      <c r="A43" s="157" t="s">
        <v>12</v>
      </c>
      <c r="B43" s="270">
        <v>43241</v>
      </c>
      <c r="C43" s="270">
        <v>53583</v>
      </c>
      <c r="D43" s="270">
        <v>56121</v>
      </c>
      <c r="E43" s="270">
        <v>56129</v>
      </c>
      <c r="F43" s="270">
        <v>56622</v>
      </c>
      <c r="G43" s="270">
        <v>55552</v>
      </c>
    </row>
    <row r="44" spans="1:40" x14ac:dyDescent="0.15">
      <c r="A44" s="148"/>
      <c r="B44" s="148"/>
      <c r="C44" s="148"/>
      <c r="D44" s="148"/>
      <c r="E44" s="148"/>
      <c r="F44" s="148"/>
      <c r="G44" s="148"/>
    </row>
    <row r="46" spans="1:40" x14ac:dyDescent="0.15">
      <c r="A46" s="41" t="s">
        <v>18</v>
      </c>
    </row>
    <row r="47" spans="1:40" s="46" customFormat="1" ht="27" customHeight="1" x14ac:dyDescent="0.15">
      <c r="A47" s="455" t="s">
        <v>507</v>
      </c>
      <c r="B47" s="455"/>
      <c r="C47" s="455"/>
      <c r="D47" s="455"/>
      <c r="E47" s="455"/>
      <c r="F47" s="455"/>
      <c r="G47" s="455"/>
      <c r="H47" s="455"/>
      <c r="I47" s="455"/>
      <c r="J47" s="45"/>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row>
  </sheetData>
  <mergeCells count="1">
    <mergeCell ref="A47:I47"/>
  </mergeCells>
  <pageMargins left="0.7" right="0.7" top="0.75" bottom="0.75" header="0.3" footer="0.3"/>
  <pageSetup paperSize="9" scale="58"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40"/>
  <sheetViews>
    <sheetView showGridLines="0" tabSelected="1" workbookViewId="0">
      <pane xSplit="1" topLeftCell="B1" activePane="topRight" state="frozen"/>
      <selection pane="topRight"/>
    </sheetView>
  </sheetViews>
  <sheetFormatPr baseColWidth="10" defaultColWidth="4.5" defaultRowHeight="13" x14ac:dyDescent="0.15"/>
  <cols>
    <col min="1" max="1" width="68.6640625" style="176" customWidth="1"/>
    <col min="2" max="2" width="19.5" style="219" customWidth="1"/>
    <col min="3" max="3" width="15.83203125" style="219" customWidth="1"/>
    <col min="4" max="15" width="15.6640625" style="219" customWidth="1"/>
    <col min="16" max="16" width="10.33203125" style="219" bestFit="1" customWidth="1"/>
    <col min="17" max="25" width="9.1640625" style="219" customWidth="1"/>
    <col min="26" max="26" width="42.6640625" style="219" customWidth="1"/>
    <col min="27" max="256" width="9.1640625" style="219" customWidth="1"/>
    <col min="257" max="16384" width="4.5" style="219"/>
  </cols>
  <sheetData>
    <row r="1" spans="1:53" s="42" customFormat="1" ht="18" x14ac:dyDescent="0.2">
      <c r="A1" s="130" t="s">
        <v>537</v>
      </c>
      <c r="C1" s="427"/>
      <c r="AA1" s="42" t="s">
        <v>81</v>
      </c>
    </row>
    <row r="2" spans="1:53" s="132" customFormat="1" ht="18" x14ac:dyDescent="0.2">
      <c r="A2" s="130" t="s">
        <v>534</v>
      </c>
      <c r="B2" s="276"/>
      <c r="C2" s="171"/>
      <c r="D2" s="171"/>
      <c r="E2" s="171"/>
      <c r="F2" s="171"/>
      <c r="AA2" s="42" t="s">
        <v>70</v>
      </c>
    </row>
    <row r="3" spans="1:53" ht="16" x14ac:dyDescent="0.2">
      <c r="A3" s="279" t="s">
        <v>245</v>
      </c>
      <c r="B3" s="280" t="s">
        <v>70</v>
      </c>
      <c r="G3" s="281"/>
      <c r="AA3" s="176" t="s">
        <v>246</v>
      </c>
      <c r="AO3" s="219" t="s">
        <v>247</v>
      </c>
    </row>
    <row r="4" spans="1:53" s="239" customFormat="1" ht="16" x14ac:dyDescent="0.2">
      <c r="A4" s="282" t="s">
        <v>508</v>
      </c>
      <c r="B4" s="283">
        <v>2004</v>
      </c>
      <c r="C4" s="283">
        <v>2005</v>
      </c>
      <c r="D4" s="283">
        <v>2006</v>
      </c>
      <c r="E4" s="283">
        <v>2007</v>
      </c>
      <c r="F4" s="283">
        <v>2008</v>
      </c>
      <c r="G4" s="283">
        <v>2009</v>
      </c>
      <c r="H4" s="283">
        <v>2010</v>
      </c>
      <c r="I4" s="283">
        <v>2011</v>
      </c>
      <c r="J4" s="283">
        <v>2012</v>
      </c>
      <c r="K4" s="283">
        <v>2013</v>
      </c>
      <c r="L4" s="283">
        <v>2014</v>
      </c>
      <c r="M4" s="283">
        <v>2015</v>
      </c>
      <c r="N4" s="283">
        <v>2016</v>
      </c>
      <c r="O4" s="283">
        <v>2017</v>
      </c>
      <c r="Z4" s="283">
        <v>2004</v>
      </c>
      <c r="AA4" s="283">
        <v>2005</v>
      </c>
      <c r="AB4" s="283">
        <v>2006</v>
      </c>
      <c r="AC4" s="283">
        <v>2007</v>
      </c>
      <c r="AD4" s="283">
        <v>2008</v>
      </c>
      <c r="AE4" s="283">
        <v>2009</v>
      </c>
      <c r="AF4" s="283">
        <v>2010</v>
      </c>
      <c r="AG4" s="283">
        <v>2011</v>
      </c>
      <c r="AH4" s="283">
        <v>2012</v>
      </c>
      <c r="AI4" s="283">
        <v>2013</v>
      </c>
      <c r="AJ4" s="283">
        <v>2014</v>
      </c>
      <c r="AK4" s="283">
        <v>2015</v>
      </c>
      <c r="AL4" s="283">
        <v>2016</v>
      </c>
      <c r="AM4" s="283">
        <v>2017</v>
      </c>
      <c r="AN4" s="283">
        <v>2004</v>
      </c>
      <c r="AO4" s="283">
        <v>2005</v>
      </c>
      <c r="AP4" s="283">
        <v>2006</v>
      </c>
      <c r="AQ4" s="283">
        <v>2007</v>
      </c>
      <c r="AR4" s="283">
        <v>2008</v>
      </c>
      <c r="AS4" s="283">
        <v>2009</v>
      </c>
      <c r="AT4" s="283">
        <v>2010</v>
      </c>
      <c r="AU4" s="283">
        <v>2011</v>
      </c>
      <c r="AV4" s="283">
        <v>2012</v>
      </c>
      <c r="AW4" s="283">
        <v>2013</v>
      </c>
      <c r="AX4" s="283">
        <v>2014</v>
      </c>
      <c r="AY4" s="283">
        <v>2015</v>
      </c>
      <c r="AZ4" s="283">
        <v>2016</v>
      </c>
      <c r="BA4" s="283">
        <v>2017</v>
      </c>
    </row>
    <row r="5" spans="1:53" x14ac:dyDescent="0.15">
      <c r="A5" s="284" t="s">
        <v>255</v>
      </c>
      <c r="B5" s="228">
        <f t="shared" ref="B5:B29" si="0">IF(Z5=0," - ",IF($B$3="PERCENTAGE",AN5*100,Z5))</f>
        <v>933</v>
      </c>
      <c r="C5" s="228">
        <f t="shared" ref="C5:C29" si="1">IF(AA5=0," - ",IF($B$3="PERCENTAGE",AO5*100,AA5))</f>
        <v>931</v>
      </c>
      <c r="D5" s="228">
        <f t="shared" ref="D5:D29" si="2">IF(AB5=0," - ",IF($B$3="PERCENTAGE",AP5*100,AB5))</f>
        <v>931</v>
      </c>
      <c r="E5" s="228">
        <f t="shared" ref="E5:E29" si="3">IF(AC5=0," - ",IF($B$3="PERCENTAGE",AQ5*100,AC5))</f>
        <v>930</v>
      </c>
      <c r="F5" s="228">
        <f t="shared" ref="F5:F29" si="4">IF(AD5=0," - ",IF($B$3="PERCENTAGE",AR5*100,AD5))</f>
        <v>929</v>
      </c>
      <c r="G5" s="228">
        <f t="shared" ref="G5:G29" si="5">IF(AE5=0," - ",IF($B$3="PERCENTAGE",AS5*100,AE5))</f>
        <v>929</v>
      </c>
      <c r="H5" s="228">
        <f t="shared" ref="H5:H29" si="6">IF(AF5=0," - ",IF($B$3="PERCENTAGE",AT5*100,AF5))</f>
        <v>929</v>
      </c>
      <c r="I5" s="228">
        <f t="shared" ref="I5:I29" si="7">IF(AG5=0," - ",IF($B$3="PERCENTAGE",AU5*100,AG5))</f>
        <v>929</v>
      </c>
      <c r="J5" s="228">
        <f t="shared" ref="J5:J29" si="8">IF(AH5=0," - ",IF($B$3="PERCENTAGE",AV5*100,AH5))</f>
        <v>929</v>
      </c>
      <c r="K5" s="228">
        <f t="shared" ref="K5:K29" si="9">IF(AI5=0," - ",IF($B$3="PERCENTAGE",AW5*100,AI5))</f>
        <v>929</v>
      </c>
      <c r="L5" s="228">
        <f t="shared" ref="L5:L29" si="10">IF(AJ5=0," - ",IF($B$3="PERCENTAGE",AX5*100,AJ5))</f>
        <v>929</v>
      </c>
      <c r="M5" s="228">
        <f t="shared" ref="M5:M29" si="11">IF(AK5=0," - ",IF($B$3="PERCENTAGE",AY5*100,AK5))</f>
        <v>929</v>
      </c>
      <c r="N5" s="228">
        <f t="shared" ref="N5:N29" si="12">IF(AL5=0," - ",IF($B$3="PERCENTAGE",AZ5*100,AL5))</f>
        <v>926</v>
      </c>
      <c r="O5" s="228">
        <f t="shared" ref="O5:O29" si="13">IF(AM5=0," - ",IF($B$3="PERCENTAGE",BA5*100,AM5))</f>
        <v>926</v>
      </c>
      <c r="Y5" s="287" t="s">
        <v>255</v>
      </c>
      <c r="Z5" s="289">
        <v>933</v>
      </c>
      <c r="AA5" s="289">
        <v>931</v>
      </c>
      <c r="AB5" s="289">
        <v>931</v>
      </c>
      <c r="AC5" s="289">
        <v>930</v>
      </c>
      <c r="AD5" s="289">
        <v>929</v>
      </c>
      <c r="AE5" s="289">
        <v>929</v>
      </c>
      <c r="AF5" s="289">
        <v>929</v>
      </c>
      <c r="AG5" s="289">
        <v>929</v>
      </c>
      <c r="AH5" s="289">
        <v>929</v>
      </c>
      <c r="AI5" s="289">
        <v>929</v>
      </c>
      <c r="AJ5" s="289">
        <v>929</v>
      </c>
      <c r="AK5" s="289">
        <v>929</v>
      </c>
      <c r="AL5" s="289">
        <v>926</v>
      </c>
      <c r="AM5" s="289">
        <v>926</v>
      </c>
      <c r="AN5" s="286">
        <f t="shared" ref="AN5:AN29" si="14">Z5/Z$30</f>
        <v>4.4616619858269305E-4</v>
      </c>
      <c r="AO5" s="286">
        <f t="shared" ref="AO5:AO29" si="15">AA5/AA$30</f>
        <v>4.1483625553022179E-4</v>
      </c>
      <c r="AP5" s="286">
        <f t="shared" ref="AP5:AP29" si="16">AB5/AB$30</f>
        <v>3.85495434094359E-4</v>
      </c>
      <c r="AQ5" s="286">
        <f t="shared" ref="AQ5:AQ29" si="17">AC5/AC$30</f>
        <v>3.5071510054775662E-4</v>
      </c>
      <c r="AR5" s="286">
        <f t="shared" ref="AR5:AR29" si="18">AD5/AD$30</f>
        <v>3.3112004473863078E-4</v>
      </c>
      <c r="AS5" s="286">
        <f t="shared" ref="AS5:AS29" si="19">AE5/AE$30</f>
        <v>3.2559761532166347E-4</v>
      </c>
      <c r="AT5" s="286">
        <f t="shared" ref="AT5:AT29" si="20">AF5/AF$30</f>
        <v>3.4116569966327788E-4</v>
      </c>
      <c r="AU5" s="286">
        <f t="shared" ref="AU5:AU29" si="21">AG5/AG$30</f>
        <v>3.3383522410800596E-4</v>
      </c>
      <c r="AV5" s="286">
        <f t="shared" ref="AV5:AV29" si="22">AH5/AH$30</f>
        <v>3.1371802119234459E-4</v>
      </c>
      <c r="AW5" s="286">
        <f t="shared" ref="AW5:AW29" si="23">AI5/AI$30</f>
        <v>2.9445147556956077E-4</v>
      </c>
      <c r="AX5" s="286">
        <f t="shared" ref="AX5:AX29" si="24">AJ5/AJ$30</f>
        <v>2.7614283450959082E-4</v>
      </c>
      <c r="AY5" s="286">
        <f t="shared" ref="AY5:AY29" si="25">AK5/AK$30</f>
        <v>2.6369893245929487E-4</v>
      </c>
      <c r="AZ5" s="286">
        <f t="shared" ref="AZ5:AZ29" si="26">AL5/AL$30</f>
        <v>2.4344300975480873E-4</v>
      </c>
      <c r="BA5" s="286">
        <f t="shared" ref="BA5:BA29" si="27">AM5/AM$30</f>
        <v>2.2986885063588775E-4</v>
      </c>
    </row>
    <row r="6" spans="1:53" x14ac:dyDescent="0.15">
      <c r="A6" s="284" t="s">
        <v>259</v>
      </c>
      <c r="B6" s="228">
        <f t="shared" si="0"/>
        <v>3967</v>
      </c>
      <c r="C6" s="228">
        <f t="shared" si="1"/>
        <v>4229</v>
      </c>
      <c r="D6" s="228">
        <f t="shared" si="2"/>
        <v>4539</v>
      </c>
      <c r="E6" s="228">
        <f t="shared" si="3"/>
        <v>4866</v>
      </c>
      <c r="F6" s="228">
        <f t="shared" si="4"/>
        <v>5103</v>
      </c>
      <c r="G6" s="228">
        <f t="shared" si="5"/>
        <v>4601</v>
      </c>
      <c r="H6" s="228">
        <f t="shared" si="6"/>
        <v>4171</v>
      </c>
      <c r="I6" s="228">
        <f t="shared" si="7"/>
        <v>3168</v>
      </c>
      <c r="J6" s="228">
        <f t="shared" si="8"/>
        <v>2160</v>
      </c>
      <c r="K6" s="228">
        <f t="shared" si="9"/>
        <v>1165</v>
      </c>
      <c r="L6" s="228">
        <f t="shared" si="10"/>
        <v>232</v>
      </c>
      <c r="M6" s="228">
        <f t="shared" si="11"/>
        <v>17</v>
      </c>
      <c r="N6" s="228">
        <f t="shared" si="12"/>
        <v>24</v>
      </c>
      <c r="O6" s="228">
        <f t="shared" si="13"/>
        <v>110</v>
      </c>
      <c r="Y6" s="287" t="s">
        <v>259</v>
      </c>
      <c r="Z6" s="289">
        <v>3967</v>
      </c>
      <c r="AA6" s="289">
        <v>4229</v>
      </c>
      <c r="AB6" s="289">
        <v>4539</v>
      </c>
      <c r="AC6" s="289">
        <v>4866</v>
      </c>
      <c r="AD6" s="289">
        <v>5103</v>
      </c>
      <c r="AE6" s="289">
        <v>4601</v>
      </c>
      <c r="AF6" s="289">
        <v>4171</v>
      </c>
      <c r="AG6" s="289">
        <v>3168</v>
      </c>
      <c r="AH6" s="289">
        <v>2160</v>
      </c>
      <c r="AI6" s="289">
        <v>1165</v>
      </c>
      <c r="AJ6" s="289">
        <v>232</v>
      </c>
      <c r="AK6" s="289">
        <v>17</v>
      </c>
      <c r="AL6" s="289">
        <v>24</v>
      </c>
      <c r="AM6" s="289">
        <v>110</v>
      </c>
      <c r="AN6" s="286">
        <f t="shared" si="14"/>
        <v>1.8970432044775384E-3</v>
      </c>
      <c r="AO6" s="286">
        <f t="shared" si="15"/>
        <v>1.8843636140035531E-3</v>
      </c>
      <c r="AP6" s="286">
        <f t="shared" si="16"/>
        <v>1.8794455159552048E-3</v>
      </c>
      <c r="AQ6" s="286">
        <f t="shared" si="17"/>
        <v>1.8350319131885849E-3</v>
      </c>
      <c r="AR6" s="286">
        <f t="shared" si="18"/>
        <v>1.8188434750282378E-3</v>
      </c>
      <c r="AS6" s="286">
        <f t="shared" si="19"/>
        <v>1.6125668763132116E-3</v>
      </c>
      <c r="AT6" s="286">
        <f t="shared" si="20"/>
        <v>1.5317568711469668E-3</v>
      </c>
      <c r="AU6" s="286">
        <f t="shared" si="21"/>
        <v>1.1384176425986681E-3</v>
      </c>
      <c r="AV6" s="286">
        <f t="shared" si="22"/>
        <v>7.2941972634603261E-4</v>
      </c>
      <c r="AW6" s="286">
        <f t="shared" si="23"/>
        <v>3.6925292684449762E-4</v>
      </c>
      <c r="AX6" s="286">
        <f t="shared" si="24"/>
        <v>6.8961396777422041E-5</v>
      </c>
      <c r="AY6" s="286">
        <f t="shared" si="25"/>
        <v>4.8254917672852664E-6</v>
      </c>
      <c r="AZ6" s="286">
        <f t="shared" si="26"/>
        <v>6.3095380498006576E-6</v>
      </c>
      <c r="BA6" s="286">
        <f t="shared" si="27"/>
        <v>2.7306234956746925E-5</v>
      </c>
    </row>
    <row r="7" spans="1:53" x14ac:dyDescent="0.15">
      <c r="A7" s="284" t="s">
        <v>257</v>
      </c>
      <c r="B7" s="228">
        <f t="shared" si="0"/>
        <v>183</v>
      </c>
      <c r="C7" s="228">
        <f t="shared" si="1"/>
        <v>187</v>
      </c>
      <c r="D7" s="228">
        <f t="shared" si="2"/>
        <v>187</v>
      </c>
      <c r="E7" s="228">
        <f t="shared" si="3"/>
        <v>189</v>
      </c>
      <c r="F7" s="228">
        <f t="shared" si="4"/>
        <v>201</v>
      </c>
      <c r="G7" s="228">
        <f t="shared" si="5"/>
        <v>210</v>
      </c>
      <c r="H7" s="228">
        <f t="shared" si="6"/>
        <v>222</v>
      </c>
      <c r="I7" s="228">
        <f t="shared" si="7"/>
        <v>235</v>
      </c>
      <c r="J7" s="228">
        <f t="shared" si="8"/>
        <v>244</v>
      </c>
      <c r="K7" s="228">
        <f t="shared" si="9"/>
        <v>257</v>
      </c>
      <c r="L7" s="228">
        <f t="shared" si="10"/>
        <v>268</v>
      </c>
      <c r="M7" s="228">
        <f t="shared" si="11"/>
        <v>274</v>
      </c>
      <c r="N7" s="228">
        <f t="shared" si="12"/>
        <v>291</v>
      </c>
      <c r="O7" s="228">
        <f t="shared" si="13"/>
        <v>294</v>
      </c>
      <c r="Y7" s="287" t="s">
        <v>257</v>
      </c>
      <c r="Z7" s="289">
        <v>183</v>
      </c>
      <c r="AA7" s="289">
        <v>187</v>
      </c>
      <c r="AB7" s="289">
        <v>187</v>
      </c>
      <c r="AC7" s="289">
        <v>189</v>
      </c>
      <c r="AD7" s="289">
        <v>201</v>
      </c>
      <c r="AE7" s="289">
        <v>210</v>
      </c>
      <c r="AF7" s="289">
        <v>222</v>
      </c>
      <c r="AG7" s="289">
        <v>235</v>
      </c>
      <c r="AH7" s="289">
        <v>244</v>
      </c>
      <c r="AI7" s="289">
        <v>257</v>
      </c>
      <c r="AJ7" s="289">
        <v>268</v>
      </c>
      <c r="AK7" s="289">
        <v>274</v>
      </c>
      <c r="AL7" s="289">
        <v>291</v>
      </c>
      <c r="AM7" s="289">
        <v>294</v>
      </c>
      <c r="AN7" s="286">
        <f t="shared" si="14"/>
        <v>8.7511698114290276E-5</v>
      </c>
      <c r="AO7" s="286">
        <f t="shared" si="15"/>
        <v>8.3323716202096098E-5</v>
      </c>
      <c r="AP7" s="286">
        <f t="shared" si="16"/>
        <v>7.7430339608641389E-5</v>
      </c>
      <c r="AQ7" s="286">
        <f t="shared" si="17"/>
        <v>7.1274359143576351E-5</v>
      </c>
      <c r="AR7" s="286">
        <f t="shared" si="18"/>
        <v>7.164168890469837E-5</v>
      </c>
      <c r="AS7" s="286">
        <f t="shared" si="19"/>
        <v>7.3601183226640825E-5</v>
      </c>
      <c r="AT7" s="286">
        <f t="shared" si="20"/>
        <v>8.152721778821065E-5</v>
      </c>
      <c r="AU7" s="286">
        <f t="shared" si="21"/>
        <v>8.4447015786201718E-5</v>
      </c>
      <c r="AV7" s="286">
        <f t="shared" si="22"/>
        <v>8.2397413531681463E-5</v>
      </c>
      <c r="AW7" s="286">
        <f t="shared" si="23"/>
        <v>8.1457512617198191E-5</v>
      </c>
      <c r="AX7" s="286">
        <f t="shared" si="24"/>
        <v>7.9662303173918557E-5</v>
      </c>
      <c r="AY7" s="286">
        <f t="shared" si="25"/>
        <v>7.7775573190362531E-5</v>
      </c>
      <c r="AZ7" s="286">
        <f t="shared" si="26"/>
        <v>7.6503148853832983E-5</v>
      </c>
      <c r="BA7" s="286">
        <f t="shared" si="27"/>
        <v>7.2982118884396319E-5</v>
      </c>
    </row>
    <row r="8" spans="1:53" x14ac:dyDescent="0.15">
      <c r="A8" s="284" t="s">
        <v>250</v>
      </c>
      <c r="B8" s="228" t="str">
        <f t="shared" si="0"/>
        <v xml:space="preserve"> - </v>
      </c>
      <c r="C8" s="228">
        <f t="shared" si="1"/>
        <v>1</v>
      </c>
      <c r="D8" s="228">
        <f t="shared" si="2"/>
        <v>1</v>
      </c>
      <c r="E8" s="228">
        <f t="shared" si="3"/>
        <v>3</v>
      </c>
      <c r="F8" s="228">
        <f t="shared" si="4"/>
        <v>5</v>
      </c>
      <c r="G8" s="228">
        <f t="shared" si="5"/>
        <v>12</v>
      </c>
      <c r="H8" s="228">
        <f t="shared" si="6"/>
        <v>22</v>
      </c>
      <c r="I8" s="228">
        <f t="shared" si="7"/>
        <v>21</v>
      </c>
      <c r="J8" s="228">
        <f t="shared" si="8"/>
        <v>25</v>
      </c>
      <c r="K8" s="228">
        <f t="shared" si="9"/>
        <v>63</v>
      </c>
      <c r="L8" s="228">
        <f t="shared" si="10"/>
        <v>62</v>
      </c>
      <c r="M8" s="228">
        <f t="shared" si="11"/>
        <v>45</v>
      </c>
      <c r="N8" s="228">
        <f t="shared" si="12"/>
        <v>53</v>
      </c>
      <c r="O8" s="228">
        <f t="shared" si="13"/>
        <v>50</v>
      </c>
      <c r="Y8" s="287" t="s">
        <v>250</v>
      </c>
      <c r="Z8" s="288"/>
      <c r="AA8" s="289">
        <v>1</v>
      </c>
      <c r="AB8" s="289">
        <v>1</v>
      </c>
      <c r="AC8" s="289">
        <v>3</v>
      </c>
      <c r="AD8" s="289">
        <v>5</v>
      </c>
      <c r="AE8" s="289">
        <v>12</v>
      </c>
      <c r="AF8" s="289">
        <v>22</v>
      </c>
      <c r="AG8" s="289">
        <v>21</v>
      </c>
      <c r="AH8" s="289">
        <v>25</v>
      </c>
      <c r="AI8" s="289">
        <v>63</v>
      </c>
      <c r="AJ8" s="289">
        <v>62</v>
      </c>
      <c r="AK8" s="289">
        <v>45</v>
      </c>
      <c r="AL8" s="289">
        <v>53</v>
      </c>
      <c r="AM8" s="289">
        <v>50</v>
      </c>
      <c r="AN8" s="286">
        <f t="shared" si="14"/>
        <v>0</v>
      </c>
      <c r="AO8" s="286">
        <f t="shared" si="15"/>
        <v>4.4558137006468504E-7</v>
      </c>
      <c r="AP8" s="286">
        <f t="shared" si="16"/>
        <v>4.1406598721198604E-7</v>
      </c>
      <c r="AQ8" s="286">
        <f t="shared" si="17"/>
        <v>1.1313390340250214E-6</v>
      </c>
      <c r="AR8" s="286">
        <f t="shared" si="18"/>
        <v>1.782131564793492E-6</v>
      </c>
      <c r="AS8" s="286">
        <f t="shared" si="19"/>
        <v>4.20578189866519E-6</v>
      </c>
      <c r="AT8" s="286">
        <f t="shared" si="20"/>
        <v>8.0792738348677213E-6</v>
      </c>
      <c r="AU8" s="286">
        <f t="shared" si="21"/>
        <v>7.5463290702563239E-6</v>
      </c>
      <c r="AV8" s="286">
        <f t="shared" si="22"/>
        <v>8.4423579438198223E-6</v>
      </c>
      <c r="AW8" s="286">
        <f t="shared" si="23"/>
        <v>1.9968184026783991E-5</v>
      </c>
      <c r="AX8" s="286">
        <f t="shared" si="24"/>
        <v>1.8429338793966235E-5</v>
      </c>
      <c r="AY8" s="286">
        <f t="shared" si="25"/>
        <v>1.2773360560460999E-5</v>
      </c>
      <c r="AZ8" s="286">
        <f t="shared" si="26"/>
        <v>1.3933563193309787E-5</v>
      </c>
      <c r="BA8" s="286">
        <f t="shared" si="27"/>
        <v>1.241192498033951E-5</v>
      </c>
    </row>
    <row r="9" spans="1:53" x14ac:dyDescent="0.15">
      <c r="A9" s="284" t="s">
        <v>252</v>
      </c>
      <c r="B9" s="228">
        <f t="shared" si="0"/>
        <v>8861</v>
      </c>
      <c r="C9" s="228">
        <f t="shared" si="1"/>
        <v>8801</v>
      </c>
      <c r="D9" s="228">
        <f t="shared" si="2"/>
        <v>8699</v>
      </c>
      <c r="E9" s="228">
        <f t="shared" si="3"/>
        <v>8553</v>
      </c>
      <c r="F9" s="228">
        <f t="shared" si="4"/>
        <v>8429</v>
      </c>
      <c r="G9" s="228">
        <f t="shared" si="5"/>
        <v>8618</v>
      </c>
      <c r="H9" s="228">
        <f t="shared" si="6"/>
        <v>8827</v>
      </c>
      <c r="I9" s="228">
        <f t="shared" si="7"/>
        <v>9063</v>
      </c>
      <c r="J9" s="228">
        <f t="shared" si="8"/>
        <v>9396</v>
      </c>
      <c r="K9" s="228">
        <f t="shared" si="9"/>
        <v>9739</v>
      </c>
      <c r="L9" s="228">
        <f t="shared" si="10"/>
        <v>10061</v>
      </c>
      <c r="M9" s="228">
        <f t="shared" si="11"/>
        <v>10117</v>
      </c>
      <c r="N9" s="228">
        <f t="shared" si="12"/>
        <v>10077</v>
      </c>
      <c r="O9" s="228">
        <f t="shared" si="13"/>
        <v>9939</v>
      </c>
      <c r="Y9" s="287" t="s">
        <v>252</v>
      </c>
      <c r="Z9" s="289">
        <v>8861</v>
      </c>
      <c r="AA9" s="289">
        <v>8801</v>
      </c>
      <c r="AB9" s="289">
        <v>8699</v>
      </c>
      <c r="AC9" s="289">
        <v>8553</v>
      </c>
      <c r="AD9" s="289">
        <v>8429</v>
      </c>
      <c r="AE9" s="289">
        <v>8618</v>
      </c>
      <c r="AF9" s="289">
        <v>8827</v>
      </c>
      <c r="AG9" s="289">
        <v>9063</v>
      </c>
      <c r="AH9" s="289">
        <v>9396</v>
      </c>
      <c r="AI9" s="289">
        <v>9739</v>
      </c>
      <c r="AJ9" s="289">
        <v>10061</v>
      </c>
      <c r="AK9" s="289">
        <v>10117</v>
      </c>
      <c r="AL9" s="289">
        <v>10077</v>
      </c>
      <c r="AM9" s="289">
        <v>9939</v>
      </c>
      <c r="AN9" s="286">
        <f t="shared" si="14"/>
        <v>4.2373833715340231E-3</v>
      </c>
      <c r="AO9" s="286">
        <f t="shared" si="15"/>
        <v>3.921561637939293E-3</v>
      </c>
      <c r="AP9" s="286">
        <f t="shared" si="16"/>
        <v>3.6019600227570666E-3</v>
      </c>
      <c r="AQ9" s="286">
        <f t="shared" si="17"/>
        <v>3.225447586005336E-3</v>
      </c>
      <c r="AR9" s="286">
        <f t="shared" si="18"/>
        <v>3.0043173919288685E-3</v>
      </c>
      <c r="AS9" s="286">
        <f t="shared" si="19"/>
        <v>3.0204523668913839E-3</v>
      </c>
      <c r="AT9" s="286">
        <f t="shared" si="20"/>
        <v>3.2416250063807901E-3</v>
      </c>
      <c r="AU9" s="286">
        <f t="shared" si="21"/>
        <v>3.2567800173206219E-3</v>
      </c>
      <c r="AV9" s="286">
        <f t="shared" si="22"/>
        <v>3.172975809605242E-3</v>
      </c>
      <c r="AW9" s="286">
        <f t="shared" si="23"/>
        <v>3.0868276862991949E-3</v>
      </c>
      <c r="AX9" s="286">
        <f t="shared" si="24"/>
        <v>2.9906060904208755E-3</v>
      </c>
      <c r="AY9" s="286">
        <f t="shared" si="25"/>
        <v>2.8717353064485317E-3</v>
      </c>
      <c r="AZ9" s="286">
        <f t="shared" si="26"/>
        <v>2.6492172886600513E-3</v>
      </c>
      <c r="BA9" s="286">
        <f t="shared" si="27"/>
        <v>2.4672424475918882E-3</v>
      </c>
    </row>
    <row r="10" spans="1:53" x14ac:dyDescent="0.15">
      <c r="A10" s="284" t="s">
        <v>249</v>
      </c>
      <c r="B10" s="228">
        <f t="shared" si="0"/>
        <v>11</v>
      </c>
      <c r="C10" s="228">
        <f t="shared" si="1"/>
        <v>11</v>
      </c>
      <c r="D10" s="228">
        <f t="shared" si="2"/>
        <v>11</v>
      </c>
      <c r="E10" s="228">
        <f t="shared" si="3"/>
        <v>11</v>
      </c>
      <c r="F10" s="228">
        <f t="shared" si="4"/>
        <v>11</v>
      </c>
      <c r="G10" s="228">
        <f t="shared" si="5"/>
        <v>11</v>
      </c>
      <c r="H10" s="228">
        <f t="shared" si="6"/>
        <v>11</v>
      </c>
      <c r="I10" s="228">
        <f t="shared" si="7"/>
        <v>11</v>
      </c>
      <c r="J10" s="228">
        <f t="shared" si="8"/>
        <v>11</v>
      </c>
      <c r="K10" s="228">
        <f t="shared" si="9"/>
        <v>11</v>
      </c>
      <c r="L10" s="228">
        <f t="shared" si="10"/>
        <v>11</v>
      </c>
      <c r="M10" s="228">
        <f t="shared" si="11"/>
        <v>11</v>
      </c>
      <c r="N10" s="228">
        <f t="shared" si="12"/>
        <v>11</v>
      </c>
      <c r="O10" s="228">
        <f t="shared" si="13"/>
        <v>552</v>
      </c>
      <c r="Y10" s="287" t="s">
        <v>249</v>
      </c>
      <c r="Z10" s="289">
        <v>11</v>
      </c>
      <c r="AA10" s="289">
        <v>11</v>
      </c>
      <c r="AB10" s="289">
        <v>11</v>
      </c>
      <c r="AC10" s="289">
        <v>11</v>
      </c>
      <c r="AD10" s="289">
        <v>11</v>
      </c>
      <c r="AE10" s="289">
        <v>11</v>
      </c>
      <c r="AF10" s="289">
        <v>11</v>
      </c>
      <c r="AG10" s="289">
        <v>11</v>
      </c>
      <c r="AH10" s="289">
        <v>11</v>
      </c>
      <c r="AI10" s="289">
        <v>11</v>
      </c>
      <c r="AJ10" s="289">
        <v>11</v>
      </c>
      <c r="AK10" s="289">
        <v>11</v>
      </c>
      <c r="AL10" s="289">
        <v>11</v>
      </c>
      <c r="AM10" s="289">
        <v>552</v>
      </c>
      <c r="AN10" s="286">
        <f t="shared" si="14"/>
        <v>5.2602660068699071E-6</v>
      </c>
      <c r="AO10" s="286">
        <f t="shared" si="15"/>
        <v>4.9013950707115359E-6</v>
      </c>
      <c r="AP10" s="286">
        <f t="shared" si="16"/>
        <v>4.5547258593318468E-6</v>
      </c>
      <c r="AQ10" s="286">
        <f t="shared" si="17"/>
        <v>4.1482431247584118E-6</v>
      </c>
      <c r="AR10" s="286">
        <f t="shared" si="18"/>
        <v>3.9206894425456824E-6</v>
      </c>
      <c r="AS10" s="286">
        <f t="shared" si="19"/>
        <v>3.8553000737764242E-6</v>
      </c>
      <c r="AT10" s="286">
        <f t="shared" si="20"/>
        <v>4.0396369174338607E-6</v>
      </c>
      <c r="AU10" s="286">
        <f t="shared" si="21"/>
        <v>3.9528390368009317E-6</v>
      </c>
      <c r="AV10" s="286">
        <f t="shared" si="22"/>
        <v>3.7146374952807221E-6</v>
      </c>
      <c r="AW10" s="286">
        <f t="shared" si="23"/>
        <v>3.4865083221368872E-6</v>
      </c>
      <c r="AX10" s="286">
        <f t="shared" si="24"/>
        <v>3.269721398929493E-6</v>
      </c>
      <c r="AY10" s="286">
        <f t="shared" si="25"/>
        <v>3.1223770258904666E-6</v>
      </c>
      <c r="AZ10" s="286">
        <f t="shared" si="26"/>
        <v>2.8918716061586348E-6</v>
      </c>
      <c r="BA10" s="286">
        <f t="shared" si="27"/>
        <v>1.3702765178294821E-4</v>
      </c>
    </row>
    <row r="11" spans="1:53" x14ac:dyDescent="0.15">
      <c r="A11" s="284" t="s">
        <v>248</v>
      </c>
      <c r="B11" s="228">
        <f t="shared" si="0"/>
        <v>90</v>
      </c>
      <c r="C11" s="228">
        <f t="shared" si="1"/>
        <v>90</v>
      </c>
      <c r="D11" s="228">
        <f t="shared" si="2"/>
        <v>90</v>
      </c>
      <c r="E11" s="228">
        <f t="shared" si="3"/>
        <v>90</v>
      </c>
      <c r="F11" s="228">
        <f t="shared" si="4"/>
        <v>90</v>
      </c>
      <c r="G11" s="228">
        <f t="shared" si="5"/>
        <v>90</v>
      </c>
      <c r="H11" s="228">
        <f t="shared" si="6"/>
        <v>90</v>
      </c>
      <c r="I11" s="228">
        <f t="shared" si="7"/>
        <v>90</v>
      </c>
      <c r="J11" s="228">
        <f t="shared" si="8"/>
        <v>90</v>
      </c>
      <c r="K11" s="228">
        <f t="shared" si="9"/>
        <v>90</v>
      </c>
      <c r="L11" s="228">
        <f t="shared" si="10"/>
        <v>90</v>
      </c>
      <c r="M11" s="228">
        <f t="shared" si="11"/>
        <v>88</v>
      </c>
      <c r="N11" s="228">
        <f t="shared" si="12"/>
        <v>86</v>
      </c>
      <c r="O11" s="228">
        <f t="shared" si="13"/>
        <v>11</v>
      </c>
      <c r="Y11" s="284" t="s">
        <v>248</v>
      </c>
      <c r="Z11" s="285">
        <v>90</v>
      </c>
      <c r="AA11" s="285">
        <v>90</v>
      </c>
      <c r="AB11" s="285">
        <v>90</v>
      </c>
      <c r="AC11" s="285">
        <v>90</v>
      </c>
      <c r="AD11" s="285">
        <v>90</v>
      </c>
      <c r="AE11" s="285">
        <v>90</v>
      </c>
      <c r="AF11" s="285">
        <v>90</v>
      </c>
      <c r="AG11" s="285">
        <v>90</v>
      </c>
      <c r="AH11" s="285">
        <v>90</v>
      </c>
      <c r="AI11" s="285">
        <v>90</v>
      </c>
      <c r="AJ11" s="285">
        <v>90</v>
      </c>
      <c r="AK11" s="285">
        <v>88</v>
      </c>
      <c r="AL11" s="285">
        <v>86</v>
      </c>
      <c r="AM11" s="285">
        <v>11</v>
      </c>
      <c r="AN11" s="286">
        <f t="shared" si="14"/>
        <v>4.3038540056208335E-5</v>
      </c>
      <c r="AO11" s="286">
        <f t="shared" si="15"/>
        <v>4.0102323305821652E-5</v>
      </c>
      <c r="AP11" s="286">
        <f t="shared" si="16"/>
        <v>3.7265938849078744E-5</v>
      </c>
      <c r="AQ11" s="286">
        <f t="shared" si="17"/>
        <v>3.3940171020750645E-5</v>
      </c>
      <c r="AR11" s="286">
        <f t="shared" si="18"/>
        <v>3.2078368166282854E-5</v>
      </c>
      <c r="AS11" s="286">
        <f t="shared" si="19"/>
        <v>3.1543364239988925E-5</v>
      </c>
      <c r="AT11" s="286">
        <f t="shared" si="20"/>
        <v>3.3051574779004319E-5</v>
      </c>
      <c r="AU11" s="286">
        <f t="shared" si="21"/>
        <v>3.2341410301098531E-5</v>
      </c>
      <c r="AV11" s="286">
        <f t="shared" si="22"/>
        <v>3.0392488597751362E-5</v>
      </c>
      <c r="AW11" s="286">
        <f t="shared" si="23"/>
        <v>2.8525977181119986E-5</v>
      </c>
      <c r="AX11" s="286">
        <f t="shared" si="24"/>
        <v>2.6752265991241308E-5</v>
      </c>
      <c r="AY11" s="286">
        <f t="shared" si="25"/>
        <v>2.4979016207123733E-5</v>
      </c>
      <c r="AZ11" s="286">
        <f t="shared" si="26"/>
        <v>2.2609178011785691E-5</v>
      </c>
      <c r="BA11" s="286">
        <f t="shared" si="27"/>
        <v>2.7306234956746922E-6</v>
      </c>
    </row>
    <row r="12" spans="1:53" x14ac:dyDescent="0.15">
      <c r="A12" s="284" t="s">
        <v>253</v>
      </c>
      <c r="B12" s="228">
        <f t="shared" si="0"/>
        <v>104</v>
      </c>
      <c r="C12" s="228">
        <f t="shared" si="1"/>
        <v>134</v>
      </c>
      <c r="D12" s="228">
        <f t="shared" si="2"/>
        <v>166</v>
      </c>
      <c r="E12" s="228">
        <f t="shared" si="3"/>
        <v>223</v>
      </c>
      <c r="F12" s="228">
        <f t="shared" si="4"/>
        <v>283</v>
      </c>
      <c r="G12" s="228">
        <f t="shared" si="5"/>
        <v>334</v>
      </c>
      <c r="H12" s="228">
        <f t="shared" si="6"/>
        <v>373</v>
      </c>
      <c r="I12" s="228">
        <f t="shared" si="7"/>
        <v>405</v>
      </c>
      <c r="J12" s="228">
        <f t="shared" si="8"/>
        <v>422</v>
      </c>
      <c r="K12" s="228">
        <f t="shared" si="9"/>
        <v>496</v>
      </c>
      <c r="L12" s="228">
        <f t="shared" si="10"/>
        <v>532</v>
      </c>
      <c r="M12" s="228">
        <f t="shared" si="11"/>
        <v>543</v>
      </c>
      <c r="N12" s="228">
        <f t="shared" si="12"/>
        <v>552</v>
      </c>
      <c r="O12" s="228">
        <f t="shared" si="13"/>
        <v>86</v>
      </c>
      <c r="Y12" s="287" t="s">
        <v>253</v>
      </c>
      <c r="Z12" s="289">
        <v>104</v>
      </c>
      <c r="AA12" s="289">
        <v>134</v>
      </c>
      <c r="AB12" s="289">
        <v>166</v>
      </c>
      <c r="AC12" s="289">
        <v>223</v>
      </c>
      <c r="AD12" s="289">
        <v>283</v>
      </c>
      <c r="AE12" s="289">
        <v>334</v>
      </c>
      <c r="AF12" s="289">
        <v>373</v>
      </c>
      <c r="AG12" s="289">
        <v>405</v>
      </c>
      <c r="AH12" s="289">
        <v>422</v>
      </c>
      <c r="AI12" s="289">
        <v>496</v>
      </c>
      <c r="AJ12" s="289">
        <v>532</v>
      </c>
      <c r="AK12" s="289">
        <v>543</v>
      </c>
      <c r="AL12" s="289">
        <v>552</v>
      </c>
      <c r="AM12" s="289">
        <v>86</v>
      </c>
      <c r="AN12" s="286">
        <f t="shared" si="14"/>
        <v>4.9733424064951855E-5</v>
      </c>
      <c r="AO12" s="286">
        <f t="shared" si="15"/>
        <v>5.97079035886678E-5</v>
      </c>
      <c r="AP12" s="286">
        <f t="shared" si="16"/>
        <v>6.8734953877189688E-5</v>
      </c>
      <c r="AQ12" s="286">
        <f t="shared" si="17"/>
        <v>8.4096201529193265E-5</v>
      </c>
      <c r="AR12" s="286">
        <f t="shared" si="18"/>
        <v>1.0086864656731164E-4</v>
      </c>
      <c r="AS12" s="286">
        <f t="shared" si="19"/>
        <v>1.1706092951284779E-4</v>
      </c>
      <c r="AT12" s="286">
        <f t="shared" si="20"/>
        <v>1.3698041547298455E-4</v>
      </c>
      <c r="AU12" s="286">
        <f t="shared" si="21"/>
        <v>1.4553634635494338E-4</v>
      </c>
      <c r="AV12" s="286">
        <f t="shared" si="22"/>
        <v>1.4250700209167861E-4</v>
      </c>
      <c r="AW12" s="286">
        <f t="shared" si="23"/>
        <v>1.5720982979817237E-4</v>
      </c>
      <c r="AX12" s="286">
        <f t="shared" si="24"/>
        <v>1.5813561674822639E-4</v>
      </c>
      <c r="AY12" s="286">
        <f t="shared" si="25"/>
        <v>1.5413188409622939E-4</v>
      </c>
      <c r="AZ12" s="286">
        <f t="shared" si="26"/>
        <v>1.4511937514541514E-4</v>
      </c>
      <c r="BA12" s="286">
        <f t="shared" si="27"/>
        <v>2.1348510966183959E-5</v>
      </c>
    </row>
    <row r="13" spans="1:53" x14ac:dyDescent="0.15">
      <c r="A13" s="284" t="s">
        <v>244</v>
      </c>
      <c r="B13" s="228">
        <f t="shared" si="0"/>
        <v>7396</v>
      </c>
      <c r="C13" s="228">
        <f t="shared" si="1"/>
        <v>11942</v>
      </c>
      <c r="D13" s="228">
        <f t="shared" si="2"/>
        <v>17620</v>
      </c>
      <c r="E13" s="228">
        <f t="shared" si="3"/>
        <v>24825</v>
      </c>
      <c r="F13" s="228">
        <f t="shared" si="4"/>
        <v>32499</v>
      </c>
      <c r="G13" s="228">
        <f t="shared" si="5"/>
        <v>38956</v>
      </c>
      <c r="H13" s="228">
        <f t="shared" si="6"/>
        <v>41386</v>
      </c>
      <c r="I13" s="228">
        <f t="shared" si="7"/>
        <v>46034</v>
      </c>
      <c r="J13" s="228">
        <f t="shared" si="8"/>
        <v>52438</v>
      </c>
      <c r="K13" s="228">
        <f t="shared" si="9"/>
        <v>57100</v>
      </c>
      <c r="L13" s="228">
        <f t="shared" si="10"/>
        <v>59710</v>
      </c>
      <c r="M13" s="228">
        <f t="shared" si="11"/>
        <v>59743</v>
      </c>
      <c r="N13" s="228">
        <f t="shared" si="12"/>
        <v>60209</v>
      </c>
      <c r="O13" s="228">
        <f t="shared" si="13"/>
        <v>60778</v>
      </c>
      <c r="Y13" s="287" t="s">
        <v>244</v>
      </c>
      <c r="Z13" s="289">
        <v>7396</v>
      </c>
      <c r="AA13" s="289">
        <v>11942</v>
      </c>
      <c r="AB13" s="289">
        <v>17620</v>
      </c>
      <c r="AC13" s="289">
        <v>24825</v>
      </c>
      <c r="AD13" s="289">
        <v>32499</v>
      </c>
      <c r="AE13" s="289">
        <v>38956</v>
      </c>
      <c r="AF13" s="289">
        <v>41386</v>
      </c>
      <c r="AG13" s="289">
        <v>46034</v>
      </c>
      <c r="AH13" s="289">
        <v>52438</v>
      </c>
      <c r="AI13" s="289">
        <v>57100</v>
      </c>
      <c r="AJ13" s="289">
        <v>59710</v>
      </c>
      <c r="AK13" s="289">
        <v>59743</v>
      </c>
      <c r="AL13" s="289">
        <v>60209</v>
      </c>
      <c r="AM13" s="289">
        <v>60778</v>
      </c>
      <c r="AN13" s="286">
        <f t="shared" si="14"/>
        <v>3.5368115806190758E-3</v>
      </c>
      <c r="AO13" s="286">
        <f t="shared" si="15"/>
        <v>5.3211327213124691E-3</v>
      </c>
      <c r="AP13" s="286">
        <f t="shared" si="16"/>
        <v>7.2958426946751944E-3</v>
      </c>
      <c r="AQ13" s="286">
        <f t="shared" si="17"/>
        <v>9.3618305065570531E-3</v>
      </c>
      <c r="AR13" s="286">
        <f t="shared" si="18"/>
        <v>1.1583498744844739E-2</v>
      </c>
      <c r="AS13" s="286">
        <f t="shared" si="19"/>
        <v>1.3653369970366761E-2</v>
      </c>
      <c r="AT13" s="286">
        <f t="shared" si="20"/>
        <v>1.5198583042265252E-2</v>
      </c>
      <c r="AU13" s="286">
        <f t="shared" si="21"/>
        <v>1.6542272020008554E-2</v>
      </c>
      <c r="AV13" s="286">
        <f t="shared" si="22"/>
        <v>1.7708014634320954E-2</v>
      </c>
      <c r="AW13" s="286">
        <f t="shared" si="23"/>
        <v>1.8098147744910569E-2</v>
      </c>
      <c r="AX13" s="286">
        <f t="shared" si="24"/>
        <v>1.7748642248189096E-2</v>
      </c>
      <c r="AY13" s="286">
        <f t="shared" si="25"/>
        <v>1.6958197332524922E-2</v>
      </c>
      <c r="AZ13" s="286">
        <f t="shared" si="26"/>
        <v>1.5828790685018659E-2</v>
      </c>
      <c r="BA13" s="286">
        <f t="shared" si="27"/>
        <v>1.5087439529101496E-2</v>
      </c>
    </row>
    <row r="14" spans="1:53" x14ac:dyDescent="0.15">
      <c r="A14" s="284" t="s">
        <v>256</v>
      </c>
      <c r="B14" s="228">
        <f t="shared" si="0"/>
        <v>11270</v>
      </c>
      <c r="C14" s="228">
        <f t="shared" si="1"/>
        <v>12390</v>
      </c>
      <c r="D14" s="228">
        <f t="shared" si="2"/>
        <v>13448</v>
      </c>
      <c r="E14" s="228">
        <f t="shared" si="3"/>
        <v>14430</v>
      </c>
      <c r="F14" s="228">
        <f t="shared" si="4"/>
        <v>15634</v>
      </c>
      <c r="G14" s="228">
        <f t="shared" si="5"/>
        <v>16789</v>
      </c>
      <c r="H14" s="228">
        <f t="shared" si="6"/>
        <v>17893</v>
      </c>
      <c r="I14" s="228">
        <f t="shared" si="7"/>
        <v>19438</v>
      </c>
      <c r="J14" s="228">
        <f t="shared" si="8"/>
        <v>21720</v>
      </c>
      <c r="K14" s="228">
        <f t="shared" si="9"/>
        <v>24489</v>
      </c>
      <c r="L14" s="228">
        <f t="shared" si="10"/>
        <v>28515</v>
      </c>
      <c r="M14" s="228">
        <f t="shared" si="11"/>
        <v>32021</v>
      </c>
      <c r="N14" s="228">
        <f t="shared" si="12"/>
        <v>39601</v>
      </c>
      <c r="O14" s="228">
        <f t="shared" si="13"/>
        <v>45250</v>
      </c>
      <c r="Y14" s="287" t="s">
        <v>256</v>
      </c>
      <c r="Z14" s="289">
        <v>11270</v>
      </c>
      <c r="AA14" s="289">
        <v>12390</v>
      </c>
      <c r="AB14" s="289">
        <v>13448</v>
      </c>
      <c r="AC14" s="289">
        <v>14430</v>
      </c>
      <c r="AD14" s="289">
        <v>15634</v>
      </c>
      <c r="AE14" s="289">
        <v>16789</v>
      </c>
      <c r="AF14" s="289">
        <v>17893</v>
      </c>
      <c r="AG14" s="289">
        <v>19438</v>
      </c>
      <c r="AH14" s="289">
        <v>21720</v>
      </c>
      <c r="AI14" s="289">
        <v>24489</v>
      </c>
      <c r="AJ14" s="289">
        <v>28515</v>
      </c>
      <c r="AK14" s="289">
        <v>32021</v>
      </c>
      <c r="AL14" s="289">
        <v>39601</v>
      </c>
      <c r="AM14" s="289">
        <v>45250</v>
      </c>
      <c r="AN14" s="286">
        <f t="shared" si="14"/>
        <v>5.3893816270385326E-3</v>
      </c>
      <c r="AO14" s="286">
        <f t="shared" si="15"/>
        <v>5.5207531751014479E-3</v>
      </c>
      <c r="AP14" s="286">
        <f t="shared" si="16"/>
        <v>5.5683593960267888E-3</v>
      </c>
      <c r="AQ14" s="286">
        <f t="shared" si="17"/>
        <v>5.4417407536603533E-3</v>
      </c>
      <c r="AR14" s="286">
        <f t="shared" si="18"/>
        <v>5.5723689767962908E-3</v>
      </c>
      <c r="AS14" s="286">
        <f t="shared" si="19"/>
        <v>5.8842393580574893E-3</v>
      </c>
      <c r="AT14" s="286">
        <f t="shared" si="20"/>
        <v>6.5710203057858249E-3</v>
      </c>
      <c r="AU14" s="286">
        <f t="shared" si="21"/>
        <v>6.9850259270305918E-3</v>
      </c>
      <c r="AV14" s="286">
        <f t="shared" si="22"/>
        <v>7.3347205815906622E-3</v>
      </c>
      <c r="AW14" s="286">
        <f t="shared" si="23"/>
        <v>7.7619183909827484E-3</v>
      </c>
      <c r="AX14" s="286">
        <f t="shared" si="24"/>
        <v>8.4760096082249544E-3</v>
      </c>
      <c r="AY14" s="286">
        <f t="shared" si="25"/>
        <v>9.0892395223671485E-3</v>
      </c>
      <c r="AZ14" s="286">
        <f t="shared" si="26"/>
        <v>1.0411000679589827E-2</v>
      </c>
      <c r="BA14" s="286">
        <f t="shared" si="27"/>
        <v>1.1232792107207257E-2</v>
      </c>
    </row>
    <row r="15" spans="1:53" x14ac:dyDescent="0.15">
      <c r="A15" s="284" t="s">
        <v>263</v>
      </c>
      <c r="B15" s="228">
        <f t="shared" si="0"/>
        <v>24</v>
      </c>
      <c r="C15" s="228">
        <f t="shared" si="1"/>
        <v>14</v>
      </c>
      <c r="D15" s="228">
        <f t="shared" si="2"/>
        <v>8</v>
      </c>
      <c r="E15" s="228">
        <f t="shared" si="3"/>
        <v>3</v>
      </c>
      <c r="F15" s="228">
        <f t="shared" si="4"/>
        <v>1</v>
      </c>
      <c r="G15" s="228">
        <f t="shared" si="5"/>
        <v>1</v>
      </c>
      <c r="H15" s="228">
        <f t="shared" si="6"/>
        <v>1</v>
      </c>
      <c r="I15" s="228" t="str">
        <f t="shared" si="7"/>
        <v xml:space="preserve"> - </v>
      </c>
      <c r="J15" s="228" t="str">
        <f t="shared" si="8"/>
        <v xml:space="preserve"> - </v>
      </c>
      <c r="K15" s="228" t="str">
        <f t="shared" si="9"/>
        <v xml:space="preserve"> - </v>
      </c>
      <c r="L15" s="228" t="str">
        <f t="shared" si="10"/>
        <v xml:space="preserve"> - </v>
      </c>
      <c r="M15" s="228" t="str">
        <f t="shared" si="11"/>
        <v xml:space="preserve"> - </v>
      </c>
      <c r="N15" s="228" t="str">
        <f t="shared" si="12"/>
        <v xml:space="preserve"> - </v>
      </c>
      <c r="O15" s="228" t="str">
        <f t="shared" si="13"/>
        <v xml:space="preserve"> - </v>
      </c>
      <c r="Y15" s="287" t="s">
        <v>263</v>
      </c>
      <c r="Z15" s="289">
        <v>24</v>
      </c>
      <c r="AA15" s="289">
        <v>14</v>
      </c>
      <c r="AB15" s="289">
        <v>8</v>
      </c>
      <c r="AC15" s="289">
        <v>3</v>
      </c>
      <c r="AD15" s="289">
        <v>1</v>
      </c>
      <c r="AE15" s="289">
        <v>1</v>
      </c>
      <c r="AF15" s="289">
        <v>1</v>
      </c>
      <c r="AG15" s="288"/>
      <c r="AH15" s="288"/>
      <c r="AI15" s="288"/>
      <c r="AJ15" s="288"/>
      <c r="AK15" s="288"/>
      <c r="AL15" s="288"/>
      <c r="AM15" s="288"/>
      <c r="AN15" s="286">
        <f t="shared" si="14"/>
        <v>1.1476944014988889E-5</v>
      </c>
      <c r="AO15" s="286">
        <f t="shared" si="15"/>
        <v>6.2381391809055907E-6</v>
      </c>
      <c r="AP15" s="286">
        <f t="shared" si="16"/>
        <v>3.3125278976958883E-6</v>
      </c>
      <c r="AQ15" s="286">
        <f t="shared" si="17"/>
        <v>1.1313390340250214E-6</v>
      </c>
      <c r="AR15" s="286">
        <f t="shared" si="18"/>
        <v>3.564263129586984E-7</v>
      </c>
      <c r="AS15" s="286">
        <f t="shared" si="19"/>
        <v>3.5048182488876584E-7</v>
      </c>
      <c r="AT15" s="286">
        <f t="shared" si="20"/>
        <v>3.6723971976671462E-7</v>
      </c>
      <c r="AU15" s="286">
        <f t="shared" si="21"/>
        <v>0</v>
      </c>
      <c r="AV15" s="286">
        <f t="shared" si="22"/>
        <v>0</v>
      </c>
      <c r="AW15" s="286">
        <f t="shared" si="23"/>
        <v>0</v>
      </c>
      <c r="AX15" s="286">
        <f t="shared" si="24"/>
        <v>0</v>
      </c>
      <c r="AY15" s="286">
        <f t="shared" si="25"/>
        <v>0</v>
      </c>
      <c r="AZ15" s="286">
        <f t="shared" si="26"/>
        <v>0</v>
      </c>
      <c r="BA15" s="286">
        <f t="shared" si="27"/>
        <v>0</v>
      </c>
    </row>
    <row r="16" spans="1:53" x14ac:dyDescent="0.15">
      <c r="A16" s="284" t="s">
        <v>262</v>
      </c>
      <c r="B16" s="228">
        <f t="shared" si="0"/>
        <v>53</v>
      </c>
      <c r="C16" s="228">
        <f t="shared" si="1"/>
        <v>33</v>
      </c>
      <c r="D16" s="228">
        <f t="shared" si="2"/>
        <v>30</v>
      </c>
      <c r="E16" s="228">
        <f t="shared" si="3"/>
        <v>29</v>
      </c>
      <c r="F16" s="228">
        <f t="shared" si="4"/>
        <v>29</v>
      </c>
      <c r="G16" s="228">
        <f t="shared" si="5"/>
        <v>29</v>
      </c>
      <c r="H16" s="228">
        <f t="shared" si="6"/>
        <v>28</v>
      </c>
      <c r="I16" s="228">
        <f t="shared" si="7"/>
        <v>28</v>
      </c>
      <c r="J16" s="228">
        <f t="shared" si="8"/>
        <v>27</v>
      </c>
      <c r="K16" s="228">
        <f t="shared" si="9"/>
        <v>27</v>
      </c>
      <c r="L16" s="228">
        <f t="shared" si="10"/>
        <v>27</v>
      </c>
      <c r="M16" s="228">
        <f t="shared" si="11"/>
        <v>28</v>
      </c>
      <c r="N16" s="228">
        <f t="shared" si="12"/>
        <v>28</v>
      </c>
      <c r="O16" s="228">
        <f t="shared" si="13"/>
        <v>31</v>
      </c>
      <c r="Y16" s="287" t="s">
        <v>262</v>
      </c>
      <c r="Z16" s="289">
        <v>53</v>
      </c>
      <c r="AA16" s="289">
        <v>33</v>
      </c>
      <c r="AB16" s="289">
        <v>30</v>
      </c>
      <c r="AC16" s="289">
        <v>29</v>
      </c>
      <c r="AD16" s="289">
        <v>29</v>
      </c>
      <c r="AE16" s="289">
        <v>29</v>
      </c>
      <c r="AF16" s="289">
        <v>28</v>
      </c>
      <c r="AG16" s="289">
        <v>28</v>
      </c>
      <c r="AH16" s="289">
        <v>27</v>
      </c>
      <c r="AI16" s="289">
        <v>27</v>
      </c>
      <c r="AJ16" s="289">
        <v>27</v>
      </c>
      <c r="AK16" s="289">
        <v>28</v>
      </c>
      <c r="AL16" s="289">
        <v>28</v>
      </c>
      <c r="AM16" s="289">
        <v>31</v>
      </c>
      <c r="AN16" s="286">
        <f t="shared" si="14"/>
        <v>2.5344918033100463E-5</v>
      </c>
      <c r="AO16" s="286">
        <f t="shared" si="15"/>
        <v>1.4704185212134607E-5</v>
      </c>
      <c r="AP16" s="286">
        <f t="shared" si="16"/>
        <v>1.2421979616359582E-5</v>
      </c>
      <c r="AQ16" s="286">
        <f t="shared" si="17"/>
        <v>1.0936277328908541E-5</v>
      </c>
      <c r="AR16" s="286">
        <f t="shared" si="18"/>
        <v>1.0336363075802253E-5</v>
      </c>
      <c r="AS16" s="286">
        <f t="shared" si="19"/>
        <v>1.0163972921774209E-5</v>
      </c>
      <c r="AT16" s="286">
        <f t="shared" si="20"/>
        <v>1.028271215346801E-5</v>
      </c>
      <c r="AU16" s="286">
        <f t="shared" si="21"/>
        <v>1.0061772093675097E-5</v>
      </c>
      <c r="AV16" s="286">
        <f t="shared" si="22"/>
        <v>9.1177465793254077E-6</v>
      </c>
      <c r="AW16" s="286">
        <f t="shared" si="23"/>
        <v>8.5577931543359968E-6</v>
      </c>
      <c r="AX16" s="286">
        <f t="shared" si="24"/>
        <v>8.0256797973723925E-6</v>
      </c>
      <c r="AY16" s="286">
        <f t="shared" si="25"/>
        <v>7.9478687931757326E-6</v>
      </c>
      <c r="AZ16" s="286">
        <f t="shared" si="26"/>
        <v>7.3611277247674346E-6</v>
      </c>
      <c r="BA16" s="286">
        <f t="shared" si="27"/>
        <v>7.695393487810496E-6</v>
      </c>
    </row>
    <row r="17" spans="1:53" x14ac:dyDescent="0.15">
      <c r="A17" s="284" t="s">
        <v>254</v>
      </c>
      <c r="B17" s="228">
        <f t="shared" si="0"/>
        <v>16</v>
      </c>
      <c r="C17" s="228">
        <f t="shared" si="1"/>
        <v>15</v>
      </c>
      <c r="D17" s="228">
        <f t="shared" si="2"/>
        <v>14</v>
      </c>
      <c r="E17" s="228">
        <f t="shared" si="3"/>
        <v>13</v>
      </c>
      <c r="F17" s="228">
        <f t="shared" si="4"/>
        <v>12</v>
      </c>
      <c r="G17" s="228">
        <f t="shared" si="5"/>
        <v>12</v>
      </c>
      <c r="H17" s="228">
        <f t="shared" si="6"/>
        <v>12</v>
      </c>
      <c r="I17" s="228">
        <f t="shared" si="7"/>
        <v>12</v>
      </c>
      <c r="J17" s="228">
        <f t="shared" si="8"/>
        <v>12</v>
      </c>
      <c r="K17" s="228">
        <f t="shared" si="9"/>
        <v>12</v>
      </c>
      <c r="L17" s="228">
        <f t="shared" si="10"/>
        <v>12</v>
      </c>
      <c r="M17" s="228">
        <f t="shared" si="11"/>
        <v>14</v>
      </c>
      <c r="N17" s="228">
        <f t="shared" si="12"/>
        <v>7</v>
      </c>
      <c r="O17" s="228">
        <f t="shared" si="13"/>
        <v>7</v>
      </c>
      <c r="Y17" s="287" t="s">
        <v>254</v>
      </c>
      <c r="Z17" s="289">
        <v>16</v>
      </c>
      <c r="AA17" s="289">
        <v>15</v>
      </c>
      <c r="AB17" s="289">
        <v>14</v>
      </c>
      <c r="AC17" s="289">
        <v>13</v>
      </c>
      <c r="AD17" s="289">
        <v>12</v>
      </c>
      <c r="AE17" s="289">
        <v>12</v>
      </c>
      <c r="AF17" s="289">
        <v>12</v>
      </c>
      <c r="AG17" s="289">
        <v>12</v>
      </c>
      <c r="AH17" s="289">
        <v>12</v>
      </c>
      <c r="AI17" s="289">
        <v>12</v>
      </c>
      <c r="AJ17" s="289">
        <v>12</v>
      </c>
      <c r="AK17" s="289">
        <v>14</v>
      </c>
      <c r="AL17" s="289">
        <v>7</v>
      </c>
      <c r="AM17" s="289">
        <v>7</v>
      </c>
      <c r="AN17" s="286">
        <f t="shared" si="14"/>
        <v>7.6512960099925932E-6</v>
      </c>
      <c r="AO17" s="286">
        <f t="shared" si="15"/>
        <v>6.6837205509702757E-6</v>
      </c>
      <c r="AP17" s="286">
        <f t="shared" si="16"/>
        <v>5.7969238209678045E-6</v>
      </c>
      <c r="AQ17" s="286">
        <f t="shared" si="17"/>
        <v>4.9024691474417599E-6</v>
      </c>
      <c r="AR17" s="286">
        <f t="shared" si="18"/>
        <v>4.2771157555043808E-6</v>
      </c>
      <c r="AS17" s="286">
        <f t="shared" si="19"/>
        <v>4.20578189866519E-6</v>
      </c>
      <c r="AT17" s="286">
        <f t="shared" si="20"/>
        <v>4.4068766372005757E-6</v>
      </c>
      <c r="AU17" s="286">
        <f t="shared" si="21"/>
        <v>4.3121880401464704E-6</v>
      </c>
      <c r="AV17" s="286">
        <f t="shared" si="22"/>
        <v>4.0523318130335148E-6</v>
      </c>
      <c r="AW17" s="286">
        <f t="shared" si="23"/>
        <v>3.8034636241493318E-6</v>
      </c>
      <c r="AX17" s="286">
        <f t="shared" si="24"/>
        <v>3.5669687988321743E-6</v>
      </c>
      <c r="AY17" s="286">
        <f t="shared" si="25"/>
        <v>3.9739343965878663E-6</v>
      </c>
      <c r="AZ17" s="286">
        <f t="shared" si="26"/>
        <v>1.8402819311918587E-6</v>
      </c>
      <c r="BA17" s="286">
        <f t="shared" si="27"/>
        <v>1.7376694972475315E-6</v>
      </c>
    </row>
    <row r="18" spans="1:53" x14ac:dyDescent="0.15">
      <c r="A18" s="284" t="s">
        <v>251</v>
      </c>
      <c r="B18" s="228" t="str">
        <f t="shared" si="0"/>
        <v xml:space="preserve"> - </v>
      </c>
      <c r="C18" s="228" t="str">
        <f t="shared" si="1"/>
        <v xml:space="preserve"> - </v>
      </c>
      <c r="D18" s="228" t="str">
        <f t="shared" si="2"/>
        <v xml:space="preserve"> - </v>
      </c>
      <c r="E18" s="228" t="str">
        <f t="shared" si="3"/>
        <v xml:space="preserve"> - </v>
      </c>
      <c r="F18" s="228" t="str">
        <f t="shared" si="4"/>
        <v xml:space="preserve"> - </v>
      </c>
      <c r="G18" s="228" t="str">
        <f t="shared" si="5"/>
        <v xml:space="preserve"> - </v>
      </c>
      <c r="H18" s="228" t="str">
        <f t="shared" si="6"/>
        <v xml:space="preserve"> - </v>
      </c>
      <c r="I18" s="228" t="str">
        <f t="shared" si="7"/>
        <v xml:space="preserve"> - </v>
      </c>
      <c r="J18" s="228" t="str">
        <f t="shared" si="8"/>
        <v xml:space="preserve"> - </v>
      </c>
      <c r="K18" s="228" t="str">
        <f t="shared" si="9"/>
        <v xml:space="preserve"> - </v>
      </c>
      <c r="L18" s="228" t="str">
        <f t="shared" si="10"/>
        <v xml:space="preserve"> - </v>
      </c>
      <c r="M18" s="228" t="str">
        <f t="shared" si="11"/>
        <v xml:space="preserve"> - </v>
      </c>
      <c r="N18" s="228" t="str">
        <f t="shared" si="12"/>
        <v xml:space="preserve"> - </v>
      </c>
      <c r="O18" s="228" t="str">
        <f t="shared" si="13"/>
        <v xml:space="preserve"> - </v>
      </c>
      <c r="Y18" s="287" t="s">
        <v>251</v>
      </c>
      <c r="Z18" s="288"/>
      <c r="AA18" s="288"/>
      <c r="AB18" s="288"/>
      <c r="AC18" s="288"/>
      <c r="AD18" s="288"/>
      <c r="AE18" s="288"/>
      <c r="AF18" s="288"/>
      <c r="AG18" s="288"/>
      <c r="AH18" s="288"/>
      <c r="AI18" s="288"/>
      <c r="AJ18" s="288"/>
      <c r="AK18" s="288"/>
      <c r="AL18" s="288"/>
      <c r="AM18" s="288"/>
      <c r="AN18" s="286">
        <f t="shared" si="14"/>
        <v>0</v>
      </c>
      <c r="AO18" s="286">
        <f t="shared" si="15"/>
        <v>0</v>
      </c>
      <c r="AP18" s="286">
        <f t="shared" si="16"/>
        <v>0</v>
      </c>
      <c r="AQ18" s="286">
        <f t="shared" si="17"/>
        <v>0</v>
      </c>
      <c r="AR18" s="286">
        <f t="shared" si="18"/>
        <v>0</v>
      </c>
      <c r="AS18" s="286">
        <f t="shared" si="19"/>
        <v>0</v>
      </c>
      <c r="AT18" s="286">
        <f t="shared" si="20"/>
        <v>0</v>
      </c>
      <c r="AU18" s="286">
        <f t="shared" si="21"/>
        <v>0</v>
      </c>
      <c r="AV18" s="286">
        <f t="shared" si="22"/>
        <v>0</v>
      </c>
      <c r="AW18" s="286">
        <f t="shared" si="23"/>
        <v>0</v>
      </c>
      <c r="AX18" s="286">
        <f t="shared" si="24"/>
        <v>0</v>
      </c>
      <c r="AY18" s="286">
        <f t="shared" si="25"/>
        <v>0</v>
      </c>
      <c r="AZ18" s="286">
        <f t="shared" si="26"/>
        <v>0</v>
      </c>
      <c r="BA18" s="286">
        <f t="shared" si="27"/>
        <v>0</v>
      </c>
    </row>
    <row r="19" spans="1:53" x14ac:dyDescent="0.15">
      <c r="A19" s="284" t="s">
        <v>261</v>
      </c>
      <c r="B19" s="228">
        <f t="shared" si="0"/>
        <v>7746</v>
      </c>
      <c r="C19" s="228">
        <f t="shared" si="1"/>
        <v>7827</v>
      </c>
      <c r="D19" s="228">
        <f t="shared" si="2"/>
        <v>7997</v>
      </c>
      <c r="E19" s="228">
        <f t="shared" si="3"/>
        <v>8078</v>
      </c>
      <c r="F19" s="228">
        <f t="shared" si="4"/>
        <v>8255</v>
      </c>
      <c r="G19" s="228">
        <f t="shared" si="5"/>
        <v>8700</v>
      </c>
      <c r="H19" s="228">
        <f t="shared" si="6"/>
        <v>9148</v>
      </c>
      <c r="I19" s="228">
        <f t="shared" si="7"/>
        <v>9623</v>
      </c>
      <c r="J19" s="228">
        <f t="shared" si="8"/>
        <v>10079</v>
      </c>
      <c r="K19" s="228">
        <f t="shared" si="9"/>
        <v>10526</v>
      </c>
      <c r="L19" s="228">
        <f t="shared" si="10"/>
        <v>10945</v>
      </c>
      <c r="M19" s="228">
        <f t="shared" si="11"/>
        <v>11118</v>
      </c>
      <c r="N19" s="228">
        <f t="shared" si="12"/>
        <v>11456</v>
      </c>
      <c r="O19" s="228">
        <f t="shared" si="13"/>
        <v>11720</v>
      </c>
      <c r="Y19" s="287" t="s">
        <v>261</v>
      </c>
      <c r="Z19" s="289">
        <v>7746</v>
      </c>
      <c r="AA19" s="289">
        <v>7827</v>
      </c>
      <c r="AB19" s="289">
        <v>7997</v>
      </c>
      <c r="AC19" s="289">
        <v>8078</v>
      </c>
      <c r="AD19" s="289">
        <v>8255</v>
      </c>
      <c r="AE19" s="289">
        <v>8700</v>
      </c>
      <c r="AF19" s="289">
        <v>9148</v>
      </c>
      <c r="AG19" s="289">
        <v>9623</v>
      </c>
      <c r="AH19" s="289">
        <v>10079</v>
      </c>
      <c r="AI19" s="289">
        <v>10526</v>
      </c>
      <c r="AJ19" s="289">
        <v>10945</v>
      </c>
      <c r="AK19" s="289">
        <v>11118</v>
      </c>
      <c r="AL19" s="289">
        <v>11456</v>
      </c>
      <c r="AM19" s="289">
        <v>11720</v>
      </c>
      <c r="AN19" s="286">
        <f t="shared" si="14"/>
        <v>3.7041836808376638E-3</v>
      </c>
      <c r="AO19" s="286">
        <f t="shared" si="15"/>
        <v>3.48756538349629E-3</v>
      </c>
      <c r="AP19" s="286">
        <f t="shared" si="16"/>
        <v>3.3112856997342525E-3</v>
      </c>
      <c r="AQ19" s="286">
        <f t="shared" si="17"/>
        <v>3.0463189056180412E-3</v>
      </c>
      <c r="AR19" s="286">
        <f t="shared" si="18"/>
        <v>2.9422992134740551E-3</v>
      </c>
      <c r="AS19" s="286">
        <f t="shared" si="19"/>
        <v>3.0491918765322627E-3</v>
      </c>
      <c r="AT19" s="286">
        <f t="shared" si="20"/>
        <v>3.3595089564259057E-3</v>
      </c>
      <c r="AU19" s="286">
        <f t="shared" si="21"/>
        <v>3.4580154591941237E-3</v>
      </c>
      <c r="AV19" s="286">
        <f t="shared" si="22"/>
        <v>3.4036210286303996E-3</v>
      </c>
      <c r="AW19" s="286">
        <f t="shared" si="23"/>
        <v>3.3362715089829886E-3</v>
      </c>
      <c r="AX19" s="286">
        <f t="shared" si="24"/>
        <v>3.2533727919348459E-3</v>
      </c>
      <c r="AY19" s="286">
        <f t="shared" si="25"/>
        <v>3.1558716158045642E-3</v>
      </c>
      <c r="AZ19" s="286">
        <f t="shared" si="26"/>
        <v>3.0117528291048476E-3</v>
      </c>
      <c r="BA19" s="286">
        <f t="shared" si="27"/>
        <v>2.9093552153915815E-3</v>
      </c>
    </row>
    <row r="20" spans="1:53" x14ac:dyDescent="0.15">
      <c r="A20" s="284" t="s">
        <v>352</v>
      </c>
      <c r="B20" s="228">
        <f t="shared" si="0"/>
        <v>1965319</v>
      </c>
      <c r="C20" s="228">
        <f t="shared" si="1"/>
        <v>2105481</v>
      </c>
      <c r="D20" s="228">
        <f t="shared" si="2"/>
        <v>2263552</v>
      </c>
      <c r="E20" s="228">
        <f t="shared" si="3"/>
        <v>2485605</v>
      </c>
      <c r="F20" s="228">
        <f t="shared" si="4"/>
        <v>2624110</v>
      </c>
      <c r="G20" s="228">
        <f t="shared" si="5"/>
        <v>2659145</v>
      </c>
      <c r="H20" s="228">
        <f t="shared" si="6"/>
        <v>2523132</v>
      </c>
      <c r="I20" s="228">
        <f t="shared" si="7"/>
        <v>2569555</v>
      </c>
      <c r="J20" s="228">
        <f t="shared" si="8"/>
        <v>2730394</v>
      </c>
      <c r="K20" s="228">
        <f t="shared" si="9"/>
        <v>2908898</v>
      </c>
      <c r="L20" s="228">
        <f t="shared" si="10"/>
        <v>3105290</v>
      </c>
      <c r="M20" s="228">
        <f t="shared" si="11"/>
        <v>3257092</v>
      </c>
      <c r="N20" s="228">
        <f t="shared" si="12"/>
        <v>3524747</v>
      </c>
      <c r="O20" s="228">
        <f t="shared" si="13"/>
        <v>3737487</v>
      </c>
      <c r="Y20" s="287" t="s">
        <v>387</v>
      </c>
      <c r="Z20" s="289">
        <v>1965319</v>
      </c>
      <c r="AA20" s="289">
        <v>2105481</v>
      </c>
      <c r="AB20" s="289">
        <v>2263552</v>
      </c>
      <c r="AC20" s="289">
        <v>2485605</v>
      </c>
      <c r="AD20" s="289">
        <v>2624110</v>
      </c>
      <c r="AE20" s="289">
        <v>2659145</v>
      </c>
      <c r="AF20" s="289">
        <v>2523132</v>
      </c>
      <c r="AG20" s="289">
        <v>2569555</v>
      </c>
      <c r="AH20" s="289">
        <v>2730394</v>
      </c>
      <c r="AI20" s="289">
        <v>2908898</v>
      </c>
      <c r="AJ20" s="289">
        <v>3105290</v>
      </c>
      <c r="AK20" s="289">
        <v>3257092</v>
      </c>
      <c r="AL20" s="289">
        <v>3524747</v>
      </c>
      <c r="AM20" s="289">
        <v>3737487</v>
      </c>
      <c r="AN20" s="286">
        <f t="shared" si="14"/>
        <v>0.93982733894141446</v>
      </c>
      <c r="AO20" s="286">
        <f t="shared" si="15"/>
        <v>0.93816310862516317</v>
      </c>
      <c r="AP20" s="286">
        <f t="shared" si="16"/>
        <v>0.93725989348566541</v>
      </c>
      <c r="AQ20" s="286">
        <f t="shared" si="17"/>
        <v>0.93735398655592117</v>
      </c>
      <c r="AR20" s="286">
        <f t="shared" si="18"/>
        <v>0.93530185209805006</v>
      </c>
      <c r="AS20" s="286">
        <f t="shared" si="19"/>
        <v>0.93198199224383727</v>
      </c>
      <c r="AT20" s="286">
        <f t="shared" si="20"/>
        <v>0.92659428861443027</v>
      </c>
      <c r="AU20" s="286">
        <f t="shared" si="21"/>
        <v>0.92336702829154704</v>
      </c>
      <c r="AV20" s="286">
        <f t="shared" si="22"/>
        <v>0.92203853902631927</v>
      </c>
      <c r="AW20" s="286">
        <f t="shared" si="23"/>
        <v>0.92199064411339515</v>
      </c>
      <c r="AX20" s="286">
        <f t="shared" si="24"/>
        <v>0.92303937844379691</v>
      </c>
      <c r="AY20" s="286">
        <f t="shared" si="25"/>
        <v>0.92453356654651198</v>
      </c>
      <c r="AZ20" s="286">
        <f t="shared" si="26"/>
        <v>0.92664688801753003</v>
      </c>
      <c r="BA20" s="286">
        <f t="shared" si="27"/>
        <v>0.92778816517988349</v>
      </c>
    </row>
    <row r="21" spans="1:53" x14ac:dyDescent="0.15">
      <c r="A21" s="284" t="s">
        <v>345</v>
      </c>
      <c r="B21" s="228">
        <f t="shared" si="0"/>
        <v>45469</v>
      </c>
      <c r="C21" s="228">
        <f t="shared" si="1"/>
        <v>49701</v>
      </c>
      <c r="D21" s="228">
        <f t="shared" si="2"/>
        <v>53647</v>
      </c>
      <c r="E21" s="228">
        <f t="shared" si="3"/>
        <v>58013</v>
      </c>
      <c r="F21" s="228">
        <f t="shared" si="4"/>
        <v>62561</v>
      </c>
      <c r="G21" s="228">
        <f t="shared" si="5"/>
        <v>66244</v>
      </c>
      <c r="H21" s="228">
        <f t="shared" si="6"/>
        <v>68218</v>
      </c>
      <c r="I21" s="228">
        <f t="shared" si="7"/>
        <v>72905</v>
      </c>
      <c r="J21" s="228">
        <f t="shared" si="8"/>
        <v>79045</v>
      </c>
      <c r="K21" s="228">
        <f t="shared" si="9"/>
        <v>86339</v>
      </c>
      <c r="L21" s="228">
        <f t="shared" si="10"/>
        <v>91920</v>
      </c>
      <c r="M21" s="228">
        <f t="shared" si="11"/>
        <v>95059</v>
      </c>
      <c r="N21" s="228">
        <f t="shared" si="12"/>
        <v>100048</v>
      </c>
      <c r="O21" s="228">
        <f t="shared" si="13"/>
        <v>105429</v>
      </c>
      <c r="Y21" s="287" t="s">
        <v>384</v>
      </c>
      <c r="Z21" s="289">
        <v>45469</v>
      </c>
      <c r="AA21" s="289">
        <v>49701</v>
      </c>
      <c r="AB21" s="289">
        <v>53647</v>
      </c>
      <c r="AC21" s="289">
        <v>58013</v>
      </c>
      <c r="AD21" s="289">
        <v>62561</v>
      </c>
      <c r="AE21" s="289">
        <v>66244</v>
      </c>
      <c r="AF21" s="289">
        <v>68218</v>
      </c>
      <c r="AG21" s="289">
        <v>72905</v>
      </c>
      <c r="AH21" s="289">
        <v>79045</v>
      </c>
      <c r="AI21" s="289">
        <v>86339</v>
      </c>
      <c r="AJ21" s="289">
        <v>91920</v>
      </c>
      <c r="AK21" s="289">
        <v>95059</v>
      </c>
      <c r="AL21" s="289">
        <v>100048</v>
      </c>
      <c r="AM21" s="289">
        <v>105429</v>
      </c>
      <c r="AN21" s="286">
        <f t="shared" si="14"/>
        <v>2.1743548642397074E-2</v>
      </c>
      <c r="AO21" s="286">
        <f t="shared" si="15"/>
        <v>2.2145839673584911E-2</v>
      </c>
      <c r="AP21" s="286">
        <f t="shared" si="16"/>
        <v>2.2213398015961415E-2</v>
      </c>
      <c r="AQ21" s="286">
        <f t="shared" si="17"/>
        <v>2.1877457126964522E-2</v>
      </c>
      <c r="AR21" s="286">
        <f t="shared" si="18"/>
        <v>2.229838656500913E-2</v>
      </c>
      <c r="AS21" s="286">
        <f t="shared" si="19"/>
        <v>2.3217318007931403E-2</v>
      </c>
      <c r="AT21" s="286">
        <f t="shared" si="20"/>
        <v>2.505235920304574E-2</v>
      </c>
      <c r="AU21" s="286">
        <f t="shared" si="21"/>
        <v>2.6198339088906536E-2</v>
      </c>
      <c r="AV21" s="286">
        <f t="shared" si="22"/>
        <v>2.6693047346769513E-2</v>
      </c>
      <c r="AW21" s="286">
        <f t="shared" si="23"/>
        <v>2.7365603820452427E-2</v>
      </c>
      <c r="AX21" s="286">
        <f t="shared" si="24"/>
        <v>2.7322980999054457E-2</v>
      </c>
      <c r="AY21" s="286">
        <f t="shared" si="25"/>
        <v>2.6982730700374713E-2</v>
      </c>
      <c r="AZ21" s="286">
        <f t="shared" si="26"/>
        <v>2.630236095026901E-2</v>
      </c>
      <c r="BA21" s="286">
        <f t="shared" si="27"/>
        <v>2.6171536775044284E-2</v>
      </c>
    </row>
    <row r="22" spans="1:53" x14ac:dyDescent="0.15">
      <c r="A22" s="284" t="s">
        <v>346</v>
      </c>
      <c r="B22" s="228">
        <f t="shared" si="0"/>
        <v>22168</v>
      </c>
      <c r="C22" s="228">
        <f t="shared" si="1"/>
        <v>24506</v>
      </c>
      <c r="D22" s="228">
        <f t="shared" si="2"/>
        <v>26290</v>
      </c>
      <c r="E22" s="228">
        <f t="shared" si="3"/>
        <v>27895</v>
      </c>
      <c r="F22" s="228">
        <f t="shared" si="4"/>
        <v>29837</v>
      </c>
      <c r="G22" s="228">
        <f t="shared" si="5"/>
        <v>31717</v>
      </c>
      <c r="H22" s="228">
        <f t="shared" si="6"/>
        <v>32861</v>
      </c>
      <c r="I22" s="228">
        <f t="shared" si="7"/>
        <v>35162</v>
      </c>
      <c r="J22" s="228">
        <f t="shared" si="8"/>
        <v>38222</v>
      </c>
      <c r="K22" s="228">
        <f t="shared" si="9"/>
        <v>40438</v>
      </c>
      <c r="L22" s="228">
        <f t="shared" si="10"/>
        <v>41605</v>
      </c>
      <c r="M22" s="228">
        <f t="shared" si="11"/>
        <v>42085</v>
      </c>
      <c r="N22" s="228">
        <f t="shared" si="12"/>
        <v>42295</v>
      </c>
      <c r="O22" s="228">
        <f t="shared" si="13"/>
        <v>42482</v>
      </c>
      <c r="Y22" s="287" t="s">
        <v>385</v>
      </c>
      <c r="Z22" s="289">
        <v>22168</v>
      </c>
      <c r="AA22" s="289">
        <v>24506</v>
      </c>
      <c r="AB22" s="289">
        <v>26290</v>
      </c>
      <c r="AC22" s="289">
        <v>27895</v>
      </c>
      <c r="AD22" s="289">
        <v>29837</v>
      </c>
      <c r="AE22" s="289">
        <v>31717</v>
      </c>
      <c r="AF22" s="289">
        <v>32861</v>
      </c>
      <c r="AG22" s="289">
        <v>35162</v>
      </c>
      <c r="AH22" s="289">
        <v>38222</v>
      </c>
      <c r="AI22" s="289">
        <v>40438</v>
      </c>
      <c r="AJ22" s="289">
        <v>41605</v>
      </c>
      <c r="AK22" s="289">
        <v>42085</v>
      </c>
      <c r="AL22" s="289">
        <v>42295</v>
      </c>
      <c r="AM22" s="289">
        <v>42482</v>
      </c>
      <c r="AN22" s="286">
        <f t="shared" si="14"/>
        <v>1.0600870621844737E-2</v>
      </c>
      <c r="AO22" s="286">
        <f t="shared" si="15"/>
        <v>1.0919417054805172E-2</v>
      </c>
      <c r="AP22" s="286">
        <f t="shared" si="16"/>
        <v>1.0885794803803113E-2</v>
      </c>
      <c r="AQ22" s="286">
        <f t="shared" si="17"/>
        <v>1.0519567451375991E-2</v>
      </c>
      <c r="AR22" s="286">
        <f t="shared" si="18"/>
        <v>1.0634691899748683E-2</v>
      </c>
      <c r="AS22" s="286">
        <f t="shared" si="19"/>
        <v>1.1116232039996985E-2</v>
      </c>
      <c r="AT22" s="286">
        <f t="shared" si="20"/>
        <v>1.2067864431254009E-2</v>
      </c>
      <c r="AU22" s="286">
        <f t="shared" si="21"/>
        <v>1.263542965563585E-2</v>
      </c>
      <c r="AV22" s="286">
        <f t="shared" si="22"/>
        <v>1.290735221314725E-2</v>
      </c>
      <c r="AW22" s="286">
        <f t="shared" si="23"/>
        <v>1.2817038502779222E-2</v>
      </c>
      <c r="AX22" s="286">
        <f t="shared" si="24"/>
        <v>1.2366978072951052E-2</v>
      </c>
      <c r="AY22" s="286">
        <f t="shared" si="25"/>
        <v>1.1945930648600025E-2</v>
      </c>
      <c r="AZ22" s="286">
        <f t="shared" si="26"/>
        <v>1.1119246325679951E-2</v>
      </c>
      <c r="BA22" s="286">
        <f t="shared" si="27"/>
        <v>1.0545667940295662E-2</v>
      </c>
    </row>
    <row r="23" spans="1:53" x14ac:dyDescent="0.15">
      <c r="A23" s="284" t="s">
        <v>347</v>
      </c>
      <c r="B23" s="228">
        <f t="shared" si="0"/>
        <v>21</v>
      </c>
      <c r="C23" s="228">
        <f t="shared" si="1"/>
        <v>21</v>
      </c>
      <c r="D23" s="228">
        <f t="shared" si="2"/>
        <v>21</v>
      </c>
      <c r="E23" s="228">
        <f t="shared" si="3"/>
        <v>21</v>
      </c>
      <c r="F23" s="228">
        <f t="shared" si="4"/>
        <v>20</v>
      </c>
      <c r="G23" s="228">
        <f t="shared" si="5"/>
        <v>20</v>
      </c>
      <c r="H23" s="228">
        <f t="shared" si="6"/>
        <v>20</v>
      </c>
      <c r="I23" s="228">
        <f t="shared" si="7"/>
        <v>19</v>
      </c>
      <c r="J23" s="228">
        <f t="shared" si="8"/>
        <v>17</v>
      </c>
      <c r="K23" s="228">
        <f t="shared" si="9"/>
        <v>18</v>
      </c>
      <c r="L23" s="228">
        <f t="shared" si="10"/>
        <v>18</v>
      </c>
      <c r="M23" s="228">
        <f t="shared" si="11"/>
        <v>17</v>
      </c>
      <c r="N23" s="228">
        <f t="shared" si="12"/>
        <v>20</v>
      </c>
      <c r="O23" s="228">
        <f t="shared" si="13"/>
        <v>20</v>
      </c>
      <c r="Y23" s="287" t="s">
        <v>386</v>
      </c>
      <c r="Z23" s="289">
        <v>21</v>
      </c>
      <c r="AA23" s="289">
        <v>21</v>
      </c>
      <c r="AB23" s="289">
        <v>21</v>
      </c>
      <c r="AC23" s="289">
        <v>21</v>
      </c>
      <c r="AD23" s="289">
        <v>20</v>
      </c>
      <c r="AE23" s="289">
        <v>20</v>
      </c>
      <c r="AF23" s="289">
        <v>20</v>
      </c>
      <c r="AG23" s="289">
        <v>19</v>
      </c>
      <c r="AH23" s="289">
        <v>17</v>
      </c>
      <c r="AI23" s="289">
        <v>18</v>
      </c>
      <c r="AJ23" s="289">
        <v>18</v>
      </c>
      <c r="AK23" s="289">
        <v>17</v>
      </c>
      <c r="AL23" s="289">
        <v>20</v>
      </c>
      <c r="AM23" s="289">
        <v>20</v>
      </c>
      <c r="AN23" s="286">
        <f t="shared" si="14"/>
        <v>1.0042326013115278E-5</v>
      </c>
      <c r="AO23" s="286">
        <f t="shared" si="15"/>
        <v>9.3572087713583861E-6</v>
      </c>
      <c r="AP23" s="286">
        <f t="shared" si="16"/>
        <v>8.6953857314517072E-6</v>
      </c>
      <c r="AQ23" s="286">
        <f t="shared" si="17"/>
        <v>7.9193732381751499E-6</v>
      </c>
      <c r="AR23" s="286">
        <f t="shared" si="18"/>
        <v>7.128526259173968E-6</v>
      </c>
      <c r="AS23" s="286">
        <f t="shared" si="19"/>
        <v>7.0096364977753167E-6</v>
      </c>
      <c r="AT23" s="286">
        <f t="shared" si="20"/>
        <v>7.3447943953342931E-6</v>
      </c>
      <c r="AU23" s="286">
        <f t="shared" si="21"/>
        <v>6.8276310635652456E-6</v>
      </c>
      <c r="AV23" s="286">
        <f t="shared" si="22"/>
        <v>5.7408034017974791E-6</v>
      </c>
      <c r="AW23" s="286">
        <f t="shared" si="23"/>
        <v>5.705195436223997E-6</v>
      </c>
      <c r="AX23" s="286">
        <f t="shared" si="24"/>
        <v>5.3504531982482617E-6</v>
      </c>
      <c r="AY23" s="286">
        <f t="shared" si="25"/>
        <v>4.8254917672852664E-6</v>
      </c>
      <c r="AZ23" s="286">
        <f t="shared" si="26"/>
        <v>5.2579483748338815E-6</v>
      </c>
      <c r="BA23" s="286">
        <f t="shared" si="27"/>
        <v>4.9647699921358047E-6</v>
      </c>
    </row>
    <row r="24" spans="1:53" x14ac:dyDescent="0.15">
      <c r="A24" s="284" t="s">
        <v>348</v>
      </c>
      <c r="B24" s="228">
        <f t="shared" si="0"/>
        <v>7278</v>
      </c>
      <c r="C24" s="228">
        <f t="shared" si="1"/>
        <v>7536</v>
      </c>
      <c r="D24" s="228">
        <f t="shared" si="2"/>
        <v>7202</v>
      </c>
      <c r="E24" s="228">
        <f t="shared" si="3"/>
        <v>7126</v>
      </c>
      <c r="F24" s="228">
        <f t="shared" si="4"/>
        <v>6765</v>
      </c>
      <c r="G24" s="228">
        <f t="shared" si="5"/>
        <v>6113</v>
      </c>
      <c r="H24" s="228">
        <f t="shared" si="6"/>
        <v>5574</v>
      </c>
      <c r="I24" s="228">
        <f t="shared" si="7"/>
        <v>6607</v>
      </c>
      <c r="J24" s="228">
        <f t="shared" si="8"/>
        <v>6838</v>
      </c>
      <c r="K24" s="228">
        <f t="shared" si="9"/>
        <v>5499</v>
      </c>
      <c r="L24" s="228">
        <f t="shared" si="10"/>
        <v>5093</v>
      </c>
      <c r="M24" s="228">
        <f t="shared" si="11"/>
        <v>4954</v>
      </c>
      <c r="N24" s="228">
        <f t="shared" si="12"/>
        <v>4601</v>
      </c>
      <c r="O24" s="228">
        <f t="shared" si="13"/>
        <v>4420</v>
      </c>
      <c r="Y24" s="287" t="s">
        <v>388</v>
      </c>
      <c r="Z24" s="289">
        <v>7278</v>
      </c>
      <c r="AA24" s="289">
        <v>7536</v>
      </c>
      <c r="AB24" s="289">
        <v>7202</v>
      </c>
      <c r="AC24" s="289">
        <v>7126</v>
      </c>
      <c r="AD24" s="289">
        <v>6765</v>
      </c>
      <c r="AE24" s="289">
        <v>6113</v>
      </c>
      <c r="AF24" s="289">
        <v>5574</v>
      </c>
      <c r="AG24" s="289">
        <v>6607</v>
      </c>
      <c r="AH24" s="289">
        <v>6838</v>
      </c>
      <c r="AI24" s="289">
        <v>5499</v>
      </c>
      <c r="AJ24" s="289">
        <v>5093</v>
      </c>
      <c r="AK24" s="289">
        <v>4954</v>
      </c>
      <c r="AL24" s="289">
        <v>4601</v>
      </c>
      <c r="AM24" s="289">
        <v>4420</v>
      </c>
      <c r="AN24" s="286">
        <f t="shared" si="14"/>
        <v>3.4803832725453804E-3</v>
      </c>
      <c r="AO24" s="286">
        <f t="shared" si="15"/>
        <v>3.3579012048074665E-3</v>
      </c>
      <c r="AP24" s="286">
        <f t="shared" si="16"/>
        <v>2.9821032399007237E-3</v>
      </c>
      <c r="AQ24" s="286">
        <f t="shared" si="17"/>
        <v>2.6873073188207674E-3</v>
      </c>
      <c r="AR24" s="286">
        <f t="shared" si="18"/>
        <v>2.4112240071655945E-3</v>
      </c>
      <c r="AS24" s="286">
        <f t="shared" si="19"/>
        <v>2.1424953955450255E-3</v>
      </c>
      <c r="AT24" s="286">
        <f t="shared" si="20"/>
        <v>2.0469941979796673E-3</v>
      </c>
      <c r="AU24" s="286">
        <f t="shared" si="21"/>
        <v>2.3742188651039776E-3</v>
      </c>
      <c r="AV24" s="286">
        <f t="shared" si="22"/>
        <v>2.3091537447935979E-3</v>
      </c>
      <c r="AW24" s="286">
        <f t="shared" si="23"/>
        <v>1.7429372057664312E-3</v>
      </c>
      <c r="AX24" s="286">
        <f t="shared" si="24"/>
        <v>1.5138810077043553E-3</v>
      </c>
      <c r="AY24" s="286">
        <f t="shared" si="25"/>
        <v>1.4062050714783063E-3</v>
      </c>
      <c r="AZ24" s="286">
        <f t="shared" si="26"/>
        <v>1.2095910236305345E-3</v>
      </c>
      <c r="BA24" s="286">
        <f t="shared" si="27"/>
        <v>1.0972141682620128E-3</v>
      </c>
    </row>
    <row r="25" spans="1:53" x14ac:dyDescent="0.15">
      <c r="A25" s="284" t="s">
        <v>349</v>
      </c>
      <c r="B25" s="228">
        <f t="shared" si="0"/>
        <v>117</v>
      </c>
      <c r="C25" s="228">
        <f t="shared" si="1"/>
        <v>118</v>
      </c>
      <c r="D25" s="228">
        <f t="shared" si="2"/>
        <v>115</v>
      </c>
      <c r="E25" s="228">
        <f t="shared" si="3"/>
        <v>107</v>
      </c>
      <c r="F25" s="228">
        <f t="shared" si="4"/>
        <v>107</v>
      </c>
      <c r="G25" s="228">
        <f t="shared" si="5"/>
        <v>105</v>
      </c>
      <c r="H25" s="228">
        <f t="shared" si="6"/>
        <v>108</v>
      </c>
      <c r="I25" s="228">
        <f t="shared" si="7"/>
        <v>114</v>
      </c>
      <c r="J25" s="228">
        <f t="shared" si="8"/>
        <v>127</v>
      </c>
      <c r="K25" s="228">
        <f t="shared" si="9"/>
        <v>141</v>
      </c>
      <c r="L25" s="228">
        <f t="shared" si="10"/>
        <v>205</v>
      </c>
      <c r="M25" s="228">
        <f t="shared" si="11"/>
        <v>230</v>
      </c>
      <c r="N25" s="228">
        <f t="shared" si="12"/>
        <v>264</v>
      </c>
      <c r="O25" s="228">
        <f t="shared" si="13"/>
        <v>254</v>
      </c>
      <c r="Y25" s="287" t="s">
        <v>389</v>
      </c>
      <c r="Z25" s="289">
        <v>117</v>
      </c>
      <c r="AA25" s="289">
        <v>118</v>
      </c>
      <c r="AB25" s="289">
        <v>115</v>
      </c>
      <c r="AC25" s="289">
        <v>107</v>
      </c>
      <c r="AD25" s="289">
        <v>107</v>
      </c>
      <c r="AE25" s="289">
        <v>105</v>
      </c>
      <c r="AF25" s="289">
        <v>108</v>
      </c>
      <c r="AG25" s="289">
        <v>114</v>
      </c>
      <c r="AH25" s="289">
        <v>127</v>
      </c>
      <c r="AI25" s="289">
        <v>141</v>
      </c>
      <c r="AJ25" s="289">
        <v>205</v>
      </c>
      <c r="AK25" s="289">
        <v>230</v>
      </c>
      <c r="AL25" s="289">
        <v>264</v>
      </c>
      <c r="AM25" s="289">
        <v>254</v>
      </c>
      <c r="AN25" s="286">
        <f t="shared" si="14"/>
        <v>5.5950102073070832E-5</v>
      </c>
      <c r="AO25" s="286">
        <f t="shared" si="15"/>
        <v>5.2578601667632834E-5</v>
      </c>
      <c r="AP25" s="286">
        <f t="shared" si="16"/>
        <v>4.7617588529378397E-5</v>
      </c>
      <c r="AQ25" s="286">
        <f t="shared" si="17"/>
        <v>4.0351092213559095E-5</v>
      </c>
      <c r="AR25" s="286">
        <f t="shared" si="18"/>
        <v>3.8137615486580726E-5</v>
      </c>
      <c r="AS25" s="286">
        <f t="shared" si="19"/>
        <v>3.6800591613320413E-5</v>
      </c>
      <c r="AT25" s="286">
        <f t="shared" si="20"/>
        <v>3.9661889734805178E-5</v>
      </c>
      <c r="AU25" s="286">
        <f t="shared" si="21"/>
        <v>4.0965786381391474E-5</v>
      </c>
      <c r="AV25" s="286">
        <f t="shared" si="22"/>
        <v>4.2887178354604697E-5</v>
      </c>
      <c r="AW25" s="286">
        <f t="shared" si="23"/>
        <v>4.4690697583754644E-5</v>
      </c>
      <c r="AX25" s="286">
        <f t="shared" si="24"/>
        <v>6.0935716980049643E-5</v>
      </c>
      <c r="AY25" s="286">
        <f t="shared" si="25"/>
        <v>6.5286065086800666E-5</v>
      </c>
      <c r="AZ25" s="286">
        <f t="shared" si="26"/>
        <v>6.9404918547807235E-5</v>
      </c>
      <c r="BA25" s="286">
        <f t="shared" si="27"/>
        <v>6.3052578900124715E-5</v>
      </c>
    </row>
    <row r="26" spans="1:53" x14ac:dyDescent="0.15">
      <c r="A26" s="284" t="s">
        <v>350</v>
      </c>
      <c r="B26" s="228">
        <f t="shared" si="0"/>
        <v>9273</v>
      </c>
      <c r="C26" s="228">
        <f t="shared" si="1"/>
        <v>9441</v>
      </c>
      <c r="D26" s="228">
        <f t="shared" si="2"/>
        <v>9656</v>
      </c>
      <c r="E26" s="228">
        <f t="shared" si="3"/>
        <v>9866</v>
      </c>
      <c r="F26" s="228">
        <f t="shared" si="4"/>
        <v>9900</v>
      </c>
      <c r="G26" s="228">
        <f t="shared" si="5"/>
        <v>9723</v>
      </c>
      <c r="H26" s="228">
        <f t="shared" si="6"/>
        <v>9127</v>
      </c>
      <c r="I26" s="228">
        <f t="shared" si="7"/>
        <v>8521</v>
      </c>
      <c r="J26" s="228">
        <f t="shared" si="8"/>
        <v>8188</v>
      </c>
      <c r="K26" s="228">
        <f t="shared" si="9"/>
        <v>7902</v>
      </c>
      <c r="L26" s="228">
        <f t="shared" si="10"/>
        <v>7788</v>
      </c>
      <c r="M26" s="228">
        <f t="shared" si="11"/>
        <v>7592</v>
      </c>
      <c r="N26" s="228">
        <f t="shared" si="12"/>
        <v>7144</v>
      </c>
      <c r="O26" s="228">
        <f t="shared" si="13"/>
        <v>6939</v>
      </c>
      <c r="Y26" s="287" t="s">
        <v>390</v>
      </c>
      <c r="Z26" s="289">
        <v>9273</v>
      </c>
      <c r="AA26" s="289">
        <v>9441</v>
      </c>
      <c r="AB26" s="289">
        <v>9656</v>
      </c>
      <c r="AC26" s="289">
        <v>9866</v>
      </c>
      <c r="AD26" s="289">
        <v>9900</v>
      </c>
      <c r="AE26" s="289">
        <v>9723</v>
      </c>
      <c r="AF26" s="289">
        <v>9127</v>
      </c>
      <c r="AG26" s="289">
        <v>8521</v>
      </c>
      <c r="AH26" s="289">
        <v>8188</v>
      </c>
      <c r="AI26" s="289">
        <v>7902</v>
      </c>
      <c r="AJ26" s="289">
        <v>7788</v>
      </c>
      <c r="AK26" s="289">
        <v>7592</v>
      </c>
      <c r="AL26" s="289">
        <v>7144</v>
      </c>
      <c r="AM26" s="289">
        <v>6939</v>
      </c>
      <c r="AN26" s="286">
        <f t="shared" si="14"/>
        <v>4.434404243791332E-3</v>
      </c>
      <c r="AO26" s="286">
        <f t="shared" si="15"/>
        <v>4.2067337147806919E-3</v>
      </c>
      <c r="AP26" s="286">
        <f t="shared" si="16"/>
        <v>3.9982211725189372E-3</v>
      </c>
      <c r="AQ26" s="286">
        <f t="shared" si="17"/>
        <v>3.720596969896954E-3</v>
      </c>
      <c r="AR26" s="286">
        <f t="shared" si="18"/>
        <v>3.5286204982911142E-3</v>
      </c>
      <c r="AS26" s="286">
        <f t="shared" si="19"/>
        <v>3.4077347833934703E-3</v>
      </c>
      <c r="AT26" s="286">
        <f t="shared" si="20"/>
        <v>3.3517969223108043E-3</v>
      </c>
      <c r="AU26" s="286">
        <f t="shared" si="21"/>
        <v>3.0620128575073397E-3</v>
      </c>
      <c r="AV26" s="286">
        <f t="shared" si="22"/>
        <v>2.7650410737598682E-3</v>
      </c>
      <c r="AW26" s="286">
        <f t="shared" si="23"/>
        <v>2.5045807965023347E-3</v>
      </c>
      <c r="AX26" s="286">
        <f t="shared" si="24"/>
        <v>2.3149627504420811E-3</v>
      </c>
      <c r="AY26" s="286">
        <f t="shared" si="25"/>
        <v>2.15500785277822E-3</v>
      </c>
      <c r="AZ26" s="286">
        <f t="shared" si="26"/>
        <v>1.8781391594906625E-3</v>
      </c>
      <c r="BA26" s="286">
        <f t="shared" si="27"/>
        <v>1.7225269487715173E-3</v>
      </c>
    </row>
    <row r="27" spans="1:53" x14ac:dyDescent="0.15">
      <c r="A27" s="284" t="s">
        <v>264</v>
      </c>
      <c r="B27" s="228" t="str">
        <f t="shared" si="0"/>
        <v xml:space="preserve"> - </v>
      </c>
      <c r="C27" s="228" t="str">
        <f t="shared" si="1"/>
        <v xml:space="preserve"> - </v>
      </c>
      <c r="D27" s="228" t="str">
        <f t="shared" si="2"/>
        <v xml:space="preserve"> - </v>
      </c>
      <c r="E27" s="228" t="str">
        <f t="shared" si="3"/>
        <v xml:space="preserve"> - </v>
      </c>
      <c r="F27" s="228" t="str">
        <f t="shared" si="4"/>
        <v xml:space="preserve"> - </v>
      </c>
      <c r="G27" s="228" t="str">
        <f t="shared" si="5"/>
        <v xml:space="preserve"> - </v>
      </c>
      <c r="H27" s="228" t="str">
        <f t="shared" si="6"/>
        <v xml:space="preserve"> - </v>
      </c>
      <c r="I27" s="228" t="str">
        <f t="shared" si="7"/>
        <v xml:space="preserve"> - </v>
      </c>
      <c r="J27" s="228" t="str">
        <f t="shared" si="8"/>
        <v xml:space="preserve"> - </v>
      </c>
      <c r="K27" s="228" t="str">
        <f t="shared" si="9"/>
        <v xml:space="preserve"> - </v>
      </c>
      <c r="L27" s="228" t="str">
        <f t="shared" si="10"/>
        <v xml:space="preserve"> - </v>
      </c>
      <c r="M27" s="228">
        <f t="shared" si="11"/>
        <v>88</v>
      </c>
      <c r="N27" s="228">
        <f t="shared" si="12"/>
        <v>429</v>
      </c>
      <c r="O27" s="228">
        <f t="shared" si="13"/>
        <v>697</v>
      </c>
      <c r="Y27" s="176" t="s">
        <v>264</v>
      </c>
      <c r="AK27" s="219">
        <v>88</v>
      </c>
      <c r="AL27" s="219">
        <v>429</v>
      </c>
      <c r="AM27" s="219">
        <v>697</v>
      </c>
      <c r="AN27" s="286">
        <f t="shared" si="14"/>
        <v>0</v>
      </c>
      <c r="AO27" s="286">
        <f t="shared" si="15"/>
        <v>0</v>
      </c>
      <c r="AP27" s="286">
        <f t="shared" si="16"/>
        <v>0</v>
      </c>
      <c r="AQ27" s="286">
        <f t="shared" si="17"/>
        <v>0</v>
      </c>
      <c r="AR27" s="286">
        <f t="shared" si="18"/>
        <v>0</v>
      </c>
      <c r="AS27" s="286">
        <f t="shared" si="19"/>
        <v>0</v>
      </c>
      <c r="AT27" s="286">
        <f t="shared" si="20"/>
        <v>0</v>
      </c>
      <c r="AU27" s="286">
        <f t="shared" si="21"/>
        <v>0</v>
      </c>
      <c r="AV27" s="286">
        <f t="shared" si="22"/>
        <v>0</v>
      </c>
      <c r="AW27" s="286">
        <f t="shared" si="23"/>
        <v>0</v>
      </c>
      <c r="AX27" s="286">
        <f t="shared" si="24"/>
        <v>0</v>
      </c>
      <c r="AY27" s="286">
        <f t="shared" si="25"/>
        <v>2.4979016207123733E-5</v>
      </c>
      <c r="AZ27" s="286">
        <f t="shared" si="26"/>
        <v>1.1278299264018677E-4</v>
      </c>
      <c r="BA27" s="286">
        <f t="shared" si="27"/>
        <v>1.7302223422593278E-4</v>
      </c>
    </row>
    <row r="28" spans="1:53" x14ac:dyDescent="0.15">
      <c r="A28" s="284" t="s">
        <v>260</v>
      </c>
      <c r="B28" s="228">
        <f t="shared" si="0"/>
        <v>800</v>
      </c>
      <c r="C28" s="228">
        <f t="shared" si="1"/>
        <v>800</v>
      </c>
      <c r="D28" s="228">
        <f t="shared" si="2"/>
        <v>800</v>
      </c>
      <c r="E28" s="228">
        <f t="shared" si="3"/>
        <v>800</v>
      </c>
      <c r="F28" s="228">
        <f t="shared" si="4"/>
        <v>800</v>
      </c>
      <c r="G28" s="228">
        <f t="shared" si="5"/>
        <v>808</v>
      </c>
      <c r="H28" s="228">
        <f t="shared" si="6"/>
        <v>818</v>
      </c>
      <c r="I28" s="228">
        <f t="shared" si="7"/>
        <v>824</v>
      </c>
      <c r="J28" s="228">
        <f t="shared" si="8"/>
        <v>828</v>
      </c>
      <c r="K28" s="228">
        <f t="shared" si="9"/>
        <v>836</v>
      </c>
      <c r="L28" s="228">
        <f t="shared" si="10"/>
        <v>844</v>
      </c>
      <c r="M28" s="228">
        <f t="shared" si="11"/>
        <v>849</v>
      </c>
      <c r="N28" s="228">
        <f t="shared" si="12"/>
        <v>853</v>
      </c>
      <c r="O28" s="228">
        <f t="shared" si="13"/>
        <v>859</v>
      </c>
      <c r="Y28" s="287" t="s">
        <v>260</v>
      </c>
      <c r="Z28" s="289">
        <v>800</v>
      </c>
      <c r="AA28" s="289">
        <v>800</v>
      </c>
      <c r="AB28" s="289">
        <v>800</v>
      </c>
      <c r="AC28" s="289">
        <v>800</v>
      </c>
      <c r="AD28" s="289">
        <v>800</v>
      </c>
      <c r="AE28" s="289">
        <v>808</v>
      </c>
      <c r="AF28" s="289">
        <v>818</v>
      </c>
      <c r="AG28" s="289">
        <v>824</v>
      </c>
      <c r="AH28" s="289">
        <v>828</v>
      </c>
      <c r="AI28" s="289">
        <v>836</v>
      </c>
      <c r="AJ28" s="289">
        <v>844</v>
      </c>
      <c r="AK28" s="289">
        <v>849</v>
      </c>
      <c r="AL28" s="289">
        <v>853</v>
      </c>
      <c r="AM28" s="289">
        <v>859</v>
      </c>
      <c r="AN28" s="286">
        <f t="shared" si="14"/>
        <v>3.8256480049962964E-4</v>
      </c>
      <c r="AO28" s="286">
        <f t="shared" si="15"/>
        <v>3.5646509605174803E-4</v>
      </c>
      <c r="AP28" s="286">
        <f t="shared" si="16"/>
        <v>3.3125278976958884E-4</v>
      </c>
      <c r="AQ28" s="286">
        <f t="shared" si="17"/>
        <v>3.0169040907333908E-4</v>
      </c>
      <c r="AR28" s="286">
        <f t="shared" si="18"/>
        <v>2.8514105036695869E-4</v>
      </c>
      <c r="AS28" s="286">
        <f t="shared" si="19"/>
        <v>2.8318931451012279E-4</v>
      </c>
      <c r="AT28" s="286">
        <f t="shared" si="20"/>
        <v>3.0040209076917258E-4</v>
      </c>
      <c r="AU28" s="286">
        <f t="shared" si="21"/>
        <v>2.9610357875672433E-4</v>
      </c>
      <c r="AV28" s="286">
        <f t="shared" si="22"/>
        <v>2.796108950993125E-4</v>
      </c>
      <c r="AW28" s="286">
        <f t="shared" si="23"/>
        <v>2.6497463248240343E-4</v>
      </c>
      <c r="AX28" s="286">
        <f t="shared" si="24"/>
        <v>2.5087680551786294E-4</v>
      </c>
      <c r="AY28" s="286">
        <f t="shared" si="25"/>
        <v>2.4099073590736419E-4</v>
      </c>
      <c r="AZ28" s="286">
        <f t="shared" si="26"/>
        <v>2.2425149818666506E-4</v>
      </c>
      <c r="BA28" s="286">
        <f t="shared" si="27"/>
        <v>2.132368711622328E-4</v>
      </c>
    </row>
    <row r="29" spans="1:53" x14ac:dyDescent="0.15">
      <c r="A29" s="284" t="s">
        <v>258</v>
      </c>
      <c r="B29" s="228">
        <f t="shared" si="0"/>
        <v>50</v>
      </c>
      <c r="C29" s="228">
        <f t="shared" si="1"/>
        <v>50</v>
      </c>
      <c r="D29" s="228">
        <f t="shared" si="2"/>
        <v>50</v>
      </c>
      <c r="E29" s="228">
        <f t="shared" si="3"/>
        <v>49</v>
      </c>
      <c r="F29" s="228">
        <f t="shared" si="4"/>
        <v>48</v>
      </c>
      <c r="G29" s="228">
        <f t="shared" si="5"/>
        <v>48</v>
      </c>
      <c r="H29" s="228">
        <f t="shared" si="6"/>
        <v>46</v>
      </c>
      <c r="I29" s="228">
        <f t="shared" si="7"/>
        <v>46</v>
      </c>
      <c r="J29" s="228">
        <f t="shared" si="8"/>
        <v>46</v>
      </c>
      <c r="K29" s="228">
        <f t="shared" si="9"/>
        <v>44</v>
      </c>
      <c r="L29" s="228">
        <f t="shared" si="10"/>
        <v>44</v>
      </c>
      <c r="M29" s="228">
        <f t="shared" si="11"/>
        <v>43</v>
      </c>
      <c r="N29" s="228">
        <f t="shared" si="12"/>
        <v>43</v>
      </c>
      <c r="O29" s="228">
        <f t="shared" si="13"/>
        <v>43</v>
      </c>
      <c r="Y29" s="287" t="s">
        <v>258</v>
      </c>
      <c r="Z29" s="289">
        <v>50</v>
      </c>
      <c r="AA29" s="289">
        <v>50</v>
      </c>
      <c r="AB29" s="289">
        <v>50</v>
      </c>
      <c r="AC29" s="289">
        <v>49</v>
      </c>
      <c r="AD29" s="289">
        <v>48</v>
      </c>
      <c r="AE29" s="289">
        <v>48</v>
      </c>
      <c r="AF29" s="289">
        <v>46</v>
      </c>
      <c r="AG29" s="289">
        <v>46</v>
      </c>
      <c r="AH29" s="289">
        <v>46</v>
      </c>
      <c r="AI29" s="289">
        <v>44</v>
      </c>
      <c r="AJ29" s="289">
        <v>44</v>
      </c>
      <c r="AK29" s="289">
        <v>43</v>
      </c>
      <c r="AL29" s="289">
        <v>43</v>
      </c>
      <c r="AM29" s="289">
        <v>43</v>
      </c>
      <c r="AN29" s="286">
        <f t="shared" si="14"/>
        <v>2.3910300031226853E-5</v>
      </c>
      <c r="AO29" s="286">
        <f t="shared" si="15"/>
        <v>2.2279068503234252E-5</v>
      </c>
      <c r="AP29" s="286">
        <f t="shared" si="16"/>
        <v>2.0703299360599303E-5</v>
      </c>
      <c r="AQ29" s="286">
        <f t="shared" si="17"/>
        <v>1.8478537555742017E-5</v>
      </c>
      <c r="AR29" s="286">
        <f t="shared" si="18"/>
        <v>1.7108463022017523E-5</v>
      </c>
      <c r="AS29" s="286">
        <f t="shared" si="19"/>
        <v>1.682312759466076E-5</v>
      </c>
      <c r="AT29" s="286">
        <f t="shared" si="20"/>
        <v>1.6893027109268873E-5</v>
      </c>
      <c r="AU29" s="286">
        <f t="shared" si="21"/>
        <v>1.6530054153894804E-5</v>
      </c>
      <c r="AV29" s="286">
        <f t="shared" si="22"/>
        <v>1.5533938616628474E-5</v>
      </c>
      <c r="AW29" s="286">
        <f t="shared" si="23"/>
        <v>1.3946033288547549E-5</v>
      </c>
      <c r="AX29" s="286">
        <f t="shared" si="24"/>
        <v>1.3078885595717972E-5</v>
      </c>
      <c r="AY29" s="286">
        <f t="shared" si="25"/>
        <v>1.2205655646662732E-5</v>
      </c>
      <c r="AZ29" s="286">
        <f t="shared" si="26"/>
        <v>1.1304589005892846E-5</v>
      </c>
      <c r="BA29" s="286">
        <f t="shared" si="27"/>
        <v>1.0674255483091979E-5</v>
      </c>
    </row>
    <row r="30" spans="1:53" s="238" customFormat="1" x14ac:dyDescent="0.15">
      <c r="A30" s="290" t="s">
        <v>79</v>
      </c>
      <c r="B30" s="291">
        <f t="shared" ref="B30:O30" si="28">IF(Z30=0," ",IF($B$3="PERCENTAGE",AN30*100,Z30))</f>
        <v>2091149</v>
      </c>
      <c r="C30" s="291">
        <f t="shared" si="28"/>
        <v>2244259</v>
      </c>
      <c r="D30" s="291">
        <f t="shared" si="28"/>
        <v>2415074</v>
      </c>
      <c r="E30" s="291">
        <f t="shared" si="28"/>
        <v>2651725</v>
      </c>
      <c r="F30" s="291">
        <f t="shared" si="28"/>
        <v>2805629</v>
      </c>
      <c r="G30" s="291">
        <f t="shared" si="28"/>
        <v>2853215</v>
      </c>
      <c r="H30" s="291">
        <f t="shared" si="28"/>
        <v>2723017</v>
      </c>
      <c r="I30" s="291">
        <f t="shared" si="28"/>
        <v>2782810</v>
      </c>
      <c r="J30" s="291">
        <f t="shared" si="28"/>
        <v>2961258</v>
      </c>
      <c r="K30" s="291">
        <f t="shared" si="28"/>
        <v>3155019</v>
      </c>
      <c r="L30" s="291">
        <f t="shared" si="28"/>
        <v>3364201</v>
      </c>
      <c r="M30" s="291">
        <f t="shared" si="28"/>
        <v>3522957</v>
      </c>
      <c r="N30" s="291">
        <f t="shared" si="28"/>
        <v>3803765</v>
      </c>
      <c r="O30" s="291">
        <f t="shared" si="28"/>
        <v>4028384</v>
      </c>
      <c r="Y30" s="290" t="s">
        <v>265</v>
      </c>
      <c r="Z30" s="292">
        <v>2091149</v>
      </c>
      <c r="AA30" s="292">
        <v>2244259</v>
      </c>
      <c r="AB30" s="292">
        <v>2415074</v>
      </c>
      <c r="AC30" s="292">
        <v>2651725</v>
      </c>
      <c r="AD30" s="292">
        <v>2805629</v>
      </c>
      <c r="AE30" s="292">
        <v>2853215</v>
      </c>
      <c r="AF30" s="292">
        <v>2723017</v>
      </c>
      <c r="AG30" s="292">
        <v>2782810</v>
      </c>
      <c r="AH30" s="292">
        <v>2961258</v>
      </c>
      <c r="AI30" s="292">
        <v>3155019</v>
      </c>
      <c r="AJ30" s="292">
        <v>3364201</v>
      </c>
      <c r="AK30" s="292">
        <v>3522957</v>
      </c>
      <c r="AL30" s="292">
        <f>SUM(AL5:AL29)</f>
        <v>3803765</v>
      </c>
      <c r="AM30" s="292">
        <f>SUM(AM5:AM29)</f>
        <v>4028384</v>
      </c>
      <c r="AN30" s="292">
        <f t="shared" ref="AN30:AY30" si="29">SUM(AN5:AN29)</f>
        <v>0.99999999999999989</v>
      </c>
      <c r="AO30" s="292">
        <f t="shared" si="29"/>
        <v>1</v>
      </c>
      <c r="AP30" s="292">
        <f t="shared" si="29"/>
        <v>0.99999999999999989</v>
      </c>
      <c r="AQ30" s="292">
        <f t="shared" si="29"/>
        <v>1</v>
      </c>
      <c r="AR30" s="292">
        <f t="shared" si="29"/>
        <v>1</v>
      </c>
      <c r="AS30" s="292">
        <f t="shared" si="29"/>
        <v>1.0000000000000002</v>
      </c>
      <c r="AT30" s="292">
        <f t="shared" si="29"/>
        <v>1</v>
      </c>
      <c r="AU30" s="292">
        <f t="shared" si="29"/>
        <v>1</v>
      </c>
      <c r="AV30" s="292">
        <f t="shared" si="29"/>
        <v>1</v>
      </c>
      <c r="AW30" s="292">
        <f t="shared" si="29"/>
        <v>0.99999999999999989</v>
      </c>
      <c r="AX30" s="292">
        <f t="shared" si="29"/>
        <v>1</v>
      </c>
      <c r="AY30" s="292">
        <f t="shared" si="29"/>
        <v>1</v>
      </c>
      <c r="AZ30" s="292">
        <f>SUM(AZ5:AZ29)</f>
        <v>0.99999999999999989</v>
      </c>
      <c r="BA30" s="292">
        <f>SUM(BA5:BA29)</f>
        <v>0.99999999999999989</v>
      </c>
    </row>
    <row r="32" spans="1:53" x14ac:dyDescent="0.15">
      <c r="A32" s="41" t="s">
        <v>18</v>
      </c>
    </row>
    <row r="33" spans="1:43" x14ac:dyDescent="0.15">
      <c r="A33" s="293" t="s">
        <v>509</v>
      </c>
    </row>
    <row r="34" spans="1:43" x14ac:dyDescent="0.15">
      <c r="A34" s="41" t="s">
        <v>332</v>
      </c>
    </row>
    <row r="35" spans="1:43" x14ac:dyDescent="0.15">
      <c r="A35" s="42" t="s">
        <v>510</v>
      </c>
    </row>
    <row r="36" spans="1:43" x14ac:dyDescent="0.15">
      <c r="A36" s="442" t="s">
        <v>511</v>
      </c>
    </row>
    <row r="37" spans="1:43" x14ac:dyDescent="0.15">
      <c r="A37" s="427" t="s">
        <v>533</v>
      </c>
    </row>
    <row r="38" spans="1:43" x14ac:dyDescent="0.15">
      <c r="A38" s="42" t="s">
        <v>535</v>
      </c>
      <c r="AQ38" s="219" t="s">
        <v>19</v>
      </c>
    </row>
    <row r="39" spans="1:43" x14ac:dyDescent="0.15">
      <c r="A39" s="42" t="s">
        <v>536</v>
      </c>
    </row>
    <row r="40" spans="1:43" s="42" customFormat="1" x14ac:dyDescent="0.15">
      <c r="A40" s="455" t="s">
        <v>434</v>
      </c>
      <c r="B40" s="455"/>
      <c r="C40" s="455"/>
      <c r="D40" s="455"/>
      <c r="E40" s="455"/>
      <c r="F40" s="455"/>
      <c r="G40" s="455"/>
    </row>
  </sheetData>
  <sortState ref="A5:AO29">
    <sortCondition ref="A5:A29"/>
  </sortState>
  <mergeCells count="1">
    <mergeCell ref="A40:G40"/>
  </mergeCells>
  <phoneticPr fontId="42" type="noConversion"/>
  <conditionalFormatting sqref="B5:O30">
    <cfRule type="cellIs" dxfId="0" priority="1" stopIfTrue="1" operator="equal">
      <formula>"."</formula>
    </cfRule>
  </conditionalFormatting>
  <dataValidations count="1">
    <dataValidation type="list" allowBlank="1" showInputMessage="1" showErrorMessage="1" sqref="B3 B65498">
      <formula1>$AA$1:$AA$2</formula1>
    </dataValidation>
  </dataValidations>
  <hyperlinks>
    <hyperlink ref="A36" r:id="rId1"/>
  </hyperlinks>
  <pageMargins left="0.7" right="0.7" top="0.75" bottom="0.75" header="0.3" footer="0.3"/>
  <pageSetup paperSize="9" scale="18"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2"/>
  <sheetViews>
    <sheetView showGridLines="0" workbookViewId="0"/>
  </sheetViews>
  <sheetFormatPr baseColWidth="10" defaultColWidth="9.1640625" defaultRowHeight="13" x14ac:dyDescent="0.15"/>
  <cols>
    <col min="1" max="1" width="7.83203125" style="42" customWidth="1"/>
    <col min="2" max="2" width="8.83203125" style="42" customWidth="1"/>
    <col min="3" max="3" width="97" style="42" customWidth="1"/>
    <col min="4" max="7" width="15.6640625" style="42" customWidth="1"/>
    <col min="8" max="16384" width="9.1640625" style="42"/>
  </cols>
  <sheetData>
    <row r="1" spans="1:32" ht="18" x14ac:dyDescent="0.2">
      <c r="A1" s="130" t="s">
        <v>395</v>
      </c>
      <c r="C1" s="235"/>
      <c r="D1" s="444"/>
      <c r="E1" s="294"/>
      <c r="W1" s="295"/>
      <c r="X1" s="278"/>
      <c r="Y1" s="232"/>
      <c r="Z1" s="66"/>
      <c r="AA1" s="296"/>
      <c r="AB1" s="297"/>
      <c r="AC1" s="297"/>
      <c r="AD1" s="298"/>
      <c r="AE1" s="297"/>
      <c r="AF1" s="298"/>
    </row>
    <row r="2" spans="1:32" ht="18" x14ac:dyDescent="0.2">
      <c r="A2" s="130" t="s">
        <v>512</v>
      </c>
      <c r="W2" s="66"/>
      <c r="X2" s="66"/>
      <c r="Y2" s="66"/>
      <c r="Z2" s="66"/>
      <c r="AA2" s="66"/>
      <c r="AB2" s="66"/>
      <c r="AC2" s="66"/>
      <c r="AD2" s="66"/>
      <c r="AE2" s="66"/>
      <c r="AF2" s="66"/>
    </row>
    <row r="3" spans="1:32" s="157" customFormat="1" ht="16" x14ac:dyDescent="0.2">
      <c r="A3" s="145" t="s">
        <v>266</v>
      </c>
      <c r="B3" s="277" t="s">
        <v>267</v>
      </c>
      <c r="C3" s="277" t="s">
        <v>513</v>
      </c>
      <c r="D3" s="422" t="s">
        <v>2</v>
      </c>
      <c r="E3" s="422" t="s">
        <v>3</v>
      </c>
      <c r="F3" s="422" t="s">
        <v>4</v>
      </c>
      <c r="G3" s="422" t="s">
        <v>391</v>
      </c>
    </row>
    <row r="4" spans="1:32" x14ac:dyDescent="0.15">
      <c r="A4" s="299" t="s">
        <v>268</v>
      </c>
      <c r="B4" s="300" t="s">
        <v>269</v>
      </c>
      <c r="C4" s="66" t="s">
        <v>270</v>
      </c>
      <c r="D4" s="301">
        <v>27153</v>
      </c>
      <c r="E4" s="301">
        <v>27787</v>
      </c>
      <c r="F4" s="301">
        <v>29191</v>
      </c>
      <c r="G4" s="301">
        <v>32577</v>
      </c>
    </row>
    <row r="5" spans="1:32" x14ac:dyDescent="0.15">
      <c r="A5" s="299" t="s">
        <v>271</v>
      </c>
      <c r="B5" s="300" t="s">
        <v>272</v>
      </c>
      <c r="C5" s="66" t="s">
        <v>273</v>
      </c>
      <c r="D5" s="301">
        <v>9000</v>
      </c>
      <c r="E5" s="301">
        <v>9409</v>
      </c>
      <c r="F5" s="301">
        <v>9763</v>
      </c>
      <c r="G5" s="301">
        <v>10838</v>
      </c>
    </row>
    <row r="6" spans="1:32" x14ac:dyDescent="0.15">
      <c r="A6" s="299" t="s">
        <v>274</v>
      </c>
      <c r="B6" s="302" t="s">
        <v>275</v>
      </c>
      <c r="C6" s="66" t="s">
        <v>276</v>
      </c>
      <c r="D6" s="301">
        <v>159053</v>
      </c>
      <c r="E6" s="301">
        <v>160655</v>
      </c>
      <c r="F6" s="301">
        <v>167616</v>
      </c>
      <c r="G6" s="301">
        <v>193701</v>
      </c>
    </row>
    <row r="7" spans="1:32" x14ac:dyDescent="0.15">
      <c r="A7" s="299" t="s">
        <v>277</v>
      </c>
      <c r="B7" s="303">
        <v>35</v>
      </c>
      <c r="C7" s="66" t="s">
        <v>278</v>
      </c>
      <c r="D7" s="301">
        <v>8197</v>
      </c>
      <c r="E7" s="301">
        <v>9199</v>
      </c>
      <c r="F7" s="301">
        <v>12368</v>
      </c>
      <c r="G7" s="301">
        <v>13735</v>
      </c>
    </row>
    <row r="8" spans="1:32" x14ac:dyDescent="0.15">
      <c r="A8" s="299" t="s">
        <v>279</v>
      </c>
      <c r="B8" s="303" t="s">
        <v>280</v>
      </c>
      <c r="C8" s="66" t="s">
        <v>281</v>
      </c>
      <c r="D8" s="301">
        <v>12191</v>
      </c>
      <c r="E8" s="301">
        <v>12155</v>
      </c>
      <c r="F8" s="301">
        <v>12691</v>
      </c>
      <c r="G8" s="301">
        <v>14392</v>
      </c>
    </row>
    <row r="9" spans="1:32" x14ac:dyDescent="0.15">
      <c r="A9" s="299" t="s">
        <v>282</v>
      </c>
      <c r="B9" s="303" t="s">
        <v>283</v>
      </c>
      <c r="C9" s="66" t="s">
        <v>98</v>
      </c>
      <c r="D9" s="301">
        <v>295273</v>
      </c>
      <c r="E9" s="301">
        <v>299214</v>
      </c>
      <c r="F9" s="301">
        <v>325336</v>
      </c>
      <c r="G9" s="301">
        <v>403583</v>
      </c>
    </row>
    <row r="10" spans="1:32" x14ac:dyDescent="0.15">
      <c r="A10" s="299" t="s">
        <v>284</v>
      </c>
      <c r="B10" s="303" t="s">
        <v>285</v>
      </c>
      <c r="C10" s="66" t="s">
        <v>99</v>
      </c>
      <c r="D10" s="301">
        <v>305190</v>
      </c>
      <c r="E10" s="301">
        <v>309429</v>
      </c>
      <c r="F10" s="301">
        <v>324236</v>
      </c>
      <c r="G10" s="301">
        <v>391184</v>
      </c>
    </row>
    <row r="11" spans="1:32" x14ac:dyDescent="0.15">
      <c r="A11" s="299" t="s">
        <v>286</v>
      </c>
      <c r="B11" s="303" t="s">
        <v>287</v>
      </c>
      <c r="C11" s="66" t="s">
        <v>288</v>
      </c>
      <c r="D11" s="301">
        <v>64277</v>
      </c>
      <c r="E11" s="301">
        <v>68628</v>
      </c>
      <c r="F11" s="301">
        <v>81071</v>
      </c>
      <c r="G11" s="301">
        <v>119851</v>
      </c>
    </row>
    <row r="12" spans="1:32" x14ac:dyDescent="0.15">
      <c r="A12" s="299" t="s">
        <v>289</v>
      </c>
      <c r="B12" s="303" t="s">
        <v>290</v>
      </c>
      <c r="C12" s="66" t="s">
        <v>291</v>
      </c>
      <c r="D12" s="301">
        <v>105973</v>
      </c>
      <c r="E12" s="301">
        <v>109752</v>
      </c>
      <c r="F12" s="301">
        <v>118199</v>
      </c>
      <c r="G12" s="301">
        <v>154834</v>
      </c>
    </row>
    <row r="13" spans="1:32" x14ac:dyDescent="0.15">
      <c r="A13" s="299" t="s">
        <v>292</v>
      </c>
      <c r="B13" s="303" t="s">
        <v>293</v>
      </c>
      <c r="C13" s="66" t="s">
        <v>97</v>
      </c>
      <c r="D13" s="301">
        <v>301672</v>
      </c>
      <c r="E13" s="301">
        <v>309071</v>
      </c>
      <c r="F13" s="301">
        <v>335070</v>
      </c>
      <c r="G13" s="301">
        <v>409231</v>
      </c>
    </row>
    <row r="14" spans="1:32" x14ac:dyDescent="0.15">
      <c r="A14" s="299" t="s">
        <v>294</v>
      </c>
      <c r="B14" s="303" t="s">
        <v>295</v>
      </c>
      <c r="C14" s="66" t="s">
        <v>296</v>
      </c>
      <c r="D14" s="301">
        <v>83019</v>
      </c>
      <c r="E14" s="301">
        <v>86512</v>
      </c>
      <c r="F14" s="301">
        <v>93465</v>
      </c>
      <c r="G14" s="301">
        <v>115678</v>
      </c>
    </row>
    <row r="15" spans="1:32" x14ac:dyDescent="0.15">
      <c r="A15" s="299" t="s">
        <v>297</v>
      </c>
      <c r="B15" s="303">
        <v>68</v>
      </c>
      <c r="C15" s="66" t="s">
        <v>298</v>
      </c>
      <c r="D15" s="301">
        <v>189438</v>
      </c>
      <c r="E15" s="301">
        <v>194881</v>
      </c>
      <c r="F15" s="301">
        <v>208187</v>
      </c>
      <c r="G15" s="301">
        <v>261321</v>
      </c>
    </row>
    <row r="16" spans="1:32" x14ac:dyDescent="0.15">
      <c r="A16" s="299" t="s">
        <v>299</v>
      </c>
      <c r="B16" s="303" t="s">
        <v>300</v>
      </c>
      <c r="C16" s="66" t="s">
        <v>95</v>
      </c>
      <c r="D16" s="301">
        <v>516928</v>
      </c>
      <c r="E16" s="301">
        <v>529917</v>
      </c>
      <c r="F16" s="301">
        <v>562799</v>
      </c>
      <c r="G16" s="301">
        <v>658155</v>
      </c>
    </row>
    <row r="17" spans="1:7" x14ac:dyDescent="0.15">
      <c r="A17" s="299" t="s">
        <v>301</v>
      </c>
      <c r="B17" s="303" t="s">
        <v>302</v>
      </c>
      <c r="C17" s="66" t="s">
        <v>96</v>
      </c>
      <c r="D17" s="301">
        <v>318369</v>
      </c>
      <c r="E17" s="301">
        <v>336922</v>
      </c>
      <c r="F17" s="301">
        <v>353309</v>
      </c>
      <c r="G17" s="301">
        <v>453335</v>
      </c>
    </row>
    <row r="18" spans="1:7" x14ac:dyDescent="0.15">
      <c r="A18" s="299" t="s">
        <v>303</v>
      </c>
      <c r="B18" s="303">
        <v>84</v>
      </c>
      <c r="C18" s="66" t="s">
        <v>304</v>
      </c>
      <c r="D18" s="301">
        <v>3201</v>
      </c>
      <c r="E18" s="301">
        <v>3390</v>
      </c>
      <c r="F18" s="301">
        <v>4425</v>
      </c>
      <c r="G18" s="301">
        <v>6338</v>
      </c>
    </row>
    <row r="19" spans="1:7" x14ac:dyDescent="0.15">
      <c r="A19" s="299" t="s">
        <v>305</v>
      </c>
      <c r="B19" s="303">
        <v>85</v>
      </c>
      <c r="C19" s="66" t="s">
        <v>306</v>
      </c>
      <c r="D19" s="301">
        <v>60473</v>
      </c>
      <c r="E19" s="301">
        <v>63528</v>
      </c>
      <c r="F19" s="301">
        <v>68224</v>
      </c>
      <c r="G19" s="301">
        <v>84478</v>
      </c>
    </row>
    <row r="20" spans="1:7" x14ac:dyDescent="0.15">
      <c r="A20" s="299" t="s">
        <v>307</v>
      </c>
      <c r="B20" s="303" t="s">
        <v>308</v>
      </c>
      <c r="C20" s="66" t="s">
        <v>309</v>
      </c>
      <c r="D20" s="301">
        <v>100969</v>
      </c>
      <c r="E20" s="301">
        <v>113398</v>
      </c>
      <c r="F20" s="301">
        <v>138734</v>
      </c>
      <c r="G20" s="301">
        <v>186133</v>
      </c>
    </row>
    <row r="21" spans="1:7" x14ac:dyDescent="0.15">
      <c r="A21" s="299" t="s">
        <v>310</v>
      </c>
      <c r="B21" s="303" t="s">
        <v>311</v>
      </c>
      <c r="C21" s="66" t="s">
        <v>312</v>
      </c>
      <c r="D21" s="301">
        <v>83104</v>
      </c>
      <c r="E21" s="301">
        <v>85818</v>
      </c>
      <c r="F21" s="301">
        <v>91703</v>
      </c>
      <c r="G21" s="301">
        <v>112298</v>
      </c>
    </row>
    <row r="22" spans="1:7" x14ac:dyDescent="0.15">
      <c r="A22" s="299" t="s">
        <v>313</v>
      </c>
      <c r="B22" s="303" t="s">
        <v>314</v>
      </c>
      <c r="C22" s="66" t="s">
        <v>315</v>
      </c>
      <c r="D22" s="301">
        <v>150351</v>
      </c>
      <c r="E22" s="301">
        <v>138755</v>
      </c>
      <c r="F22" s="301">
        <v>148117</v>
      </c>
      <c r="G22" s="301">
        <v>191991</v>
      </c>
    </row>
    <row r="23" spans="1:7" x14ac:dyDescent="0.15">
      <c r="A23" s="299" t="s">
        <v>316</v>
      </c>
      <c r="B23" s="303" t="s">
        <v>317</v>
      </c>
      <c r="C23" s="66" t="s">
        <v>318</v>
      </c>
      <c r="D23" s="301">
        <v>72147</v>
      </c>
      <c r="E23" s="301">
        <v>74640</v>
      </c>
      <c r="F23" s="301">
        <v>77429</v>
      </c>
      <c r="G23" s="301">
        <v>85022</v>
      </c>
    </row>
    <row r="24" spans="1:7" x14ac:dyDescent="0.15">
      <c r="A24" s="299" t="s">
        <v>319</v>
      </c>
      <c r="B24" s="303">
        <v>99</v>
      </c>
      <c r="C24" s="66" t="s">
        <v>320</v>
      </c>
      <c r="D24" s="301">
        <v>142956</v>
      </c>
      <c r="E24" s="301">
        <v>144763</v>
      </c>
      <c r="F24" s="301">
        <v>153725</v>
      </c>
      <c r="G24" s="301">
        <v>171771</v>
      </c>
    </row>
    <row r="25" spans="1:7" x14ac:dyDescent="0.15">
      <c r="A25" s="480" t="s">
        <v>79</v>
      </c>
      <c r="B25" s="481"/>
      <c r="C25" s="482"/>
      <c r="D25" s="304">
        <v>3008934</v>
      </c>
      <c r="E25" s="304">
        <v>3087823</v>
      </c>
      <c r="F25" s="304">
        <v>3315658</v>
      </c>
      <c r="G25" s="304">
        <v>4070446</v>
      </c>
    </row>
    <row r="27" spans="1:7" x14ac:dyDescent="0.15">
      <c r="A27" s="142" t="s">
        <v>18</v>
      </c>
    </row>
    <row r="28" spans="1:7" x14ac:dyDescent="0.15">
      <c r="A28" s="41" t="s">
        <v>332</v>
      </c>
      <c r="B28" s="219"/>
      <c r="C28" s="219"/>
    </row>
    <row r="29" spans="1:7" s="415" customFormat="1" x14ac:dyDescent="0.15">
      <c r="A29" s="415" t="s">
        <v>510</v>
      </c>
      <c r="B29" s="219"/>
      <c r="C29" s="219"/>
    </row>
    <row r="30" spans="1:7" x14ac:dyDescent="0.15">
      <c r="A30" s="442" t="s">
        <v>511</v>
      </c>
    </row>
    <row r="31" spans="1:7" x14ac:dyDescent="0.15">
      <c r="A31" s="479" t="s">
        <v>415</v>
      </c>
      <c r="B31" s="479"/>
      <c r="C31" s="479"/>
      <c r="D31" s="479"/>
      <c r="E31" s="479"/>
      <c r="F31" s="479"/>
      <c r="G31" s="479"/>
    </row>
    <row r="32" spans="1:7" ht="26.5" customHeight="1" x14ac:dyDescent="0.15">
      <c r="A32" s="455" t="s">
        <v>514</v>
      </c>
      <c r="B32" s="455"/>
      <c r="C32" s="455"/>
      <c r="D32" s="455"/>
      <c r="E32" s="455"/>
      <c r="F32" s="455"/>
    </row>
  </sheetData>
  <mergeCells count="3">
    <mergeCell ref="A31:G31"/>
    <mergeCell ref="A25:C25"/>
    <mergeCell ref="A32:F32"/>
  </mergeCells>
  <hyperlinks>
    <hyperlink ref="A30" r:id="rId1"/>
  </hyperlinks>
  <pageMargins left="0.7" right="0.7" top="0.75" bottom="0.75" header="0.3" footer="0.3"/>
  <pageSetup paperSize="9" scale="74"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showGridLines="0" topLeftCell="B1" workbookViewId="0">
      <selection activeCell="B1" sqref="B1"/>
    </sheetView>
  </sheetViews>
  <sheetFormatPr baseColWidth="10" defaultColWidth="8.83203125" defaultRowHeight="14" x14ac:dyDescent="0.15"/>
  <cols>
    <col min="1" max="1" width="2.6640625" style="360" customWidth="1"/>
    <col min="2" max="2" width="137.33203125" style="360" customWidth="1"/>
    <col min="3" max="16384" width="8.83203125" style="360"/>
  </cols>
  <sheetData>
    <row r="1" spans="2:17" ht="18" x14ac:dyDescent="0.2">
      <c r="B1" s="364" t="s">
        <v>532</v>
      </c>
    </row>
    <row r="3" spans="2:17" ht="16" x14ac:dyDescent="0.2">
      <c r="B3" s="365" t="s">
        <v>382</v>
      </c>
    </row>
    <row r="4" spans="2:17" x14ac:dyDescent="0.15">
      <c r="B4" s="454" t="s">
        <v>421</v>
      </c>
      <c r="C4" s="454"/>
      <c r="D4" s="454"/>
      <c r="E4" s="454"/>
      <c r="F4" s="454"/>
      <c r="G4" s="454"/>
      <c r="H4" s="454"/>
      <c r="I4" s="454"/>
      <c r="J4" s="454"/>
      <c r="K4" s="454"/>
      <c r="L4" s="454"/>
    </row>
    <row r="5" spans="2:17" x14ac:dyDescent="0.15">
      <c r="B5" s="454" t="s">
        <v>427</v>
      </c>
      <c r="C5" s="454"/>
      <c r="D5" s="454"/>
      <c r="E5" s="454"/>
      <c r="F5" s="454"/>
      <c r="G5" s="454"/>
      <c r="H5" s="454"/>
      <c r="I5" s="454"/>
      <c r="J5" s="454"/>
      <c r="K5" s="454"/>
      <c r="L5" s="454"/>
    </row>
    <row r="6" spans="2:17" x14ac:dyDescent="0.15">
      <c r="B6" s="454" t="s">
        <v>430</v>
      </c>
      <c r="C6" s="454"/>
      <c r="D6" s="454"/>
      <c r="E6" s="454"/>
      <c r="F6" s="454"/>
      <c r="G6" s="454"/>
      <c r="H6" s="454"/>
      <c r="I6" s="454"/>
      <c r="J6" s="454"/>
      <c r="K6" s="454"/>
      <c r="L6" s="454"/>
      <c r="M6" s="454"/>
    </row>
    <row r="7" spans="2:17" x14ac:dyDescent="0.15">
      <c r="B7" s="454" t="s">
        <v>528</v>
      </c>
      <c r="C7" s="454"/>
      <c r="D7" s="454"/>
      <c r="E7" s="454"/>
      <c r="F7" s="454"/>
      <c r="G7" s="454"/>
      <c r="H7" s="454"/>
      <c r="I7" s="454"/>
    </row>
    <row r="8" spans="2:17" x14ac:dyDescent="0.15">
      <c r="B8" s="454" t="s">
        <v>441</v>
      </c>
      <c r="C8" s="454"/>
      <c r="D8" s="454"/>
      <c r="E8" s="454"/>
      <c r="F8" s="454"/>
      <c r="G8" s="454"/>
      <c r="H8" s="454"/>
      <c r="I8" s="454"/>
      <c r="J8" s="454"/>
      <c r="K8" s="454"/>
    </row>
    <row r="9" spans="2:17" x14ac:dyDescent="0.15">
      <c r="B9" s="445" t="s">
        <v>458</v>
      </c>
      <c r="C9" s="445"/>
      <c r="D9" s="445"/>
      <c r="E9" s="445"/>
      <c r="F9" s="445"/>
      <c r="G9" s="445"/>
      <c r="H9" s="445"/>
      <c r="I9" s="445"/>
      <c r="J9" s="445"/>
      <c r="K9" s="445"/>
      <c r="L9" s="445"/>
      <c r="M9" s="445"/>
      <c r="N9" s="445"/>
      <c r="O9" s="445"/>
      <c r="P9" s="445"/>
      <c r="Q9" s="445"/>
    </row>
    <row r="10" spans="2:17" x14ac:dyDescent="0.15">
      <c r="B10" s="454" t="s">
        <v>460</v>
      </c>
      <c r="C10" s="454"/>
      <c r="D10" s="454"/>
      <c r="E10" s="454"/>
      <c r="F10" s="454"/>
      <c r="G10" s="454"/>
      <c r="H10" s="454"/>
      <c r="I10" s="454"/>
      <c r="J10" s="454"/>
    </row>
    <row r="11" spans="2:17" x14ac:dyDescent="0.15">
      <c r="B11" s="454" t="s">
        <v>394</v>
      </c>
      <c r="C11" s="454"/>
      <c r="D11" s="454"/>
      <c r="E11" s="454"/>
      <c r="F11" s="454"/>
      <c r="G11" s="454"/>
      <c r="H11" s="454"/>
      <c r="I11" s="454"/>
      <c r="J11" s="454"/>
      <c r="K11" s="454"/>
      <c r="L11" s="454"/>
      <c r="M11" s="454"/>
    </row>
    <row r="12" spans="2:17" x14ac:dyDescent="0.15">
      <c r="B12" s="445" t="s">
        <v>474</v>
      </c>
      <c r="C12" s="445"/>
      <c r="D12" s="445"/>
      <c r="E12" s="445"/>
      <c r="F12" s="445"/>
      <c r="G12" s="445"/>
      <c r="H12" s="449"/>
      <c r="I12" s="449"/>
      <c r="J12" s="449"/>
      <c r="K12" s="449"/>
    </row>
    <row r="13" spans="2:17" x14ac:dyDescent="0.15">
      <c r="B13" s="454" t="s">
        <v>476</v>
      </c>
      <c r="C13" s="454"/>
      <c r="D13" s="454"/>
      <c r="E13" s="454"/>
      <c r="F13" s="454"/>
    </row>
    <row r="14" spans="2:17" x14ac:dyDescent="0.15">
      <c r="B14" s="445" t="s">
        <v>486</v>
      </c>
      <c r="C14" s="445"/>
      <c r="D14" s="445"/>
      <c r="E14" s="445"/>
      <c r="F14" s="445"/>
    </row>
    <row r="16" spans="2:17" ht="16" x14ac:dyDescent="0.2">
      <c r="B16" s="365" t="s">
        <v>490</v>
      </c>
    </row>
    <row r="17" spans="2:14" x14ac:dyDescent="0.15">
      <c r="B17" s="454" t="s">
        <v>491</v>
      </c>
      <c r="C17" s="454"/>
      <c r="D17" s="454"/>
      <c r="E17" s="454"/>
      <c r="F17" s="454"/>
      <c r="G17" s="454"/>
      <c r="H17" s="454"/>
      <c r="I17" s="454"/>
    </row>
    <row r="18" spans="2:14" x14ac:dyDescent="0.15">
      <c r="B18" s="454" t="s">
        <v>529</v>
      </c>
      <c r="C18" s="454"/>
      <c r="D18" s="454"/>
      <c r="E18" s="454"/>
      <c r="F18" s="454"/>
      <c r="G18" s="454"/>
      <c r="H18" s="454"/>
      <c r="I18" s="454"/>
      <c r="J18" s="454"/>
      <c r="K18" s="454"/>
      <c r="L18" s="454"/>
      <c r="M18" s="454"/>
      <c r="N18" s="454"/>
    </row>
    <row r="19" spans="2:14" x14ac:dyDescent="0.15">
      <c r="B19" s="445" t="s">
        <v>497</v>
      </c>
      <c r="C19" s="445"/>
      <c r="D19" s="445"/>
      <c r="E19" s="445"/>
      <c r="F19" s="445"/>
      <c r="G19" s="445"/>
      <c r="H19" s="445"/>
      <c r="I19" s="449"/>
      <c r="J19" s="449"/>
      <c r="K19" s="449"/>
      <c r="L19" s="449"/>
      <c r="M19" s="449"/>
      <c r="N19" s="449"/>
    </row>
    <row r="20" spans="2:14" x14ac:dyDescent="0.15">
      <c r="B20" s="445" t="s">
        <v>506</v>
      </c>
      <c r="C20" s="445"/>
      <c r="D20" s="445"/>
      <c r="E20" s="445"/>
      <c r="F20" s="445"/>
      <c r="G20" s="445"/>
      <c r="H20" s="445"/>
      <c r="I20" s="449"/>
      <c r="J20" s="449"/>
      <c r="K20" s="449"/>
      <c r="L20" s="449"/>
      <c r="M20" s="449"/>
      <c r="N20" s="449"/>
    </row>
    <row r="22" spans="2:14" ht="16" x14ac:dyDescent="0.2">
      <c r="B22" s="365" t="s">
        <v>530</v>
      </c>
    </row>
    <row r="23" spans="2:14" x14ac:dyDescent="0.15">
      <c r="B23" s="454" t="s">
        <v>534</v>
      </c>
      <c r="C23" s="454"/>
      <c r="D23" s="454"/>
      <c r="E23" s="454"/>
      <c r="F23" s="454"/>
      <c r="G23" s="454"/>
      <c r="H23" s="454"/>
      <c r="I23" s="454"/>
      <c r="J23" s="454"/>
    </row>
    <row r="24" spans="2:14" x14ac:dyDescent="0.15">
      <c r="B24" s="445" t="s">
        <v>531</v>
      </c>
      <c r="C24" s="445"/>
      <c r="D24" s="445"/>
      <c r="E24" s="445"/>
      <c r="F24" s="445"/>
      <c r="G24" s="445"/>
      <c r="H24" s="445"/>
      <c r="I24" s="445"/>
      <c r="J24" s="449"/>
      <c r="K24" s="449"/>
      <c r="L24" s="449"/>
      <c r="M24" s="449"/>
      <c r="N24" s="449"/>
    </row>
    <row r="25" spans="2:14" x14ac:dyDescent="0.15">
      <c r="B25" s="448" t="s">
        <v>515</v>
      </c>
    </row>
  </sheetData>
  <mergeCells count="11">
    <mergeCell ref="B23:J23"/>
    <mergeCell ref="B4:L4"/>
    <mergeCell ref="B5:L5"/>
    <mergeCell ref="B6:M6"/>
    <mergeCell ref="B7:I7"/>
    <mergeCell ref="B8:K8"/>
    <mergeCell ref="B10:J10"/>
    <mergeCell ref="B11:M11"/>
    <mergeCell ref="B13:F13"/>
    <mergeCell ref="B17:I17"/>
    <mergeCell ref="B18:N18"/>
  </mergeCells>
  <hyperlinks>
    <hyperlink ref="B4" location="'Table A1'!A1" display="Table A1: Summary of Changes in the Number of Companies on The Register 2011-12 to 2015-16"/>
    <hyperlink ref="B5" location="'Table A2'!A1" display="Table A2: Summary of Changes in the Number of Private Companies on The Register 2011-12 to 2015-16"/>
    <hyperlink ref="B6" location="'Table A3'!A1" display="Table A3: Summary of Changes in the Number of Public Limited Companies on The Register 2011-12 to 2015-16"/>
    <hyperlink ref="B7" location="'Table A4'!A1" display="Table A4: Analysis of Companies on The Register by Period of Incorporation"/>
    <hyperlink ref="B8" location="'Table A5'!A1" display="Table A5: Percentage of Companies on The Register at 31 March 2016 by Age Since Incorporation"/>
    <hyperlink ref="B9" location="'Table A6'!A1" display="Table A6: Companies on The Register at 31 March 2016: Analysis of Accounting Reference Date (ARD) by Period of Incorporation"/>
    <hyperlink ref="B11" location="'Table A8'!A1" display="Table A8: Civil Penalties for Late Filing of Annual Accounts by Private Limited and Public Limited Company 2015-16"/>
    <hyperlink ref="B12" location="'Table A9'!A1" display="Table A9: Typical Company Profile as at 31 March 2016"/>
    <hyperlink ref="B13" location="'Table A10'!A1" display="Table A10: Historical data, 1939 to 2015-16"/>
    <hyperlink ref="B17" location="'Table B1'!A1" display="Table B1: Companies Removed from The Register 2011-12 to 2015-16"/>
    <hyperlink ref="B18" location="'Table B2'!A1" display="Table B2: Liquidations and Receiverships Notified 2011-12 to 2015-16"/>
    <hyperlink ref="B19" location="'Table B3'!A1" display="Table B3: Average Age of Dissolved Companies 2011-12 to 2015-16"/>
    <hyperlink ref="B23" location="'Table C1'!A1" display="Table C1: Disqualification Orders Notified to The Secretary of State: 2011-12 to 2015-16"/>
    <hyperlink ref="B24" location="'Table C2'!A1" display="Table C2:  Prosecutions by the Department under the Companies Act 2006"/>
    <hyperlink ref="B14" location="'Table A11'!A1" display="Table A11: Average age of dissolved/closed companies in the United Kingdom, 2012-13 to 2016-17"/>
    <hyperlink ref="B25" location="'Table C3'!Print_Area" display="Table C3: Average age of dissolved/closed corporate bodies in the United Kingdom, 2012-13 to 2016-17"/>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34"/>
  <sheetViews>
    <sheetView showGridLines="0" workbookViewId="0"/>
  </sheetViews>
  <sheetFormatPr baseColWidth="10" defaultColWidth="39.1640625" defaultRowHeight="13" x14ac:dyDescent="0.15"/>
  <cols>
    <col min="1" max="1" width="39.1640625" style="42" customWidth="1"/>
    <col min="2" max="6" width="15.6640625" style="42" customWidth="1"/>
    <col min="7" max="255" width="8.6640625" style="42" customWidth="1"/>
    <col min="256" max="16384" width="39.1640625" style="42"/>
  </cols>
  <sheetData>
    <row r="1" spans="1:256" ht="18" x14ac:dyDescent="0.2">
      <c r="A1" s="130" t="s">
        <v>395</v>
      </c>
    </row>
    <row r="2" spans="1:256" ht="18" x14ac:dyDescent="0.2">
      <c r="A2" s="130" t="s">
        <v>515</v>
      </c>
      <c r="B2" s="171"/>
      <c r="C2" s="171"/>
      <c r="D2" s="171"/>
      <c r="E2" s="171"/>
      <c r="F2" s="439"/>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row>
    <row r="3" spans="1:256" x14ac:dyDescent="0.15">
      <c r="G3" s="219" t="s">
        <v>48</v>
      </c>
    </row>
    <row r="4" spans="1:256" x14ac:dyDescent="0.15">
      <c r="A4" s="220" t="s">
        <v>508</v>
      </c>
      <c r="B4" s="221" t="s">
        <v>1</v>
      </c>
      <c r="C4" s="221" t="s">
        <v>2</v>
      </c>
      <c r="D4" s="221" t="s">
        <v>3</v>
      </c>
      <c r="E4" s="221" t="s">
        <v>4</v>
      </c>
      <c r="F4" s="221" t="s">
        <v>391</v>
      </c>
      <c r="G4" s="305" t="s">
        <v>79</v>
      </c>
    </row>
    <row r="5" spans="1:256" x14ac:dyDescent="0.15">
      <c r="A5" s="232" t="s">
        <v>255</v>
      </c>
      <c r="B5" s="371" t="s">
        <v>137</v>
      </c>
      <c r="C5" s="371" t="s">
        <v>137</v>
      </c>
      <c r="D5" s="371" t="s">
        <v>137</v>
      </c>
      <c r="E5" s="371" t="s">
        <v>137</v>
      </c>
      <c r="F5" s="371" t="s">
        <v>137</v>
      </c>
      <c r="G5" s="226">
        <v>1.0575342465753426</v>
      </c>
    </row>
    <row r="6" spans="1:256" x14ac:dyDescent="0.15">
      <c r="A6" s="223" t="s">
        <v>259</v>
      </c>
      <c r="B6" s="372" t="s">
        <v>137</v>
      </c>
      <c r="C6" s="373">
        <v>22.024657534246575</v>
      </c>
      <c r="D6" s="374" t="s">
        <v>137</v>
      </c>
      <c r="E6" s="371">
        <v>13.39</v>
      </c>
      <c r="F6" s="374" t="s">
        <v>137</v>
      </c>
      <c r="G6" s="306">
        <v>13.498630136986302</v>
      </c>
    </row>
    <row r="7" spans="1:256" x14ac:dyDescent="0.15">
      <c r="A7" s="223" t="s">
        <v>257</v>
      </c>
      <c r="B7" s="372">
        <v>14.232876712328768</v>
      </c>
      <c r="C7" s="372" t="s">
        <v>137</v>
      </c>
      <c r="D7" s="373">
        <v>7.6301369863013697</v>
      </c>
      <c r="E7" s="374" t="s">
        <v>137</v>
      </c>
      <c r="F7" s="371">
        <v>16</v>
      </c>
      <c r="G7" s="226">
        <v>8.9315068493150687</v>
      </c>
    </row>
    <row r="8" spans="1:256" x14ac:dyDescent="0.15">
      <c r="A8" s="223" t="s">
        <v>250</v>
      </c>
      <c r="B8" s="373">
        <v>1.8575342465753424</v>
      </c>
      <c r="C8" s="372">
        <v>5.1698630136986301</v>
      </c>
      <c r="D8" s="374">
        <v>2.2767123287671232</v>
      </c>
      <c r="E8" s="374">
        <v>5.48</v>
      </c>
      <c r="F8" s="374">
        <v>2.8</v>
      </c>
      <c r="G8" s="226">
        <v>2.8739726027397259</v>
      </c>
    </row>
    <row r="9" spans="1:256" x14ac:dyDescent="0.15">
      <c r="A9" s="223" t="s">
        <v>252</v>
      </c>
      <c r="B9" s="371" t="s">
        <v>137</v>
      </c>
      <c r="C9" s="371" t="s">
        <v>137</v>
      </c>
      <c r="D9" s="371" t="s">
        <v>137</v>
      </c>
      <c r="E9" s="371" t="s">
        <v>137</v>
      </c>
      <c r="F9" s="371" t="s">
        <v>137</v>
      </c>
      <c r="G9" s="226">
        <v>11.235616438356164</v>
      </c>
    </row>
    <row r="10" spans="1:256" x14ac:dyDescent="0.15">
      <c r="A10" s="223" t="s">
        <v>244</v>
      </c>
      <c r="B10" s="372">
        <v>3.5205479452054793</v>
      </c>
      <c r="C10" s="372">
        <v>3.6986301369863015</v>
      </c>
      <c r="D10" s="374">
        <v>3.9369863013698629</v>
      </c>
      <c r="E10" s="374">
        <v>4.3499999999999996</v>
      </c>
      <c r="F10" s="374">
        <v>4.7</v>
      </c>
      <c r="G10" s="226">
        <v>3.6602739726027398</v>
      </c>
    </row>
    <row r="11" spans="1:256" x14ac:dyDescent="0.15">
      <c r="A11" s="223" t="s">
        <v>256</v>
      </c>
      <c r="B11" s="371" t="s">
        <v>137</v>
      </c>
      <c r="C11" s="371" t="s">
        <v>137</v>
      </c>
      <c r="D11" s="371" t="s">
        <v>137</v>
      </c>
      <c r="E11" s="371" t="s">
        <v>137</v>
      </c>
      <c r="F11" s="371" t="s">
        <v>137</v>
      </c>
      <c r="G11" s="226">
        <v>1.284931506849315</v>
      </c>
    </row>
    <row r="12" spans="1:256" x14ac:dyDescent="0.15">
      <c r="A12" s="223" t="s">
        <v>263</v>
      </c>
      <c r="B12" s="371" t="s">
        <v>137</v>
      </c>
      <c r="C12" s="371" t="s">
        <v>137</v>
      </c>
      <c r="D12" s="371" t="s">
        <v>137</v>
      </c>
      <c r="E12" s="371" t="s">
        <v>137</v>
      </c>
      <c r="F12" s="371" t="s">
        <v>137</v>
      </c>
      <c r="G12" s="226">
        <v>3.2767123287671232</v>
      </c>
    </row>
    <row r="13" spans="1:256" x14ac:dyDescent="0.15">
      <c r="A13" s="223" t="s">
        <v>262</v>
      </c>
      <c r="B13" s="372" t="s">
        <v>137</v>
      </c>
      <c r="C13" s="372" t="s">
        <v>137</v>
      </c>
      <c r="D13" s="374" t="s">
        <v>137</v>
      </c>
      <c r="E13" s="374">
        <v>79.77</v>
      </c>
      <c r="F13" s="374">
        <v>122</v>
      </c>
      <c r="G13" s="226">
        <v>34.761643835616439</v>
      </c>
    </row>
    <row r="14" spans="1:256" x14ac:dyDescent="0.15">
      <c r="A14" s="223" t="s">
        <v>254</v>
      </c>
      <c r="B14" s="371" t="s">
        <v>137</v>
      </c>
      <c r="C14" s="371" t="s">
        <v>137</v>
      </c>
      <c r="D14" s="371" t="s">
        <v>137</v>
      </c>
      <c r="E14" s="371" t="s">
        <v>137</v>
      </c>
      <c r="F14" s="371" t="s">
        <v>137</v>
      </c>
      <c r="G14" s="226">
        <v>45.301369863013697</v>
      </c>
    </row>
    <row r="15" spans="1:256" x14ac:dyDescent="0.15">
      <c r="A15" s="223" t="s">
        <v>261</v>
      </c>
      <c r="B15" s="372" t="s">
        <v>137</v>
      </c>
      <c r="C15" s="371" t="s">
        <v>137</v>
      </c>
      <c r="D15" s="373">
        <v>2.7369863013698632</v>
      </c>
      <c r="E15" s="374">
        <v>64.010000000000005</v>
      </c>
      <c r="F15" s="374">
        <v>7.3</v>
      </c>
      <c r="G15" s="226">
        <v>6.5260273972602736</v>
      </c>
    </row>
    <row r="16" spans="1:256" x14ac:dyDescent="0.15">
      <c r="A16" s="223" t="s">
        <v>352</v>
      </c>
      <c r="B16" s="372">
        <v>5.6931506849315072</v>
      </c>
      <c r="C16" s="372">
        <v>5.506849315068493</v>
      </c>
      <c r="D16" s="374">
        <v>5.3917808219178083</v>
      </c>
      <c r="E16" s="374">
        <v>5.38</v>
      </c>
      <c r="F16" s="374">
        <v>5</v>
      </c>
      <c r="G16" s="226">
        <v>6.1150684931506847</v>
      </c>
    </row>
    <row r="17" spans="1:8" x14ac:dyDescent="0.15">
      <c r="A17" s="223" t="s">
        <v>345</v>
      </c>
      <c r="B17" s="372">
        <v>5.1808219178082195</v>
      </c>
      <c r="C17" s="372">
        <v>4.3123287671232875</v>
      </c>
      <c r="D17" s="374">
        <v>4.7780821917808218</v>
      </c>
      <c r="E17" s="374">
        <v>5.73</v>
      </c>
      <c r="F17" s="374">
        <v>5.3</v>
      </c>
      <c r="G17" s="226">
        <v>6.3287671232876717</v>
      </c>
    </row>
    <row r="18" spans="1:8" x14ac:dyDescent="0.15">
      <c r="A18" s="223" t="s">
        <v>346</v>
      </c>
      <c r="B18" s="372">
        <v>5.7260273972602738</v>
      </c>
      <c r="C18" s="372">
        <v>6.2</v>
      </c>
      <c r="D18" s="374">
        <v>6.5178082191780824</v>
      </c>
      <c r="E18" s="374">
        <v>6.5</v>
      </c>
      <c r="F18" s="374">
        <v>6.9</v>
      </c>
      <c r="G18" s="226">
        <v>5.8301369863013699</v>
      </c>
    </row>
    <row r="19" spans="1:8" x14ac:dyDescent="0.15">
      <c r="A19" s="223" t="s">
        <v>347</v>
      </c>
      <c r="B19" s="372" t="s">
        <v>137</v>
      </c>
      <c r="C19" s="371" t="s">
        <v>137</v>
      </c>
      <c r="D19" s="373">
        <v>72.556164383561651</v>
      </c>
      <c r="E19" s="374" t="s">
        <v>137</v>
      </c>
      <c r="F19" s="371" t="s">
        <v>137</v>
      </c>
      <c r="G19" s="226">
        <v>39.221917808219175</v>
      </c>
    </row>
    <row r="20" spans="1:8" x14ac:dyDescent="0.15">
      <c r="A20" s="223" t="s">
        <v>348</v>
      </c>
      <c r="B20" s="372">
        <v>5.0986301369863014</v>
      </c>
      <c r="C20" s="372">
        <v>10.698630136986301</v>
      </c>
      <c r="D20" s="374">
        <v>15.158904109589042</v>
      </c>
      <c r="E20" s="374">
        <v>14.03</v>
      </c>
      <c r="F20" s="374">
        <v>17.2</v>
      </c>
      <c r="G20" s="226">
        <v>14.134246575342466</v>
      </c>
    </row>
    <row r="21" spans="1:8" x14ac:dyDescent="0.15">
      <c r="A21" s="223" t="s">
        <v>349</v>
      </c>
      <c r="B21" s="372">
        <v>8.956164383561644</v>
      </c>
      <c r="C21" s="372">
        <v>18.317808219178083</v>
      </c>
      <c r="D21" s="374">
        <v>3.6493150684931508</v>
      </c>
      <c r="E21" s="374">
        <v>4.3099999999999996</v>
      </c>
      <c r="F21" s="374">
        <v>6.6</v>
      </c>
      <c r="G21" s="226">
        <v>12.756164383561643</v>
      </c>
    </row>
    <row r="22" spans="1:8" x14ac:dyDescent="0.15">
      <c r="A22" s="223" t="s">
        <v>350</v>
      </c>
      <c r="B22" s="372">
        <v>10.676712328767124</v>
      </c>
      <c r="C22" s="372">
        <v>10.657534246575343</v>
      </c>
      <c r="D22" s="374">
        <v>11.865753424657534</v>
      </c>
      <c r="E22" s="374">
        <v>13.43</v>
      </c>
      <c r="F22" s="374">
        <v>13.6</v>
      </c>
      <c r="G22" s="226">
        <v>8.5726027397260278</v>
      </c>
    </row>
    <row r="23" spans="1:8" x14ac:dyDescent="0.15">
      <c r="A23" s="232" t="s">
        <v>258</v>
      </c>
      <c r="B23" s="371" t="s">
        <v>137</v>
      </c>
      <c r="C23" s="371" t="s">
        <v>137</v>
      </c>
      <c r="D23" s="373">
        <v>34.016438356164386</v>
      </c>
      <c r="E23" s="374" t="s">
        <v>137</v>
      </c>
      <c r="F23" s="371" t="s">
        <v>137</v>
      </c>
      <c r="G23" s="226">
        <v>23.994520547945207</v>
      </c>
    </row>
    <row r="24" spans="1:8" x14ac:dyDescent="0.15">
      <c r="A24" s="307" t="s">
        <v>516</v>
      </c>
      <c r="B24" s="375">
        <v>5.6520547945205477</v>
      </c>
      <c r="C24" s="375">
        <v>5.4712328767123291</v>
      </c>
      <c r="D24" s="375">
        <v>14.20958904109589</v>
      </c>
      <c r="E24" s="375">
        <v>5.3659999999999997</v>
      </c>
      <c r="F24" s="375">
        <v>5</v>
      </c>
      <c r="G24" s="308">
        <v>6.1</v>
      </c>
    </row>
    <row r="26" spans="1:8" x14ac:dyDescent="0.15">
      <c r="A26" s="41" t="s">
        <v>18</v>
      </c>
    </row>
    <row r="27" spans="1:8" x14ac:dyDescent="0.15">
      <c r="A27" s="41" t="s">
        <v>332</v>
      </c>
    </row>
    <row r="28" spans="1:8" s="415" customFormat="1" x14ac:dyDescent="0.15">
      <c r="A28" s="415" t="s">
        <v>510</v>
      </c>
    </row>
    <row r="29" spans="1:8" x14ac:dyDescent="0.15">
      <c r="A29" s="442" t="s">
        <v>511</v>
      </c>
    </row>
    <row r="30" spans="1:8" ht="26.5" customHeight="1" x14ac:dyDescent="0.15">
      <c r="A30" s="483" t="s">
        <v>416</v>
      </c>
      <c r="B30" s="484"/>
      <c r="C30" s="484"/>
      <c r="D30" s="484"/>
      <c r="E30" s="484"/>
      <c r="F30" s="484"/>
      <c r="G30" s="484"/>
      <c r="H30" s="484"/>
    </row>
    <row r="31" spans="1:8" ht="27" customHeight="1" x14ac:dyDescent="0.15">
      <c r="A31" s="455" t="s">
        <v>417</v>
      </c>
      <c r="B31" s="465"/>
      <c r="C31" s="465"/>
      <c r="D31" s="465"/>
      <c r="E31" s="465"/>
      <c r="F31" s="465"/>
      <c r="G31" s="465"/>
    </row>
    <row r="32" spans="1:8" x14ac:dyDescent="0.15">
      <c r="A32" s="42" t="s">
        <v>418</v>
      </c>
      <c r="B32" s="311"/>
      <c r="C32" s="311"/>
      <c r="D32" s="311"/>
      <c r="E32" s="311"/>
      <c r="F32" s="311"/>
      <c r="G32" s="311"/>
    </row>
    <row r="33" spans="1:7" x14ac:dyDescent="0.15">
      <c r="A33" s="42" t="s">
        <v>517</v>
      </c>
    </row>
    <row r="34" spans="1:7" ht="26.5" customHeight="1" x14ac:dyDescent="0.15">
      <c r="A34" s="458" t="s">
        <v>419</v>
      </c>
      <c r="B34" s="463"/>
      <c r="C34" s="463"/>
      <c r="D34" s="463"/>
      <c r="E34" s="463"/>
      <c r="F34" s="463"/>
      <c r="G34" s="463"/>
    </row>
  </sheetData>
  <mergeCells count="3">
    <mergeCell ref="A31:G31"/>
    <mergeCell ref="A30:H30"/>
    <mergeCell ref="A34:G34"/>
  </mergeCells>
  <hyperlinks>
    <hyperlink ref="A29" r:id="rId1"/>
  </hyperlinks>
  <pageMargins left="0.7" right="0.7" top="0.75" bottom="0.75" header="0.3" footer="0.3"/>
  <pageSetup paperSize="9" scale="85"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4"/>
  <sheetViews>
    <sheetView showGridLines="0" workbookViewId="0"/>
  </sheetViews>
  <sheetFormatPr baseColWidth="10" defaultColWidth="8.83203125" defaultRowHeight="15" x14ac:dyDescent="0.2"/>
  <cols>
    <col min="1" max="1" width="39.6640625" customWidth="1"/>
    <col min="2" max="6" width="20.6640625" customWidth="1"/>
    <col min="8" max="9" width="12.83203125" bestFit="1" customWidth="1"/>
    <col min="10" max="10" width="13.33203125" bestFit="1" customWidth="1"/>
  </cols>
  <sheetData>
    <row r="1" spans="1:23" ht="18" x14ac:dyDescent="0.2">
      <c r="A1" s="1" t="s">
        <v>66</v>
      </c>
      <c r="B1" s="2"/>
      <c r="C1" s="2"/>
      <c r="D1" s="2"/>
      <c r="E1" s="3"/>
      <c r="F1" s="4"/>
      <c r="G1" s="4"/>
      <c r="H1" s="4"/>
      <c r="I1" s="5"/>
      <c r="J1" s="5"/>
      <c r="K1" s="4"/>
      <c r="L1" s="4"/>
      <c r="M1" s="4"/>
      <c r="N1" s="4"/>
      <c r="O1" s="4"/>
      <c r="P1" s="6"/>
      <c r="Q1" s="7"/>
      <c r="R1" s="7"/>
      <c r="S1" s="7"/>
      <c r="T1" s="7"/>
      <c r="U1" s="7"/>
      <c r="V1" s="7"/>
      <c r="W1" s="7"/>
    </row>
    <row r="2" spans="1:23" ht="16" x14ac:dyDescent="0.2">
      <c r="A2" s="8" t="s">
        <v>421</v>
      </c>
      <c r="B2" s="9"/>
      <c r="C2" s="9"/>
      <c r="D2" s="9"/>
      <c r="E2" s="428"/>
      <c r="F2" s="10"/>
      <c r="G2" s="10"/>
      <c r="H2" s="10"/>
      <c r="I2" s="10"/>
      <c r="J2" s="10"/>
      <c r="K2" s="10"/>
      <c r="L2" s="10"/>
      <c r="M2" s="10"/>
      <c r="N2" s="10"/>
      <c r="O2" s="10"/>
      <c r="P2" s="11"/>
      <c r="Q2" s="12"/>
      <c r="R2" s="12"/>
      <c r="S2" s="12"/>
      <c r="T2" s="12"/>
      <c r="U2" s="12"/>
      <c r="V2" s="12"/>
      <c r="W2" s="12"/>
    </row>
    <row r="3" spans="1:23" x14ac:dyDescent="0.2">
      <c r="A3" s="13"/>
      <c r="B3" s="14"/>
      <c r="C3" s="14"/>
      <c r="D3" s="14"/>
      <c r="E3" s="15"/>
      <c r="F3" s="15"/>
      <c r="G3" s="4"/>
      <c r="H3" s="4"/>
      <c r="I3" s="4"/>
      <c r="J3" s="4"/>
      <c r="K3" s="4"/>
      <c r="L3" s="4"/>
      <c r="M3" s="4"/>
      <c r="N3" s="4"/>
      <c r="O3" s="4"/>
      <c r="P3" s="4"/>
      <c r="Q3" s="4"/>
      <c r="R3" s="4"/>
      <c r="S3" s="4"/>
      <c r="T3" s="4"/>
      <c r="U3" s="4"/>
      <c r="V3" s="4"/>
      <c r="W3" s="4"/>
    </row>
    <row r="4" spans="1:23" x14ac:dyDescent="0.2">
      <c r="A4" s="13"/>
      <c r="B4" s="15" t="s">
        <v>1</v>
      </c>
      <c r="C4" s="15" t="s">
        <v>2</v>
      </c>
      <c r="D4" s="15" t="s">
        <v>3</v>
      </c>
      <c r="E4" s="15" t="s">
        <v>4</v>
      </c>
      <c r="F4" s="15" t="s">
        <v>391</v>
      </c>
      <c r="G4" s="4"/>
      <c r="H4" s="4"/>
      <c r="I4" s="4"/>
      <c r="J4" s="4"/>
      <c r="K4" s="4"/>
      <c r="L4" s="4"/>
      <c r="M4" s="4"/>
      <c r="N4" s="4"/>
      <c r="O4" s="4"/>
      <c r="P4" s="4"/>
      <c r="Q4" s="4"/>
      <c r="R4" s="4"/>
      <c r="S4" s="4"/>
      <c r="T4" s="4"/>
      <c r="U4" s="4"/>
      <c r="V4" s="4"/>
      <c r="W4" s="4"/>
    </row>
    <row r="5" spans="1:23" x14ac:dyDescent="0.2">
      <c r="A5" s="16" t="s">
        <v>5</v>
      </c>
      <c r="B5" s="17"/>
      <c r="C5" s="17"/>
      <c r="D5" s="17"/>
      <c r="E5" s="17"/>
      <c r="F5" s="17"/>
      <c r="G5" s="4"/>
      <c r="H5" s="4"/>
      <c r="I5" s="4"/>
      <c r="J5" s="4"/>
      <c r="K5" s="4"/>
      <c r="L5" s="4"/>
      <c r="M5" s="4"/>
      <c r="N5" s="4"/>
      <c r="O5" s="4"/>
      <c r="P5" s="4"/>
      <c r="Q5" s="4"/>
      <c r="R5" s="4"/>
      <c r="S5" s="4"/>
      <c r="T5" s="4"/>
      <c r="U5" s="4"/>
      <c r="V5" s="4"/>
      <c r="W5" s="4"/>
    </row>
    <row r="6" spans="1:23" x14ac:dyDescent="0.2">
      <c r="A6" s="2" t="s">
        <v>6</v>
      </c>
      <c r="B6" s="18">
        <v>2663061</v>
      </c>
      <c r="C6" s="18">
        <v>2835866</v>
      </c>
      <c r="D6" s="18">
        <v>3027852</v>
      </c>
      <c r="E6" s="18">
        <v>3229998</v>
      </c>
      <c r="F6" s="19">
        <v>3433514</v>
      </c>
      <c r="G6" s="20"/>
      <c r="H6" s="21"/>
      <c r="I6" s="4"/>
      <c r="J6" s="4"/>
      <c r="K6" s="4"/>
      <c r="L6" s="4"/>
      <c r="M6" s="4"/>
      <c r="N6" s="4"/>
      <c r="O6" s="4"/>
      <c r="P6" s="4"/>
      <c r="Q6" s="4"/>
      <c r="R6" s="4"/>
      <c r="S6" s="4"/>
      <c r="T6" s="4"/>
      <c r="U6" s="4"/>
      <c r="V6" s="4"/>
      <c r="W6" s="4"/>
    </row>
    <row r="7" spans="1:23" x14ac:dyDescent="0.2">
      <c r="A7" s="2"/>
      <c r="B7" s="18"/>
      <c r="C7" s="18"/>
      <c r="D7" s="18"/>
      <c r="E7" s="18"/>
      <c r="F7" s="19"/>
      <c r="G7" s="20"/>
      <c r="H7" s="4"/>
      <c r="I7" s="4"/>
      <c r="J7" s="4"/>
      <c r="K7" s="4"/>
      <c r="L7" s="4"/>
      <c r="M7" s="4"/>
      <c r="N7" s="4"/>
      <c r="O7" s="4"/>
      <c r="P7" s="4"/>
      <c r="Q7" s="4"/>
      <c r="R7" s="4"/>
      <c r="S7" s="4"/>
      <c r="T7" s="4"/>
      <c r="U7" s="4"/>
      <c r="V7" s="4"/>
      <c r="W7" s="4"/>
    </row>
    <row r="8" spans="1:23" x14ac:dyDescent="0.2">
      <c r="A8" s="2" t="s">
        <v>243</v>
      </c>
      <c r="B8" s="18">
        <v>451729</v>
      </c>
      <c r="C8" s="18">
        <v>499272</v>
      </c>
      <c r="D8" s="18">
        <v>550942</v>
      </c>
      <c r="E8" s="18">
        <v>575102</v>
      </c>
      <c r="F8" s="19">
        <v>606349</v>
      </c>
      <c r="G8" s="20"/>
      <c r="H8" s="21"/>
      <c r="I8" s="4"/>
      <c r="J8" s="4"/>
      <c r="K8" s="4"/>
      <c r="L8" s="4"/>
      <c r="M8" s="4"/>
      <c r="N8" s="4"/>
      <c r="O8" s="4"/>
      <c r="P8" s="4"/>
      <c r="Q8" s="4"/>
      <c r="R8" s="4"/>
      <c r="S8" s="4"/>
      <c r="T8" s="4"/>
      <c r="U8" s="4"/>
      <c r="V8" s="4"/>
      <c r="W8" s="4"/>
    </row>
    <row r="9" spans="1:23" x14ac:dyDescent="0.2">
      <c r="A9" s="2" t="s">
        <v>422</v>
      </c>
      <c r="B9" s="18">
        <v>283384</v>
      </c>
      <c r="C9" s="18">
        <v>311737</v>
      </c>
      <c r="D9" s="18">
        <v>346071</v>
      </c>
      <c r="E9" s="18">
        <v>374393</v>
      </c>
      <c r="F9" s="19">
        <v>409063</v>
      </c>
      <c r="G9" s="20"/>
      <c r="H9" s="21"/>
      <c r="I9" s="4"/>
      <c r="J9" s="4"/>
      <c r="K9" s="4"/>
      <c r="L9" s="4"/>
      <c r="M9" s="4"/>
      <c r="N9" s="4"/>
      <c r="O9" s="4"/>
      <c r="P9" s="4"/>
      <c r="Q9" s="4"/>
      <c r="R9" s="4"/>
      <c r="S9" s="4"/>
      <c r="T9" s="4"/>
      <c r="U9" s="4"/>
      <c r="V9" s="4"/>
      <c r="W9" s="4"/>
    </row>
    <row r="10" spans="1:23" x14ac:dyDescent="0.2">
      <c r="A10" s="2" t="s">
        <v>423</v>
      </c>
      <c r="B10" s="18">
        <v>4460</v>
      </c>
      <c r="C10" s="18">
        <v>4644</v>
      </c>
      <c r="D10" s="18">
        <v>5092</v>
      </c>
      <c r="E10" s="18">
        <v>6044</v>
      </c>
      <c r="F10" s="19">
        <v>7221</v>
      </c>
      <c r="G10" s="20"/>
      <c r="H10" s="21"/>
      <c r="I10" s="4"/>
      <c r="J10" s="4"/>
      <c r="K10" s="4"/>
      <c r="L10" s="4"/>
      <c r="M10" s="4"/>
      <c r="N10" s="4"/>
      <c r="O10" s="4"/>
      <c r="P10" s="4"/>
      <c r="Q10" s="4"/>
      <c r="R10" s="4"/>
      <c r="S10" s="4"/>
      <c r="T10" s="4"/>
      <c r="U10" s="4"/>
      <c r="V10" s="4"/>
      <c r="W10" s="4"/>
    </row>
    <row r="11" spans="1:23" x14ac:dyDescent="0.2">
      <c r="A11" s="2" t="s">
        <v>9</v>
      </c>
      <c r="B11" s="18">
        <v>2835866</v>
      </c>
      <c r="C11" s="18">
        <v>3027852</v>
      </c>
      <c r="D11" s="18">
        <v>3229998</v>
      </c>
      <c r="E11" s="18">
        <v>3433514</v>
      </c>
      <c r="F11" s="19">
        <v>3639818</v>
      </c>
      <c r="G11" s="20"/>
      <c r="H11" s="22"/>
      <c r="I11" s="23"/>
      <c r="J11" s="23"/>
      <c r="K11" s="4"/>
      <c r="L11" s="4"/>
      <c r="M11" s="4"/>
      <c r="N11" s="4"/>
      <c r="O11" s="4"/>
      <c r="P11" s="4"/>
      <c r="Q11" s="4"/>
      <c r="R11" s="4"/>
      <c r="S11" s="4"/>
      <c r="T11" s="4"/>
      <c r="U11" s="4"/>
      <c r="V11" s="4"/>
      <c r="W11" s="4"/>
    </row>
    <row r="12" spans="1:23" x14ac:dyDescent="0.2">
      <c r="A12" s="2"/>
      <c r="B12" s="17"/>
      <c r="C12" s="17"/>
      <c r="D12" s="17"/>
      <c r="E12" s="17"/>
      <c r="F12" s="17"/>
      <c r="G12" s="4"/>
      <c r="H12" s="4"/>
      <c r="I12" s="4"/>
      <c r="J12" s="23"/>
      <c r="K12" s="4"/>
      <c r="L12" s="4"/>
      <c r="M12" s="4"/>
      <c r="N12" s="4"/>
      <c r="O12" s="4"/>
      <c r="P12" s="4"/>
      <c r="Q12" s="4"/>
      <c r="R12" s="4"/>
      <c r="S12" s="4"/>
      <c r="T12" s="4"/>
      <c r="U12" s="4"/>
      <c r="V12" s="4"/>
      <c r="W12" s="4"/>
    </row>
    <row r="13" spans="1:23" x14ac:dyDescent="0.2">
      <c r="A13" s="24" t="s">
        <v>10</v>
      </c>
      <c r="B13" s="25">
        <v>6.4889613869152762E-2</v>
      </c>
      <c r="C13" s="25">
        <v>6.7699249541409878E-2</v>
      </c>
      <c r="D13" s="25">
        <v>6.6762179921607864E-2</v>
      </c>
      <c r="E13" s="25">
        <v>6.3008088549900032E-2</v>
      </c>
      <c r="F13" s="25">
        <v>6.0085381914854574E-2</v>
      </c>
      <c r="G13" s="4"/>
      <c r="H13" s="4"/>
      <c r="I13" s="4"/>
      <c r="J13" s="23"/>
      <c r="K13" s="4"/>
      <c r="L13" s="4"/>
      <c r="M13" s="4"/>
      <c r="N13" s="4"/>
      <c r="O13" s="4"/>
      <c r="P13" s="4"/>
      <c r="Q13" s="4"/>
      <c r="R13" s="4"/>
      <c r="S13" s="4"/>
      <c r="T13" s="4"/>
      <c r="U13" s="4"/>
      <c r="V13" s="4"/>
      <c r="W13" s="4"/>
    </row>
    <row r="14" spans="1:23" x14ac:dyDescent="0.2">
      <c r="A14" s="2"/>
      <c r="B14" s="17"/>
      <c r="C14" s="17"/>
      <c r="D14" s="17"/>
      <c r="E14" s="17"/>
      <c r="F14" s="17"/>
      <c r="G14" s="4"/>
      <c r="H14" s="4"/>
      <c r="I14" s="4"/>
      <c r="J14" s="23"/>
      <c r="K14" s="4"/>
      <c r="L14" s="4"/>
      <c r="M14" s="4"/>
      <c r="N14" s="4"/>
      <c r="O14" s="4"/>
      <c r="P14" s="4"/>
      <c r="Q14" s="4"/>
      <c r="R14" s="4"/>
      <c r="S14" s="4"/>
      <c r="T14" s="4"/>
      <c r="U14" s="4"/>
      <c r="V14" s="4"/>
      <c r="W14" s="4"/>
    </row>
    <row r="15" spans="1:23" x14ac:dyDescent="0.2">
      <c r="A15" s="2" t="s">
        <v>11</v>
      </c>
      <c r="B15" s="19">
        <v>74957</v>
      </c>
      <c r="C15" s="19">
        <v>77101</v>
      </c>
      <c r="D15" s="19">
        <v>74903</v>
      </c>
      <c r="E15" s="19">
        <v>78453</v>
      </c>
      <c r="F15" s="19">
        <v>82128</v>
      </c>
      <c r="G15" s="4"/>
      <c r="H15" s="4"/>
      <c r="I15" s="23"/>
      <c r="J15" s="23"/>
      <c r="K15" s="4"/>
      <c r="L15" s="4"/>
      <c r="M15" s="4"/>
      <c r="N15" s="4"/>
      <c r="O15" s="4"/>
      <c r="P15" s="4"/>
      <c r="Q15" s="4"/>
      <c r="R15" s="4"/>
      <c r="S15" s="4"/>
      <c r="T15" s="4"/>
      <c r="U15" s="4"/>
      <c r="V15" s="4"/>
      <c r="W15" s="4"/>
    </row>
    <row r="16" spans="1:23" x14ac:dyDescent="0.2">
      <c r="A16" s="2" t="s">
        <v>424</v>
      </c>
      <c r="B16" s="19">
        <v>172569</v>
      </c>
      <c r="C16" s="19">
        <v>185068</v>
      </c>
      <c r="D16" s="19">
        <v>166467</v>
      </c>
      <c r="E16" s="19">
        <v>148790</v>
      </c>
      <c r="F16" s="19">
        <v>149324</v>
      </c>
      <c r="G16" s="4"/>
      <c r="H16" s="4"/>
      <c r="I16" s="23"/>
      <c r="J16" s="23"/>
      <c r="K16" s="4"/>
      <c r="L16" s="4"/>
      <c r="M16" s="4"/>
      <c r="N16" s="4"/>
      <c r="O16" s="4"/>
      <c r="P16" s="4"/>
      <c r="Q16" s="4"/>
      <c r="R16" s="4"/>
      <c r="S16" s="4"/>
      <c r="T16" s="4"/>
      <c r="U16" s="4"/>
      <c r="V16" s="4"/>
      <c r="W16" s="4"/>
    </row>
    <row r="17" spans="1:10" x14ac:dyDescent="0.2">
      <c r="A17" s="2" t="s">
        <v>12</v>
      </c>
      <c r="B17" s="26">
        <v>2588340</v>
      </c>
      <c r="C17" s="26">
        <v>2765683</v>
      </c>
      <c r="D17" s="26">
        <v>2988628</v>
      </c>
      <c r="E17" s="26">
        <v>3206271</v>
      </c>
      <c r="F17" s="19">
        <v>3408366</v>
      </c>
      <c r="H17" s="22"/>
      <c r="I17" s="23"/>
      <c r="J17" s="27"/>
    </row>
    <row r="18" spans="1:10" x14ac:dyDescent="0.2">
      <c r="A18" s="2"/>
      <c r="B18" s="26"/>
      <c r="C18" s="26"/>
      <c r="D18" s="26"/>
      <c r="E18" s="26"/>
      <c r="F18" s="19"/>
      <c r="H18" s="22"/>
      <c r="I18" s="23"/>
      <c r="J18" s="27"/>
    </row>
    <row r="19" spans="1:10" x14ac:dyDescent="0.2">
      <c r="A19" s="28" t="s">
        <v>10</v>
      </c>
      <c r="B19" s="29">
        <v>6.3367647221947168E-2</v>
      </c>
      <c r="C19" s="29">
        <v>6.8516114575364662E-2</v>
      </c>
      <c r="D19" s="29">
        <v>8.0611190798077964E-2</v>
      </c>
      <c r="E19" s="29">
        <v>7.2823717103634181E-2</v>
      </c>
      <c r="F19" s="29">
        <v>6.3031166111660555E-2</v>
      </c>
    </row>
    <row r="20" spans="1:10" x14ac:dyDescent="0.2">
      <c r="A20" s="16" t="s">
        <v>13</v>
      </c>
      <c r="B20" s="17"/>
      <c r="C20" s="17"/>
      <c r="D20" s="17"/>
      <c r="E20" s="17"/>
      <c r="F20" s="17"/>
    </row>
    <row r="21" spans="1:10" x14ac:dyDescent="0.2">
      <c r="A21" s="2" t="s">
        <v>6</v>
      </c>
      <c r="B21" s="19">
        <v>157129</v>
      </c>
      <c r="C21" s="19">
        <v>166506</v>
      </c>
      <c r="D21" s="19">
        <v>176819</v>
      </c>
      <c r="E21" s="19">
        <v>185420</v>
      </c>
      <c r="F21" s="19">
        <v>193568</v>
      </c>
      <c r="H21" s="19"/>
    </row>
    <row r="22" spans="1:10" x14ac:dyDescent="0.2">
      <c r="A22" s="2"/>
      <c r="B22" s="19"/>
      <c r="C22" s="19"/>
      <c r="D22" s="19"/>
      <c r="E22" s="19"/>
      <c r="F22" s="19"/>
    </row>
    <row r="23" spans="1:10" x14ac:dyDescent="0.2">
      <c r="A23" s="2" t="s">
        <v>243</v>
      </c>
      <c r="B23" s="19">
        <v>25454</v>
      </c>
      <c r="C23" s="19">
        <v>27602</v>
      </c>
      <c r="D23" s="19">
        <v>28169</v>
      </c>
      <c r="E23" s="19">
        <v>29195</v>
      </c>
      <c r="F23" s="19">
        <v>30931</v>
      </c>
      <c r="H23" s="17"/>
    </row>
    <row r="24" spans="1:10" x14ac:dyDescent="0.2">
      <c r="A24" s="2" t="s">
        <v>422</v>
      </c>
      <c r="B24" s="19">
        <v>16337</v>
      </c>
      <c r="C24" s="19">
        <v>17470</v>
      </c>
      <c r="D24" s="19">
        <v>19810</v>
      </c>
      <c r="E24" s="19">
        <v>21213</v>
      </c>
      <c r="F24" s="19">
        <v>23284</v>
      </c>
      <c r="H24" s="17"/>
    </row>
    <row r="25" spans="1:10" x14ac:dyDescent="0.2">
      <c r="A25" s="2" t="s">
        <v>423</v>
      </c>
      <c r="B25" s="19">
        <v>260</v>
      </c>
      <c r="C25" s="19">
        <v>299</v>
      </c>
      <c r="D25" s="19">
        <v>308</v>
      </c>
      <c r="E25" s="19">
        <v>302</v>
      </c>
      <c r="F25" s="19">
        <v>396</v>
      </c>
      <c r="H25" s="17"/>
    </row>
    <row r="26" spans="1:10" x14ac:dyDescent="0.2">
      <c r="A26" s="2" t="s">
        <v>9</v>
      </c>
      <c r="B26" s="19">
        <v>166506</v>
      </c>
      <c r="C26" s="19">
        <v>176819</v>
      </c>
      <c r="D26" s="19">
        <v>185420</v>
      </c>
      <c r="E26" s="19">
        <v>193568</v>
      </c>
      <c r="F26" s="19">
        <v>201737</v>
      </c>
      <c r="H26" s="22"/>
    </row>
    <row r="27" spans="1:10" x14ac:dyDescent="0.2">
      <c r="A27" s="2"/>
      <c r="B27" s="17"/>
      <c r="C27" s="17"/>
      <c r="D27" s="17"/>
      <c r="E27" s="17"/>
      <c r="F27" s="17"/>
    </row>
    <row r="28" spans="1:10" x14ac:dyDescent="0.2">
      <c r="A28" s="24" t="s">
        <v>10</v>
      </c>
      <c r="B28" s="25">
        <v>5.9677080615290687E-2</v>
      </c>
      <c r="C28" s="25">
        <v>6.1937707950464174E-2</v>
      </c>
      <c r="D28" s="25">
        <v>4.8642962577551054E-2</v>
      </c>
      <c r="E28" s="25">
        <v>4.3943479667781254E-2</v>
      </c>
      <c r="F28" s="25">
        <v>4.2202223508017854E-2</v>
      </c>
    </row>
    <row r="29" spans="1:10" x14ac:dyDescent="0.2">
      <c r="A29" s="2"/>
      <c r="B29" s="30"/>
      <c r="C29" s="30"/>
      <c r="D29" s="30"/>
      <c r="E29" s="30"/>
      <c r="F29" s="30"/>
    </row>
    <row r="30" spans="1:10" x14ac:dyDescent="0.2">
      <c r="A30" s="2" t="s">
        <v>11</v>
      </c>
      <c r="B30" s="19">
        <v>3938</v>
      </c>
      <c r="C30" s="19">
        <v>3904</v>
      </c>
      <c r="D30" s="19">
        <v>3968</v>
      </c>
      <c r="E30" s="19">
        <v>4426</v>
      </c>
      <c r="F30" s="19">
        <v>4484</v>
      </c>
      <c r="H30" s="17"/>
    </row>
    <row r="31" spans="1:10" x14ac:dyDescent="0.2">
      <c r="A31" s="2" t="s">
        <v>424</v>
      </c>
      <c r="B31" s="19">
        <v>11320</v>
      </c>
      <c r="C31" s="19">
        <v>12133</v>
      </c>
      <c r="D31" s="19">
        <v>11145</v>
      </c>
      <c r="E31" s="19">
        <v>9700</v>
      </c>
      <c r="F31" s="19">
        <v>8872</v>
      </c>
      <c r="H31" s="17"/>
    </row>
    <row r="32" spans="1:10" x14ac:dyDescent="0.2">
      <c r="A32" s="2" t="s">
        <v>12</v>
      </c>
      <c r="B32" s="26">
        <v>151248</v>
      </c>
      <c r="C32" s="26">
        <v>160782</v>
      </c>
      <c r="D32" s="26">
        <v>170307</v>
      </c>
      <c r="E32" s="26">
        <v>179442</v>
      </c>
      <c r="F32" s="19">
        <v>188381</v>
      </c>
      <c r="H32" s="17"/>
    </row>
    <row r="33" spans="1:8" x14ac:dyDescent="0.2">
      <c r="A33" s="2"/>
      <c r="B33" s="26"/>
      <c r="C33" s="26"/>
      <c r="D33" s="26"/>
      <c r="E33" s="26"/>
      <c r="F33" s="19"/>
      <c r="H33" s="17"/>
    </row>
    <row r="34" spans="1:8" x14ac:dyDescent="0.2">
      <c r="A34" s="28" t="s">
        <v>10</v>
      </c>
      <c r="B34" s="29">
        <v>6.2239265096287723E-2</v>
      </c>
      <c r="C34" s="29">
        <v>6.3035544271659541E-2</v>
      </c>
      <c r="D34" s="29">
        <v>5.9241706161137483E-2</v>
      </c>
      <c r="E34" s="29">
        <v>5.3638429424509859E-2</v>
      </c>
      <c r="F34" s="29">
        <v>4.9815539282888066E-2</v>
      </c>
    </row>
    <row r="35" spans="1:8" x14ac:dyDescent="0.2">
      <c r="A35" s="16" t="s">
        <v>16</v>
      </c>
      <c r="B35" s="17"/>
      <c r="C35" s="17"/>
      <c r="D35" s="17"/>
      <c r="E35" s="17"/>
      <c r="F35" s="17"/>
    </row>
    <row r="36" spans="1:8" x14ac:dyDescent="0.2">
      <c r="A36" s="2" t="s">
        <v>6</v>
      </c>
      <c r="B36" s="31">
        <v>39476</v>
      </c>
      <c r="C36" s="19">
        <v>42338</v>
      </c>
      <c r="D36" s="19">
        <v>45654</v>
      </c>
      <c r="E36" s="19">
        <v>48737</v>
      </c>
      <c r="F36" s="19">
        <v>51778</v>
      </c>
      <c r="G36" s="32"/>
      <c r="H36" s="19"/>
    </row>
    <row r="37" spans="1:8" x14ac:dyDescent="0.2">
      <c r="A37" s="2"/>
      <c r="B37" s="19"/>
      <c r="C37" s="19"/>
      <c r="D37" s="19"/>
      <c r="E37" s="19"/>
      <c r="F37" s="19"/>
      <c r="G37" s="32"/>
      <c r="H37" s="33"/>
    </row>
    <row r="38" spans="1:8" x14ac:dyDescent="0.2">
      <c r="A38" s="2" t="s">
        <v>243</v>
      </c>
      <c r="B38" s="19">
        <v>5611</v>
      </c>
      <c r="C38" s="19">
        <v>6139</v>
      </c>
      <c r="D38" s="19">
        <v>6630</v>
      </c>
      <c r="E38" s="19">
        <v>7075</v>
      </c>
      <c r="F38" s="19">
        <v>7470</v>
      </c>
      <c r="G38" s="32"/>
      <c r="H38" s="19"/>
    </row>
    <row r="39" spans="1:8" x14ac:dyDescent="0.2">
      <c r="A39" s="2" t="s">
        <v>422</v>
      </c>
      <c r="B39" s="19">
        <v>2895</v>
      </c>
      <c r="C39" s="19">
        <v>2926</v>
      </c>
      <c r="D39" s="19">
        <v>3645</v>
      </c>
      <c r="E39" s="19">
        <v>4130</v>
      </c>
      <c r="F39" s="19">
        <v>4179</v>
      </c>
      <c r="G39" s="32"/>
      <c r="H39" s="19"/>
    </row>
    <row r="40" spans="1:8" x14ac:dyDescent="0.2">
      <c r="A40" s="2" t="s">
        <v>423</v>
      </c>
      <c r="B40" s="19">
        <v>146</v>
      </c>
      <c r="C40" s="19">
        <v>103</v>
      </c>
      <c r="D40" s="19">
        <v>102</v>
      </c>
      <c r="E40" s="19">
        <v>100</v>
      </c>
      <c r="F40" s="19">
        <v>171</v>
      </c>
      <c r="G40" s="32"/>
      <c r="H40" s="19"/>
    </row>
    <row r="41" spans="1:8" x14ac:dyDescent="0.2">
      <c r="A41" s="2" t="s">
        <v>9</v>
      </c>
      <c r="B41" s="19">
        <v>42338</v>
      </c>
      <c r="C41" s="19">
        <v>45654</v>
      </c>
      <c r="D41" s="19">
        <v>48737</v>
      </c>
      <c r="E41" s="19">
        <v>51778</v>
      </c>
      <c r="F41" s="19">
        <v>55200</v>
      </c>
      <c r="G41" s="32"/>
      <c r="H41" s="34"/>
    </row>
    <row r="42" spans="1:8" x14ac:dyDescent="0.2">
      <c r="A42" s="2"/>
      <c r="B42" s="30"/>
      <c r="C42" s="30"/>
      <c r="D42" s="30"/>
      <c r="E42" s="30"/>
      <c r="F42" s="30"/>
      <c r="G42" s="32"/>
      <c r="H42" s="32"/>
    </row>
    <row r="43" spans="1:8" x14ac:dyDescent="0.2">
      <c r="A43" s="24" t="s">
        <v>10</v>
      </c>
      <c r="B43" s="25">
        <v>7.249974668152806E-2</v>
      </c>
      <c r="C43" s="25">
        <v>7.8322074731919378E-2</v>
      </c>
      <c r="D43" s="25">
        <v>6.7529679765190309E-2</v>
      </c>
      <c r="E43" s="25">
        <v>6.239612614645957E-2</v>
      </c>
      <c r="F43" s="25">
        <v>6.6089845107960912E-2</v>
      </c>
    </row>
    <row r="44" spans="1:8" x14ac:dyDescent="0.2">
      <c r="A44" s="2"/>
      <c r="B44" s="17"/>
      <c r="C44" s="17"/>
      <c r="D44" s="17"/>
      <c r="E44" s="17"/>
      <c r="F44" s="17"/>
    </row>
    <row r="45" spans="1:8" x14ac:dyDescent="0.2">
      <c r="A45" s="2" t="s">
        <v>11</v>
      </c>
      <c r="B45" s="19">
        <v>1527</v>
      </c>
      <c r="C45" s="19">
        <v>1687</v>
      </c>
      <c r="D45" s="19">
        <v>1756</v>
      </c>
      <c r="E45" s="19">
        <v>1782</v>
      </c>
      <c r="F45" s="19">
        <v>1863</v>
      </c>
      <c r="H45" s="19"/>
    </row>
    <row r="46" spans="1:8" x14ac:dyDescent="0.2">
      <c r="A46" s="2" t="s">
        <v>424</v>
      </c>
      <c r="B46" s="19">
        <v>2033</v>
      </c>
      <c r="C46" s="19">
        <v>2333</v>
      </c>
      <c r="D46" s="19">
        <v>2219</v>
      </c>
      <c r="E46" s="19">
        <v>1929</v>
      </c>
      <c r="F46" s="19">
        <v>1606</v>
      </c>
      <c r="H46" s="19"/>
    </row>
    <row r="47" spans="1:8" x14ac:dyDescent="0.2">
      <c r="A47" s="2" t="s">
        <v>12</v>
      </c>
      <c r="B47" s="19">
        <v>38778</v>
      </c>
      <c r="C47" s="19">
        <v>41634</v>
      </c>
      <c r="D47" s="19">
        <v>44762</v>
      </c>
      <c r="E47" s="19">
        <v>48067</v>
      </c>
      <c r="F47" s="19">
        <v>51731</v>
      </c>
      <c r="H47" s="19"/>
    </row>
    <row r="48" spans="1:8" x14ac:dyDescent="0.2">
      <c r="A48" s="2"/>
      <c r="B48" s="19"/>
      <c r="C48" s="19"/>
      <c r="D48" s="19"/>
      <c r="E48" s="19"/>
      <c r="F48" s="19"/>
      <c r="H48" s="19"/>
    </row>
    <row r="49" spans="1:8" x14ac:dyDescent="0.2">
      <c r="A49" s="28" t="s">
        <v>10</v>
      </c>
      <c r="B49" s="29">
        <v>7.2252177519701352E-2</v>
      </c>
      <c r="C49" s="29">
        <v>7.3650007736345391E-2</v>
      </c>
      <c r="D49" s="29">
        <v>7.513090262766009E-2</v>
      </c>
      <c r="E49" s="29">
        <v>7.3834949287341939E-2</v>
      </c>
      <c r="F49" s="29">
        <v>7.6226933239020536E-2</v>
      </c>
      <c r="H49" s="33"/>
    </row>
    <row r="50" spans="1:8" x14ac:dyDescent="0.2">
      <c r="A50" s="16" t="s">
        <v>17</v>
      </c>
      <c r="B50" s="35"/>
      <c r="C50" s="35"/>
      <c r="D50" s="35"/>
      <c r="E50" s="35"/>
      <c r="F50" s="35"/>
      <c r="H50" s="33"/>
    </row>
    <row r="51" spans="1:8" x14ac:dyDescent="0.2">
      <c r="A51" s="2" t="s">
        <v>6</v>
      </c>
      <c r="B51" s="36">
        <v>2859666</v>
      </c>
      <c r="C51" s="36">
        <v>3044710</v>
      </c>
      <c r="D51" s="36">
        <v>3250325</v>
      </c>
      <c r="E51" s="36">
        <v>3464155</v>
      </c>
      <c r="F51" s="36">
        <v>3678860</v>
      </c>
      <c r="G51" s="37"/>
      <c r="H51" s="36"/>
    </row>
    <row r="52" spans="1:8" x14ac:dyDescent="0.2">
      <c r="A52" s="2"/>
      <c r="B52" s="36"/>
      <c r="C52" s="36"/>
      <c r="D52" s="36"/>
      <c r="E52" s="36"/>
      <c r="F52" s="37"/>
      <c r="G52" s="32"/>
      <c r="H52" s="36"/>
    </row>
    <row r="53" spans="1:8" x14ac:dyDescent="0.2">
      <c r="A53" s="2" t="s">
        <v>14</v>
      </c>
      <c r="B53" s="36">
        <v>482794</v>
      </c>
      <c r="C53" s="36">
        <v>533013</v>
      </c>
      <c r="D53" s="36">
        <v>585741</v>
      </c>
      <c r="E53" s="36">
        <v>611372</v>
      </c>
      <c r="F53" s="36">
        <v>644750</v>
      </c>
      <c r="G53" s="32"/>
      <c r="H53" s="36"/>
    </row>
    <row r="54" spans="1:8" x14ac:dyDescent="0.2">
      <c r="A54" s="2" t="s">
        <v>425</v>
      </c>
      <c r="B54" s="36">
        <v>302616</v>
      </c>
      <c r="C54" s="36">
        <v>332133</v>
      </c>
      <c r="D54" s="36">
        <v>369526</v>
      </c>
      <c r="E54" s="36">
        <v>399736</v>
      </c>
      <c r="F54" s="36">
        <v>436526</v>
      </c>
      <c r="G54" s="32"/>
      <c r="H54" s="36"/>
    </row>
    <row r="55" spans="1:8" x14ac:dyDescent="0.2">
      <c r="A55" s="2" t="s">
        <v>423</v>
      </c>
      <c r="B55" s="36">
        <v>4866</v>
      </c>
      <c r="C55" s="36">
        <v>5046</v>
      </c>
      <c r="D55" s="36">
        <v>5502</v>
      </c>
      <c r="E55" s="36">
        <v>6446</v>
      </c>
      <c r="F55" s="36">
        <v>7788</v>
      </c>
      <c r="G55" s="32"/>
      <c r="H55" s="36"/>
    </row>
    <row r="56" spans="1:8" x14ac:dyDescent="0.2">
      <c r="A56" s="2"/>
      <c r="B56" s="36"/>
      <c r="C56" s="36"/>
      <c r="D56" s="36"/>
      <c r="E56" s="36"/>
      <c r="F56" s="36"/>
      <c r="H56" s="36"/>
    </row>
    <row r="57" spans="1:8" x14ac:dyDescent="0.2">
      <c r="A57" s="2" t="s">
        <v>9</v>
      </c>
      <c r="B57" s="36">
        <v>3044710</v>
      </c>
      <c r="C57" s="36">
        <v>3250325</v>
      </c>
      <c r="D57" s="36">
        <v>3464155</v>
      </c>
      <c r="E57" s="36">
        <v>3678860</v>
      </c>
      <c r="F57" s="36">
        <v>3896755</v>
      </c>
      <c r="G57" s="32"/>
      <c r="H57" s="36"/>
    </row>
    <row r="58" spans="1:8" x14ac:dyDescent="0.2">
      <c r="A58" s="2"/>
      <c r="B58" s="36"/>
      <c r="C58" s="36"/>
      <c r="D58" s="36"/>
      <c r="E58" s="36"/>
      <c r="F58" s="36"/>
      <c r="H58" s="36"/>
    </row>
    <row r="59" spans="1:8" x14ac:dyDescent="0.2">
      <c r="A59" s="24" t="s">
        <v>10</v>
      </c>
      <c r="B59" s="25">
        <v>6.4708256139003592E-2</v>
      </c>
      <c r="C59" s="25">
        <v>6.7531883167854995E-2</v>
      </c>
      <c r="D59" s="25">
        <v>6.5787267427103571E-2</v>
      </c>
      <c r="E59" s="25">
        <v>6.1979039621494994E-2</v>
      </c>
      <c r="F59" s="25">
        <v>5.922894592346542E-2</v>
      </c>
      <c r="H59" s="36"/>
    </row>
    <row r="60" spans="1:8" x14ac:dyDescent="0.2">
      <c r="A60" s="38"/>
      <c r="B60" s="35"/>
      <c r="C60" s="35"/>
      <c r="D60" s="35"/>
      <c r="E60" s="35"/>
      <c r="F60" s="36"/>
      <c r="H60" s="36"/>
    </row>
    <row r="61" spans="1:8" x14ac:dyDescent="0.2">
      <c r="A61" s="2" t="s">
        <v>11</v>
      </c>
      <c r="B61" s="36">
        <v>80422</v>
      </c>
      <c r="C61" s="36">
        <v>82692</v>
      </c>
      <c r="D61" s="36">
        <v>80627</v>
      </c>
      <c r="E61" s="36">
        <v>84661</v>
      </c>
      <c r="F61" s="36">
        <v>88475</v>
      </c>
      <c r="H61" s="36"/>
    </row>
    <row r="62" spans="1:8" x14ac:dyDescent="0.2">
      <c r="A62" s="2" t="s">
        <v>424</v>
      </c>
      <c r="B62" s="36">
        <v>185922</v>
      </c>
      <c r="C62" s="36">
        <v>199534</v>
      </c>
      <c r="D62" s="36">
        <v>179831</v>
      </c>
      <c r="E62" s="36">
        <v>160419</v>
      </c>
      <c r="F62" s="36">
        <v>159802</v>
      </c>
      <c r="H62" s="36"/>
    </row>
    <row r="63" spans="1:8" x14ac:dyDescent="0.2">
      <c r="A63" s="9" t="s">
        <v>12</v>
      </c>
      <c r="B63" s="36">
        <v>2778366</v>
      </c>
      <c r="C63" s="36">
        <v>2968099</v>
      </c>
      <c r="D63" s="36">
        <v>3203697</v>
      </c>
      <c r="E63" s="36">
        <v>3433780</v>
      </c>
      <c r="F63" s="36">
        <v>3648478</v>
      </c>
      <c r="H63" s="36"/>
    </row>
    <row r="64" spans="1:8" x14ac:dyDescent="0.2">
      <c r="A64" s="9"/>
      <c r="B64" s="36"/>
      <c r="C64" s="36"/>
      <c r="D64" s="36"/>
      <c r="E64" s="36"/>
      <c r="F64" s="36"/>
      <c r="H64" s="36"/>
    </row>
    <row r="65" spans="1:40" x14ac:dyDescent="0.2">
      <c r="A65" s="39" t="s">
        <v>10</v>
      </c>
      <c r="B65" s="40">
        <v>6.3429133966764695E-2</v>
      </c>
      <c r="C65" s="40">
        <v>6.8289419032625712E-2</v>
      </c>
      <c r="D65" s="40">
        <v>7.9376732379883533E-2</v>
      </c>
      <c r="E65" s="40">
        <v>7.1817965306956305E-2</v>
      </c>
      <c r="F65" s="40">
        <v>6.2525263703557016E-2</v>
      </c>
    </row>
    <row r="66" spans="1:40" ht="14.5" customHeight="1" x14ac:dyDescent="0.2">
      <c r="A66" s="2"/>
      <c r="B66" s="2"/>
      <c r="C66" s="2"/>
      <c r="D66" s="2"/>
      <c r="E66" s="2"/>
      <c r="F66" s="4"/>
    </row>
    <row r="67" spans="1:40" s="43" customFormat="1" ht="14.5" customHeight="1" x14ac:dyDescent="0.2">
      <c r="A67" s="41" t="s">
        <v>18</v>
      </c>
      <c r="B67" s="42"/>
      <c r="C67" s="42"/>
      <c r="D67" s="42"/>
      <c r="E67" s="42"/>
    </row>
    <row r="68" spans="1:40" s="43" customFormat="1" ht="14.5" customHeight="1" x14ac:dyDescent="0.2">
      <c r="A68" s="41" t="s">
        <v>332</v>
      </c>
      <c r="B68" s="42"/>
      <c r="C68" s="42"/>
      <c r="D68" s="42"/>
      <c r="E68" s="42"/>
    </row>
    <row r="69" spans="1:40" s="46" customFormat="1" ht="27" customHeight="1" x14ac:dyDescent="0.15">
      <c r="A69" s="455" t="s">
        <v>371</v>
      </c>
      <c r="B69" s="455"/>
      <c r="C69" s="455"/>
      <c r="D69" s="455"/>
      <c r="E69" s="455"/>
      <c r="F69" s="455"/>
      <c r="G69" s="455"/>
      <c r="H69" s="455"/>
      <c r="I69" s="455"/>
      <c r="J69" s="45"/>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row>
    <row r="70" spans="1:40" s="43" customFormat="1" ht="39.5" customHeight="1" x14ac:dyDescent="0.2">
      <c r="A70" s="455" t="s">
        <v>342</v>
      </c>
      <c r="B70" s="455"/>
      <c r="C70" s="455"/>
      <c r="D70" s="455"/>
      <c r="E70" s="455"/>
      <c r="F70" s="455"/>
    </row>
    <row r="71" spans="1:40" s="43" customFormat="1" ht="14.5" customHeight="1" x14ac:dyDescent="0.2">
      <c r="A71" s="455" t="s">
        <v>426</v>
      </c>
      <c r="B71" s="455"/>
      <c r="C71" s="455"/>
      <c r="D71" s="455"/>
      <c r="E71" s="455"/>
      <c r="F71" s="455"/>
    </row>
    <row r="72" spans="1:40" s="43" customFormat="1" x14ac:dyDescent="0.2">
      <c r="A72" s="42" t="s">
        <v>19</v>
      </c>
      <c r="B72" s="42"/>
      <c r="C72" s="42"/>
      <c r="D72" s="42"/>
      <c r="E72" s="42"/>
    </row>
    <row r="73" spans="1:40" s="43" customFormat="1" x14ac:dyDescent="0.2">
      <c r="A73" s="42"/>
      <c r="B73" s="42"/>
      <c r="C73" s="42"/>
      <c r="D73" s="42"/>
      <c r="E73" s="42"/>
    </row>
    <row r="74" spans="1:40" s="43" customFormat="1" x14ac:dyDescent="0.2">
      <c r="A74" s="47"/>
      <c r="B74" s="48"/>
      <c r="C74" s="48"/>
      <c r="D74" s="48"/>
      <c r="E74" s="48"/>
    </row>
  </sheetData>
  <mergeCells count="3">
    <mergeCell ref="A69:I69"/>
    <mergeCell ref="A70:F70"/>
    <mergeCell ref="A71:F71"/>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showGridLines="0" workbookViewId="0"/>
  </sheetViews>
  <sheetFormatPr baseColWidth="10" defaultColWidth="8.83203125" defaultRowHeight="15" x14ac:dyDescent="0.2"/>
  <cols>
    <col min="1" max="1" width="55.33203125" customWidth="1"/>
    <col min="2" max="4" width="16.33203125" style="74" customWidth="1"/>
    <col min="5" max="5" width="14.83203125" style="74" customWidth="1"/>
    <col min="6" max="6" width="13.1640625" customWidth="1"/>
    <col min="7" max="7" width="14.5" customWidth="1"/>
    <col min="8" max="8" width="10.1640625" customWidth="1"/>
    <col min="9" max="9" width="10.6640625" customWidth="1"/>
    <col min="10" max="10" width="9.5" customWidth="1"/>
    <col min="11" max="12" width="16.33203125" customWidth="1"/>
    <col min="13" max="13" width="13.33203125" customWidth="1"/>
  </cols>
  <sheetData>
    <row r="1" spans="1:23" ht="18" x14ac:dyDescent="0.2">
      <c r="A1" s="1" t="s">
        <v>66</v>
      </c>
      <c r="B1" s="49"/>
      <c r="C1" s="49"/>
      <c r="D1" s="49"/>
      <c r="E1" s="49"/>
      <c r="F1" s="4"/>
      <c r="P1" s="50"/>
      <c r="Q1" s="50"/>
      <c r="R1" s="50"/>
      <c r="S1" s="50"/>
      <c r="T1" s="50"/>
      <c r="U1" s="50"/>
      <c r="V1" s="50"/>
      <c r="W1" s="4"/>
    </row>
    <row r="2" spans="1:23" ht="16" x14ac:dyDescent="0.2">
      <c r="A2" s="8" t="s">
        <v>427</v>
      </c>
      <c r="B2" s="51"/>
      <c r="C2" s="51"/>
      <c r="D2" s="52"/>
      <c r="E2" s="52"/>
      <c r="F2" s="53"/>
      <c r="P2" s="54"/>
    </row>
    <row r="3" spans="1:23" ht="16" x14ac:dyDescent="0.2">
      <c r="A3" s="8"/>
      <c r="B3" s="51"/>
      <c r="C3" s="52"/>
      <c r="D3" s="55"/>
      <c r="E3" s="55"/>
      <c r="F3" s="4"/>
    </row>
    <row r="4" spans="1:23" ht="16" x14ac:dyDescent="0.2">
      <c r="A4" s="56" t="s">
        <v>20</v>
      </c>
      <c r="B4" s="57" t="s">
        <v>1</v>
      </c>
      <c r="C4" s="57" t="s">
        <v>2</v>
      </c>
      <c r="D4" s="57" t="s">
        <v>3</v>
      </c>
      <c r="E4" s="57" t="s">
        <v>4</v>
      </c>
      <c r="F4" s="57" t="s">
        <v>391</v>
      </c>
    </row>
    <row r="5" spans="1:23" x14ac:dyDescent="0.2">
      <c r="A5" s="59" t="s">
        <v>21</v>
      </c>
      <c r="B5" s="60"/>
      <c r="C5" s="52"/>
      <c r="D5" s="52"/>
      <c r="E5" s="52"/>
      <c r="F5" s="52"/>
    </row>
    <row r="6" spans="1:23" x14ac:dyDescent="0.2">
      <c r="A6" s="16"/>
      <c r="B6" s="60"/>
      <c r="C6" s="52"/>
      <c r="D6" s="52"/>
      <c r="E6" s="52"/>
      <c r="F6" s="52"/>
    </row>
    <row r="7" spans="1:23" x14ac:dyDescent="0.2">
      <c r="A7" s="2" t="s">
        <v>243</v>
      </c>
      <c r="B7" s="61">
        <v>451301</v>
      </c>
      <c r="C7" s="62">
        <v>498796</v>
      </c>
      <c r="D7" s="62">
        <v>550450</v>
      </c>
      <c r="E7" s="62">
        <v>574706</v>
      </c>
      <c r="F7" s="62">
        <v>605951</v>
      </c>
    </row>
    <row r="8" spans="1:23" x14ac:dyDescent="0.2">
      <c r="A8" s="2" t="s">
        <v>422</v>
      </c>
      <c r="B8" s="61">
        <v>282700</v>
      </c>
      <c r="C8" s="62">
        <v>311154</v>
      </c>
      <c r="D8" s="62">
        <v>345510</v>
      </c>
      <c r="E8" s="62">
        <v>373906</v>
      </c>
      <c r="F8" s="62">
        <v>408563</v>
      </c>
    </row>
    <row r="9" spans="1:23" x14ac:dyDescent="0.2">
      <c r="A9" s="4"/>
      <c r="B9" s="61"/>
      <c r="C9" s="65"/>
      <c r="D9" s="62"/>
      <c r="E9" s="64"/>
      <c r="F9" s="64"/>
    </row>
    <row r="10" spans="1:23" x14ac:dyDescent="0.2">
      <c r="A10" s="2" t="s">
        <v>428</v>
      </c>
      <c r="B10" s="61">
        <v>246411</v>
      </c>
      <c r="C10" s="62">
        <v>261108</v>
      </c>
      <c r="D10" s="62">
        <v>240446</v>
      </c>
      <c r="E10" s="62">
        <f>148423+77610+190+144</f>
        <v>226367</v>
      </c>
      <c r="F10" s="62">
        <v>230600</v>
      </c>
      <c r="G10" s="313"/>
    </row>
    <row r="11" spans="1:23" x14ac:dyDescent="0.2">
      <c r="A11" s="4"/>
      <c r="B11" s="63"/>
      <c r="C11" s="61"/>
      <c r="D11" s="61"/>
      <c r="E11" s="61"/>
      <c r="F11" s="61"/>
    </row>
    <row r="12" spans="1:23" x14ac:dyDescent="0.2">
      <c r="A12" s="2" t="s">
        <v>22</v>
      </c>
      <c r="B12" s="61">
        <v>2581615</v>
      </c>
      <c r="C12" s="62">
        <v>2759231</v>
      </c>
      <c r="D12" s="62">
        <v>2982317</v>
      </c>
      <c r="E12" s="62">
        <f>3196513+3777</f>
        <v>3200290</v>
      </c>
      <c r="F12" s="62">
        <v>3402554</v>
      </c>
    </row>
    <row r="13" spans="1:23" x14ac:dyDescent="0.2">
      <c r="A13" s="402" t="s">
        <v>23</v>
      </c>
      <c r="B13" s="62">
        <v>4110</v>
      </c>
      <c r="C13" s="62">
        <v>3992</v>
      </c>
      <c r="D13" s="62">
        <v>3889</v>
      </c>
      <c r="E13" s="62">
        <v>3777</v>
      </c>
      <c r="F13" s="62">
        <v>3625</v>
      </c>
    </row>
    <row r="14" spans="1:23" x14ac:dyDescent="0.2">
      <c r="A14" s="9"/>
      <c r="B14" s="64"/>
      <c r="C14" s="64"/>
      <c r="D14" s="64"/>
      <c r="E14" s="62"/>
      <c r="F14" s="62"/>
    </row>
    <row r="15" spans="1:23" x14ac:dyDescent="0.2">
      <c r="A15" s="67" t="s">
        <v>333</v>
      </c>
      <c r="B15" s="68">
        <v>0.997401809654064</v>
      </c>
      <c r="C15" s="68">
        <v>0.99766712237085742</v>
      </c>
      <c r="D15" s="68">
        <v>0.99788832869129251</v>
      </c>
      <c r="E15" s="68">
        <v>0.99809999999999999</v>
      </c>
      <c r="F15" s="429">
        <v>0.998</v>
      </c>
    </row>
    <row r="16" spans="1:23" x14ac:dyDescent="0.2">
      <c r="A16" s="16" t="s">
        <v>25</v>
      </c>
      <c r="B16" s="60"/>
      <c r="C16" s="52"/>
      <c r="D16" s="52"/>
      <c r="E16" s="69"/>
      <c r="F16" s="69"/>
    </row>
    <row r="17" spans="1:9" x14ac:dyDescent="0.2">
      <c r="A17" s="16"/>
      <c r="B17" s="60"/>
      <c r="C17" s="52"/>
      <c r="D17" s="52"/>
      <c r="E17" s="69"/>
      <c r="F17" s="69"/>
    </row>
    <row r="18" spans="1:9" x14ac:dyDescent="0.2">
      <c r="A18" s="2" t="s">
        <v>243</v>
      </c>
      <c r="B18" s="61">
        <v>25446</v>
      </c>
      <c r="C18" s="62">
        <v>27598</v>
      </c>
      <c r="D18" s="62">
        <v>28164</v>
      </c>
      <c r="E18" s="62">
        <v>29187</v>
      </c>
      <c r="F18" s="62">
        <v>30927</v>
      </c>
    </row>
    <row r="19" spans="1:9" x14ac:dyDescent="0.2">
      <c r="A19" s="2" t="s">
        <v>422</v>
      </c>
      <c r="B19" s="61">
        <v>16288</v>
      </c>
      <c r="C19" s="62">
        <v>17448</v>
      </c>
      <c r="D19" s="62">
        <v>19799</v>
      </c>
      <c r="E19" s="62">
        <v>21203</v>
      </c>
      <c r="F19" s="62">
        <v>23274</v>
      </c>
      <c r="G19" s="313"/>
    </row>
    <row r="20" spans="1:9" x14ac:dyDescent="0.2">
      <c r="A20" s="2"/>
      <c r="B20" s="61"/>
      <c r="C20" s="62"/>
      <c r="D20" s="62"/>
      <c r="E20" s="62"/>
      <c r="F20" s="62"/>
      <c r="G20" s="30"/>
      <c r="H20" s="70"/>
      <c r="I20" s="70"/>
    </row>
    <row r="21" spans="1:9" x14ac:dyDescent="0.2">
      <c r="A21" s="2" t="s">
        <v>428</v>
      </c>
      <c r="B21" s="61">
        <v>15200</v>
      </c>
      <c r="C21" s="62">
        <v>15993</v>
      </c>
      <c r="D21" s="62">
        <v>15078</v>
      </c>
      <c r="E21" s="62">
        <f>9694+4377+3+12</f>
        <v>14086</v>
      </c>
      <c r="F21" s="62">
        <v>13321</v>
      </c>
      <c r="G21" s="30"/>
      <c r="H21" s="70"/>
      <c r="I21" s="70"/>
    </row>
    <row r="22" spans="1:9" x14ac:dyDescent="0.2">
      <c r="A22" s="4"/>
      <c r="B22" s="61"/>
      <c r="C22" s="62"/>
      <c r="D22" s="62"/>
      <c r="E22" s="62"/>
      <c r="F22" s="62"/>
      <c r="G22" s="30"/>
      <c r="H22" s="70"/>
      <c r="I22" s="70"/>
    </row>
    <row r="23" spans="1:9" x14ac:dyDescent="0.2">
      <c r="A23" s="2" t="s">
        <v>22</v>
      </c>
      <c r="B23" s="61">
        <v>151006</v>
      </c>
      <c r="C23" s="62">
        <v>160549</v>
      </c>
      <c r="D23" s="62">
        <v>170078</v>
      </c>
      <c r="E23" s="62">
        <f>178917+309</f>
        <v>179226</v>
      </c>
      <c r="F23" s="62">
        <v>188173</v>
      </c>
      <c r="G23" s="30"/>
      <c r="H23" s="70"/>
      <c r="I23" s="70"/>
    </row>
    <row r="24" spans="1:9" x14ac:dyDescent="0.2">
      <c r="A24" s="402" t="s">
        <v>23</v>
      </c>
      <c r="B24" s="62">
        <v>307</v>
      </c>
      <c r="C24" s="62">
        <v>314</v>
      </c>
      <c r="D24" s="62">
        <v>311</v>
      </c>
      <c r="E24" s="62">
        <v>309</v>
      </c>
      <c r="F24" s="62">
        <v>300</v>
      </c>
      <c r="G24" s="30"/>
      <c r="H24" s="70"/>
      <c r="I24" s="70"/>
    </row>
    <row r="25" spans="1:9" x14ac:dyDescent="0.2">
      <c r="A25" s="9"/>
      <c r="B25" s="64"/>
      <c r="C25" s="64"/>
      <c r="D25" s="64"/>
      <c r="E25" s="62"/>
      <c r="F25" s="62"/>
      <c r="G25" s="70"/>
      <c r="H25" s="70"/>
      <c r="I25" s="70"/>
    </row>
    <row r="26" spans="1:9" x14ac:dyDescent="0.2">
      <c r="A26" s="67" t="s">
        <v>334</v>
      </c>
      <c r="B26" s="68">
        <v>0.99839997884269549</v>
      </c>
      <c r="C26" s="68">
        <v>0.99855083280466717</v>
      </c>
      <c r="D26" s="68">
        <v>0.99865536942110422</v>
      </c>
      <c r="E26" s="68">
        <v>0.998</v>
      </c>
      <c r="F26" s="68">
        <v>0.999</v>
      </c>
    </row>
    <row r="27" spans="1:9" x14ac:dyDescent="0.2">
      <c r="A27" s="16" t="s">
        <v>27</v>
      </c>
      <c r="B27" s="60"/>
      <c r="C27" s="52"/>
      <c r="D27" s="52"/>
      <c r="E27" s="69"/>
      <c r="F27" s="69"/>
    </row>
    <row r="28" spans="1:9" x14ac:dyDescent="0.2">
      <c r="A28" s="16"/>
      <c r="B28" s="60"/>
      <c r="C28" s="52"/>
      <c r="D28" s="52"/>
      <c r="E28" s="69"/>
      <c r="F28" s="69"/>
    </row>
    <row r="29" spans="1:9" x14ac:dyDescent="0.2">
      <c r="A29" s="2" t="s">
        <v>243</v>
      </c>
      <c r="B29" s="61">
        <v>5610</v>
      </c>
      <c r="C29" s="62">
        <v>6139</v>
      </c>
      <c r="D29" s="62">
        <v>6628</v>
      </c>
      <c r="E29" s="62">
        <v>7073</v>
      </c>
      <c r="F29" s="62">
        <v>7468</v>
      </c>
      <c r="G29" s="30"/>
      <c r="H29" s="70"/>
      <c r="I29" s="70"/>
    </row>
    <row r="30" spans="1:9" x14ac:dyDescent="0.2">
      <c r="A30" s="2" t="s">
        <v>422</v>
      </c>
      <c r="B30" s="61">
        <v>2897</v>
      </c>
      <c r="C30" s="62">
        <v>2925</v>
      </c>
      <c r="D30" s="62">
        <v>3645</v>
      </c>
      <c r="E30" s="62">
        <v>4128</v>
      </c>
      <c r="F30" s="62">
        <v>4178</v>
      </c>
      <c r="G30" s="30"/>
      <c r="H30" s="70"/>
      <c r="I30" s="70"/>
    </row>
    <row r="31" spans="1:9" x14ac:dyDescent="0.2">
      <c r="A31" s="4"/>
      <c r="B31" s="61"/>
      <c r="C31" s="62"/>
      <c r="D31" s="62"/>
      <c r="E31" s="62"/>
      <c r="F31" s="62"/>
      <c r="G31" s="30"/>
      <c r="H31" s="70"/>
      <c r="I31" s="70"/>
    </row>
    <row r="32" spans="1:9" x14ac:dyDescent="0.2">
      <c r="A32" s="2" t="s">
        <v>428</v>
      </c>
      <c r="B32" s="61">
        <v>3557</v>
      </c>
      <c r="C32" s="62">
        <v>4018</v>
      </c>
      <c r="D32" s="62">
        <v>3972</v>
      </c>
      <c r="E32" s="62">
        <f>1913+1775+15+5</f>
        <v>3708</v>
      </c>
      <c r="F32" s="62">
        <v>3467</v>
      </c>
    </row>
    <row r="33" spans="1:8" x14ac:dyDescent="0.2">
      <c r="A33" s="4"/>
      <c r="B33" s="61"/>
      <c r="C33" s="62"/>
      <c r="D33" s="62"/>
      <c r="E33" s="62"/>
      <c r="F33" s="62"/>
    </row>
    <row r="34" spans="1:8" x14ac:dyDescent="0.2">
      <c r="A34" s="2" t="s">
        <v>22</v>
      </c>
      <c r="B34" s="61">
        <v>38747</v>
      </c>
      <c r="C34" s="62">
        <v>41606</v>
      </c>
      <c r="D34" s="62">
        <v>44733</v>
      </c>
      <c r="E34" s="62">
        <f>47637+402</f>
        <v>48039</v>
      </c>
      <c r="F34" s="62">
        <v>51702</v>
      </c>
    </row>
    <row r="35" spans="1:8" x14ac:dyDescent="0.2">
      <c r="A35" s="402" t="s">
        <v>23</v>
      </c>
      <c r="B35" s="62">
        <v>373</v>
      </c>
      <c r="C35" s="62">
        <v>406</v>
      </c>
      <c r="D35" s="62">
        <v>411</v>
      </c>
      <c r="E35" s="62">
        <v>402</v>
      </c>
      <c r="F35" s="62">
        <v>388</v>
      </c>
    </row>
    <row r="36" spans="1:8" x14ac:dyDescent="0.2">
      <c r="A36" s="402"/>
      <c r="B36" s="71"/>
      <c r="C36" s="71"/>
      <c r="D36" s="71"/>
      <c r="E36" s="62"/>
      <c r="F36" s="62"/>
    </row>
    <row r="37" spans="1:8" x14ac:dyDescent="0.2">
      <c r="A37" s="13" t="s">
        <v>335</v>
      </c>
      <c r="B37" s="68">
        <v>0.99920057764711945</v>
      </c>
      <c r="C37" s="68">
        <v>0.9993274727386271</v>
      </c>
      <c r="D37" s="68">
        <v>0.99935212903802328</v>
      </c>
      <c r="E37" s="68">
        <v>0.99941000000000002</v>
      </c>
      <c r="F37" s="68">
        <v>0.999</v>
      </c>
    </row>
    <row r="38" spans="1:8" x14ac:dyDescent="0.2">
      <c r="A38" s="16" t="s">
        <v>29</v>
      </c>
      <c r="B38" s="60"/>
      <c r="C38" s="52"/>
      <c r="D38" s="52"/>
      <c r="E38" s="69"/>
      <c r="F38" s="69"/>
    </row>
    <row r="39" spans="1:8" x14ac:dyDescent="0.2">
      <c r="A39" s="16"/>
      <c r="B39" s="60"/>
      <c r="C39" s="52"/>
      <c r="D39" s="52"/>
      <c r="E39" s="69"/>
      <c r="F39" s="69"/>
    </row>
    <row r="40" spans="1:8" x14ac:dyDescent="0.2">
      <c r="A40" s="2" t="s">
        <v>243</v>
      </c>
      <c r="B40" s="61">
        <v>482357</v>
      </c>
      <c r="C40" s="62">
        <v>532533</v>
      </c>
      <c r="D40" s="62">
        <v>585242</v>
      </c>
      <c r="E40" s="62">
        <f>SUM(E7+E18+E29)</f>
        <v>610966</v>
      </c>
      <c r="F40" s="62">
        <v>644346</v>
      </c>
      <c r="H40" s="33"/>
    </row>
    <row r="41" spans="1:8" x14ac:dyDescent="0.2">
      <c r="A41" s="2" t="s">
        <v>422</v>
      </c>
      <c r="B41" s="61">
        <v>301885</v>
      </c>
      <c r="C41" s="62">
        <v>331527</v>
      </c>
      <c r="D41" s="62">
        <v>6368954</v>
      </c>
      <c r="E41" s="62">
        <f>SUM(E8+E19+E30)</f>
        <v>399237</v>
      </c>
      <c r="F41" s="62">
        <v>436015</v>
      </c>
      <c r="H41" s="33"/>
    </row>
    <row r="42" spans="1:8" x14ac:dyDescent="0.2">
      <c r="A42" s="4"/>
      <c r="B42" s="61"/>
      <c r="C42" s="62"/>
      <c r="D42" s="62"/>
      <c r="E42" s="62"/>
      <c r="F42" s="62"/>
    </row>
    <row r="43" spans="1:8" x14ac:dyDescent="0.2">
      <c r="A43" s="2" t="s">
        <v>428</v>
      </c>
      <c r="B43" s="61">
        <v>265168</v>
      </c>
      <c r="C43" s="62">
        <v>281119</v>
      </c>
      <c r="D43" s="62">
        <v>259496</v>
      </c>
      <c r="E43" s="62">
        <f>SUM(E10+E21+E32)</f>
        <v>244161</v>
      </c>
      <c r="F43" s="62">
        <v>247388</v>
      </c>
      <c r="G43" s="33"/>
      <c r="H43" s="33"/>
    </row>
    <row r="44" spans="1:8" x14ac:dyDescent="0.2">
      <c r="A44" s="4"/>
      <c r="B44" s="61"/>
      <c r="C44" s="62"/>
      <c r="D44" s="62"/>
      <c r="E44" s="62"/>
      <c r="F44" s="62"/>
    </row>
    <row r="45" spans="1:8" x14ac:dyDescent="0.2">
      <c r="A45" s="2" t="s">
        <v>22</v>
      </c>
      <c r="B45" s="61">
        <v>2771368</v>
      </c>
      <c r="C45" s="62">
        <v>2961386</v>
      </c>
      <c r="D45" s="62">
        <v>3197128</v>
      </c>
      <c r="E45" s="62">
        <f>SUM(E12+E23+E34)</f>
        <v>3427555</v>
      </c>
      <c r="F45" s="62">
        <v>3642429</v>
      </c>
      <c r="G45" s="33"/>
      <c r="H45" s="33"/>
    </row>
    <row r="46" spans="1:8" x14ac:dyDescent="0.2">
      <c r="A46" s="402" t="s">
        <v>23</v>
      </c>
      <c r="B46" s="61">
        <v>4790</v>
      </c>
      <c r="C46" s="62">
        <v>4712</v>
      </c>
      <c r="D46" s="62">
        <v>4611</v>
      </c>
      <c r="E46" s="62">
        <f>SUM(E13+E24+E35)</f>
        <v>4488</v>
      </c>
      <c r="F46" s="62">
        <v>4313</v>
      </c>
    </row>
    <row r="47" spans="1:8" x14ac:dyDescent="0.2">
      <c r="A47" s="402"/>
      <c r="B47" s="72"/>
      <c r="C47" s="71"/>
      <c r="D47" s="71"/>
      <c r="E47" s="62"/>
      <c r="F47" s="62"/>
    </row>
    <row r="48" spans="1:8" x14ac:dyDescent="0.2">
      <c r="A48" s="67" t="s">
        <v>429</v>
      </c>
      <c r="B48" s="68">
        <v>0.99748125336978644</v>
      </c>
      <c r="C48" s="68">
        <v>0.99773828298853917</v>
      </c>
      <c r="D48" s="68">
        <v>0.997949556403118</v>
      </c>
      <c r="E48" s="68">
        <v>0.99817999999999996</v>
      </c>
      <c r="F48" s="68">
        <v>0.998</v>
      </c>
    </row>
    <row r="50" spans="1:40" x14ac:dyDescent="0.2">
      <c r="A50" s="16" t="s">
        <v>18</v>
      </c>
      <c r="B50" s="49"/>
      <c r="C50" s="49"/>
      <c r="D50" s="49"/>
      <c r="E50" s="49"/>
      <c r="F50" s="73"/>
      <c r="P50" s="4"/>
      <c r="Q50" s="35"/>
      <c r="R50" s="35"/>
      <c r="S50" s="35"/>
      <c r="T50" s="35"/>
      <c r="U50" s="35"/>
      <c r="V50" s="54"/>
      <c r="W50" s="54"/>
    </row>
    <row r="51" spans="1:40" s="43" customFormat="1" ht="14.5" customHeight="1" x14ac:dyDescent="0.2">
      <c r="A51" s="41" t="s">
        <v>332</v>
      </c>
      <c r="B51" s="414"/>
      <c r="C51" s="414"/>
      <c r="D51" s="414"/>
      <c r="E51" s="414"/>
    </row>
    <row r="52" spans="1:40" s="46" customFormat="1" ht="27" customHeight="1" x14ac:dyDescent="0.15">
      <c r="A52" s="455" t="s">
        <v>371</v>
      </c>
      <c r="B52" s="455"/>
      <c r="C52" s="455"/>
      <c r="D52" s="455"/>
      <c r="E52" s="455"/>
      <c r="F52" s="455"/>
      <c r="G52" s="455"/>
      <c r="H52" s="455"/>
      <c r="I52" s="455"/>
      <c r="J52" s="45"/>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row>
    <row r="53" spans="1:40" s="43" customFormat="1" ht="39.5" customHeight="1" x14ac:dyDescent="0.2">
      <c r="A53" s="455" t="s">
        <v>342</v>
      </c>
      <c r="B53" s="455"/>
      <c r="C53" s="455"/>
      <c r="D53" s="455"/>
      <c r="E53" s="455"/>
      <c r="F53" s="455"/>
    </row>
    <row r="54" spans="1:40" s="43" customFormat="1" ht="14.5" customHeight="1" x14ac:dyDescent="0.2">
      <c r="A54" s="455" t="s">
        <v>426</v>
      </c>
      <c r="B54" s="455"/>
      <c r="C54" s="455"/>
      <c r="D54" s="455"/>
      <c r="E54" s="455"/>
      <c r="F54" s="455"/>
    </row>
  </sheetData>
  <mergeCells count="3">
    <mergeCell ref="A52:I52"/>
    <mergeCell ref="A53:F53"/>
    <mergeCell ref="A54:F54"/>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workbookViewId="0">
      <selection activeCell="A2" sqref="A2"/>
    </sheetView>
  </sheetViews>
  <sheetFormatPr baseColWidth="10" defaultColWidth="8.83203125" defaultRowHeight="15" x14ac:dyDescent="0.2"/>
  <cols>
    <col min="1" max="1" width="55.33203125" customWidth="1"/>
    <col min="2" max="6" width="16.33203125" customWidth="1"/>
    <col min="8" max="8" width="56.6640625" customWidth="1"/>
    <col min="9" max="13" width="16.33203125" customWidth="1"/>
    <col min="14" max="14" width="13.33203125" customWidth="1"/>
  </cols>
  <sheetData>
    <row r="1" spans="1:24" ht="18" x14ac:dyDescent="0.2">
      <c r="A1" s="1" t="s">
        <v>66</v>
      </c>
      <c r="B1" s="4"/>
      <c r="C1" s="4"/>
      <c r="D1" s="4"/>
      <c r="E1" s="49"/>
      <c r="F1" s="4"/>
      <c r="G1" s="4"/>
      <c r="P1" s="75"/>
      <c r="Q1" s="50"/>
      <c r="R1" s="50"/>
      <c r="S1" s="50"/>
      <c r="T1" s="50"/>
      <c r="U1" s="50"/>
      <c r="V1" s="50"/>
      <c r="W1" s="50"/>
      <c r="X1" s="4"/>
    </row>
    <row r="2" spans="1:24" ht="16" x14ac:dyDescent="0.2">
      <c r="A2" s="8" t="s">
        <v>430</v>
      </c>
      <c r="B2" s="9"/>
      <c r="C2" s="9"/>
      <c r="D2" s="9"/>
      <c r="E2" s="9"/>
      <c r="F2" s="9"/>
      <c r="G2" s="9"/>
      <c r="P2" s="4"/>
      <c r="Q2" s="4"/>
      <c r="R2" s="35"/>
      <c r="S2" s="35"/>
      <c r="T2" s="35"/>
      <c r="U2" s="35"/>
      <c r="V2" s="35"/>
      <c r="W2" s="54"/>
      <c r="X2" s="54"/>
    </row>
    <row r="3" spans="1:24" x14ac:dyDescent="0.2">
      <c r="A3" s="9"/>
      <c r="B3" s="54"/>
      <c r="C3" s="54"/>
      <c r="D3" s="54"/>
      <c r="E3" s="76"/>
      <c r="F3" s="76"/>
      <c r="G3" s="4"/>
      <c r="P3" s="4"/>
      <c r="Q3" s="4"/>
      <c r="R3" s="4"/>
      <c r="S3" s="4"/>
      <c r="T3" s="4"/>
      <c r="U3" s="4"/>
      <c r="V3" s="4"/>
      <c r="W3" s="4"/>
      <c r="X3" s="4"/>
    </row>
    <row r="4" spans="1:24" ht="18" x14ac:dyDescent="0.2">
      <c r="A4" s="77" t="s">
        <v>30</v>
      </c>
      <c r="B4" s="78" t="s">
        <v>1</v>
      </c>
      <c r="C4" s="78" t="s">
        <v>2</v>
      </c>
      <c r="D4" s="78" t="s">
        <v>3</v>
      </c>
      <c r="E4" s="78" t="s">
        <v>4</v>
      </c>
      <c r="F4" s="78" t="s">
        <v>391</v>
      </c>
      <c r="G4" s="58"/>
      <c r="P4" s="58"/>
      <c r="Q4" s="58"/>
      <c r="R4" s="58"/>
      <c r="S4" s="58"/>
      <c r="T4" s="58"/>
      <c r="U4" s="58"/>
      <c r="V4" s="58"/>
      <c r="W4" s="58"/>
      <c r="X4" s="58"/>
    </row>
    <row r="5" spans="1:24" x14ac:dyDescent="0.2">
      <c r="A5" s="59" t="s">
        <v>21</v>
      </c>
      <c r="B5" s="35"/>
      <c r="C5" s="54"/>
      <c r="D5" s="54"/>
      <c r="E5" s="54"/>
      <c r="F5" s="54"/>
      <c r="O5" s="4"/>
      <c r="P5" s="4"/>
      <c r="Q5" s="4"/>
      <c r="R5" s="4"/>
      <c r="S5" s="4"/>
      <c r="T5" s="4"/>
      <c r="U5" s="4"/>
      <c r="V5" s="4"/>
      <c r="W5" s="4"/>
    </row>
    <row r="6" spans="1:24" ht="16" x14ac:dyDescent="0.2">
      <c r="A6" s="16"/>
      <c r="B6" s="35"/>
      <c r="C6" s="54"/>
      <c r="D6" s="54"/>
      <c r="E6" s="54"/>
      <c r="F6" s="54"/>
      <c r="O6" s="1"/>
      <c r="P6" s="1"/>
      <c r="Q6" s="1"/>
      <c r="R6" s="1"/>
      <c r="S6" s="1"/>
      <c r="T6" s="1"/>
      <c r="U6" s="1"/>
      <c r="V6" s="1"/>
      <c r="W6" s="1"/>
    </row>
    <row r="7" spans="1:24" x14ac:dyDescent="0.2">
      <c r="A7" s="2" t="s">
        <v>243</v>
      </c>
      <c r="B7" s="79">
        <v>428</v>
      </c>
      <c r="C7" s="80">
        <v>476</v>
      </c>
      <c r="D7" s="80">
        <v>492</v>
      </c>
      <c r="E7" s="80">
        <v>396</v>
      </c>
      <c r="F7" s="80">
        <v>398</v>
      </c>
      <c r="O7" s="34"/>
      <c r="P7" s="4"/>
      <c r="Q7" s="4"/>
      <c r="R7" s="4"/>
      <c r="S7" s="4"/>
      <c r="T7" s="4"/>
      <c r="U7" s="4"/>
      <c r="V7" s="4"/>
      <c r="W7" s="4"/>
    </row>
    <row r="8" spans="1:24" x14ac:dyDescent="0.2">
      <c r="A8" s="2" t="s">
        <v>422</v>
      </c>
      <c r="B8" s="79">
        <v>707</v>
      </c>
      <c r="C8" s="80">
        <v>583</v>
      </c>
      <c r="D8" s="80">
        <v>561</v>
      </c>
      <c r="E8" s="80">
        <v>487</v>
      </c>
      <c r="F8" s="80">
        <v>500</v>
      </c>
      <c r="O8" s="34"/>
      <c r="P8" s="4"/>
      <c r="Q8" s="4"/>
      <c r="R8" s="4"/>
      <c r="S8" s="4"/>
      <c r="T8" s="4"/>
      <c r="U8" s="4"/>
      <c r="V8" s="4"/>
      <c r="W8" s="4"/>
    </row>
    <row r="9" spans="1:24" x14ac:dyDescent="0.2">
      <c r="A9" s="4"/>
      <c r="B9" s="79"/>
      <c r="C9" s="80"/>
      <c r="D9" s="80"/>
      <c r="E9" s="80"/>
      <c r="F9" s="80"/>
      <c r="O9" s="4"/>
      <c r="P9" s="4"/>
      <c r="Q9" s="4"/>
      <c r="R9" s="4"/>
      <c r="S9" s="4"/>
      <c r="T9" s="4"/>
      <c r="U9" s="4"/>
      <c r="V9" s="4"/>
      <c r="W9" s="4"/>
    </row>
    <row r="10" spans="1:24" x14ac:dyDescent="0.2">
      <c r="A10" s="2" t="s">
        <v>428</v>
      </c>
      <c r="B10" s="79">
        <v>1115</v>
      </c>
      <c r="C10" s="80">
        <v>1061</v>
      </c>
      <c r="D10" s="80">
        <v>924</v>
      </c>
      <c r="E10" s="80">
        <f>699+177</f>
        <v>876</v>
      </c>
      <c r="F10" s="80">
        <v>852</v>
      </c>
      <c r="O10" s="4"/>
      <c r="P10" s="4"/>
      <c r="Q10" s="4"/>
      <c r="R10" s="4"/>
      <c r="S10" s="4"/>
      <c r="T10" s="4"/>
      <c r="U10" s="4"/>
      <c r="V10" s="4"/>
      <c r="W10" s="4"/>
    </row>
    <row r="11" spans="1:24" x14ac:dyDescent="0.2">
      <c r="A11" s="4"/>
      <c r="B11" s="79"/>
      <c r="C11" s="80"/>
      <c r="D11" s="80"/>
      <c r="E11" s="80"/>
      <c r="F11" s="80"/>
      <c r="O11" s="4"/>
      <c r="P11" s="4"/>
      <c r="Q11" s="4"/>
      <c r="R11" s="4"/>
      <c r="S11" s="4"/>
      <c r="T11" s="4"/>
      <c r="U11" s="4"/>
      <c r="V11" s="4"/>
      <c r="W11" s="4"/>
    </row>
    <row r="12" spans="1:24" x14ac:dyDescent="0.2">
      <c r="A12" s="2" t="s">
        <v>22</v>
      </c>
      <c r="B12" s="79">
        <v>6725</v>
      </c>
      <c r="C12" s="80">
        <v>6452</v>
      </c>
      <c r="D12" s="80">
        <v>6311</v>
      </c>
      <c r="E12" s="80">
        <v>5981</v>
      </c>
      <c r="F12" s="80">
        <v>5812</v>
      </c>
      <c r="O12" s="4"/>
      <c r="P12" s="4"/>
      <c r="Q12" s="4"/>
      <c r="R12" s="4"/>
      <c r="S12" s="4"/>
      <c r="T12" s="4"/>
      <c r="U12" s="4"/>
      <c r="V12" s="4"/>
      <c r="W12" s="4"/>
    </row>
    <row r="13" spans="1:24" x14ac:dyDescent="0.2">
      <c r="A13" s="4"/>
      <c r="B13" s="17"/>
      <c r="C13" s="81"/>
      <c r="D13" s="81"/>
      <c r="E13" s="81"/>
      <c r="F13" s="81"/>
      <c r="O13" s="4"/>
      <c r="P13" s="4"/>
      <c r="Q13" s="4"/>
      <c r="R13" s="4"/>
      <c r="S13" s="4"/>
      <c r="T13" s="4"/>
      <c r="U13" s="4"/>
      <c r="V13" s="4"/>
      <c r="W13" s="4"/>
    </row>
    <row r="14" spans="1:24" x14ac:dyDescent="0.2">
      <c r="A14" s="67" t="s">
        <v>24</v>
      </c>
      <c r="B14" s="82">
        <v>2.5981903459360053E-3</v>
      </c>
      <c r="C14" s="82">
        <v>2.3328776291426023E-3</v>
      </c>
      <c r="D14" s="82">
        <v>2.1116713087075407E-3</v>
      </c>
      <c r="E14" s="82">
        <v>1.8600000000000001E-3</v>
      </c>
      <c r="F14" s="403">
        <v>2E-3</v>
      </c>
      <c r="O14" s="4"/>
      <c r="P14" s="4"/>
      <c r="Q14" s="4"/>
      <c r="R14" s="4"/>
      <c r="S14" s="4"/>
      <c r="T14" s="4"/>
      <c r="U14" s="4"/>
      <c r="V14" s="4"/>
      <c r="W14" s="4"/>
    </row>
    <row r="15" spans="1:24" x14ac:dyDescent="0.2">
      <c r="A15" s="59" t="s">
        <v>25</v>
      </c>
      <c r="B15" s="83"/>
      <c r="C15" s="83"/>
      <c r="D15" s="83"/>
      <c r="E15" s="83"/>
      <c r="F15" s="83"/>
      <c r="O15" s="4"/>
      <c r="P15" s="4"/>
      <c r="Q15" s="4"/>
      <c r="R15" s="4"/>
      <c r="S15" s="4"/>
      <c r="T15" s="4"/>
      <c r="U15" s="4"/>
      <c r="V15" s="4"/>
      <c r="W15" s="4"/>
    </row>
    <row r="16" spans="1:24" x14ac:dyDescent="0.2">
      <c r="A16" s="59"/>
      <c r="B16" s="83"/>
      <c r="C16" s="83"/>
      <c r="D16" s="83"/>
      <c r="E16" s="83"/>
      <c r="F16" s="83"/>
      <c r="O16" s="4"/>
      <c r="P16" s="4"/>
      <c r="Q16" s="4"/>
      <c r="R16" s="4"/>
      <c r="S16" s="4"/>
      <c r="T16" s="4"/>
      <c r="U16" s="4"/>
      <c r="V16" s="4"/>
      <c r="W16" s="4"/>
    </row>
    <row r="17" spans="1:15" x14ac:dyDescent="0.2">
      <c r="A17" s="2" t="s">
        <v>243</v>
      </c>
      <c r="B17" s="79">
        <v>8</v>
      </c>
      <c r="C17" s="80">
        <v>4</v>
      </c>
      <c r="D17" s="80">
        <v>5</v>
      </c>
      <c r="E17" s="80">
        <v>8</v>
      </c>
      <c r="F17" s="80">
        <v>4</v>
      </c>
      <c r="O17" s="34"/>
    </row>
    <row r="18" spans="1:15" x14ac:dyDescent="0.2">
      <c r="A18" s="2" t="s">
        <v>422</v>
      </c>
      <c r="B18" s="79">
        <v>28</v>
      </c>
      <c r="C18" s="80">
        <v>22</v>
      </c>
      <c r="D18" s="80">
        <v>11</v>
      </c>
      <c r="E18" s="80">
        <v>10</v>
      </c>
      <c r="F18" s="80">
        <v>10</v>
      </c>
      <c r="O18" s="34"/>
    </row>
    <row r="19" spans="1:15" x14ac:dyDescent="0.2">
      <c r="A19" s="2"/>
      <c r="B19" s="79"/>
      <c r="C19" s="80"/>
      <c r="D19" s="80"/>
      <c r="E19" s="80"/>
      <c r="F19" s="80"/>
    </row>
    <row r="20" spans="1:15" x14ac:dyDescent="0.2">
      <c r="A20" s="2" t="s">
        <v>428</v>
      </c>
      <c r="B20" s="79">
        <v>58</v>
      </c>
      <c r="C20" s="80">
        <v>44</v>
      </c>
      <c r="D20" s="80">
        <v>35</v>
      </c>
      <c r="E20" s="80">
        <f>37+3</f>
        <v>40</v>
      </c>
      <c r="F20" s="80">
        <v>35</v>
      </c>
    </row>
    <row r="21" spans="1:15" x14ac:dyDescent="0.2">
      <c r="A21" s="4"/>
      <c r="B21" s="79"/>
      <c r="C21" s="80"/>
      <c r="D21" s="80"/>
      <c r="E21" s="80"/>
      <c r="F21" s="80"/>
    </row>
    <row r="22" spans="1:15" x14ac:dyDescent="0.2">
      <c r="A22" s="2" t="s">
        <v>22</v>
      </c>
      <c r="B22" s="79">
        <v>242</v>
      </c>
      <c r="C22" s="80">
        <v>233</v>
      </c>
      <c r="D22" s="80">
        <v>229</v>
      </c>
      <c r="E22" s="80">
        <v>216</v>
      </c>
      <c r="F22" s="80">
        <v>208</v>
      </c>
    </row>
    <row r="23" spans="1:15" x14ac:dyDescent="0.2">
      <c r="A23" s="4"/>
      <c r="B23" s="35"/>
      <c r="C23" s="54"/>
      <c r="D23" s="54"/>
      <c r="E23" s="54"/>
      <c r="F23" s="54"/>
    </row>
    <row r="24" spans="1:15" x14ac:dyDescent="0.2">
      <c r="A24" s="13" t="s">
        <v>26</v>
      </c>
      <c r="B24" s="82">
        <v>1.6000211573045594E-3</v>
      </c>
      <c r="C24" s="82">
        <v>1.4491671953328108E-3</v>
      </c>
      <c r="D24" s="82">
        <v>1.3446305788957589E-3</v>
      </c>
      <c r="E24" s="82">
        <v>1.2030000000000001E-3</v>
      </c>
      <c r="F24" s="403">
        <v>1E-3</v>
      </c>
    </row>
    <row r="25" spans="1:15" x14ac:dyDescent="0.2">
      <c r="A25" s="59" t="s">
        <v>27</v>
      </c>
      <c r="B25" s="83"/>
      <c r="C25" s="83"/>
      <c r="D25" s="83"/>
      <c r="E25" s="83"/>
      <c r="F25" s="83"/>
    </row>
    <row r="26" spans="1:15" x14ac:dyDescent="0.2">
      <c r="A26" s="16"/>
      <c r="B26" s="35"/>
      <c r="C26" s="54"/>
      <c r="D26" s="54"/>
      <c r="E26" s="54"/>
      <c r="F26" s="54"/>
    </row>
    <row r="27" spans="1:15" x14ac:dyDescent="0.2">
      <c r="A27" s="2" t="s">
        <v>243</v>
      </c>
      <c r="B27" s="79">
        <v>1</v>
      </c>
      <c r="C27" s="80">
        <v>0</v>
      </c>
      <c r="D27" s="80">
        <v>2</v>
      </c>
      <c r="E27" s="80">
        <v>2</v>
      </c>
      <c r="F27" s="80">
        <v>2</v>
      </c>
      <c r="O27" s="34"/>
    </row>
    <row r="28" spans="1:15" x14ac:dyDescent="0.2">
      <c r="A28" s="2" t="s">
        <v>422</v>
      </c>
      <c r="B28" s="79">
        <v>0</v>
      </c>
      <c r="C28" s="80">
        <v>1</v>
      </c>
      <c r="D28" s="80">
        <v>0</v>
      </c>
      <c r="E28" s="80">
        <v>2</v>
      </c>
      <c r="F28" s="80">
        <v>1</v>
      </c>
      <c r="O28" s="34"/>
    </row>
    <row r="29" spans="1:15" x14ac:dyDescent="0.2">
      <c r="A29" s="2"/>
      <c r="B29" s="79"/>
      <c r="C29" s="80"/>
      <c r="D29" s="80"/>
      <c r="E29" s="80"/>
      <c r="F29" s="80"/>
    </row>
    <row r="30" spans="1:15" x14ac:dyDescent="0.2">
      <c r="A30" s="2" t="s">
        <v>428</v>
      </c>
      <c r="B30" s="79">
        <v>3</v>
      </c>
      <c r="C30" s="80">
        <v>2</v>
      </c>
      <c r="D30" s="80">
        <v>3</v>
      </c>
      <c r="E30" s="80">
        <f>2+1</f>
        <v>3</v>
      </c>
      <c r="F30" s="80">
        <v>2</v>
      </c>
    </row>
    <row r="31" spans="1:15" x14ac:dyDescent="0.2">
      <c r="A31" s="4"/>
      <c r="B31" s="79"/>
      <c r="C31" s="80"/>
      <c r="D31" s="80"/>
      <c r="E31" s="80"/>
      <c r="F31" s="80"/>
    </row>
    <row r="32" spans="1:15" x14ac:dyDescent="0.2">
      <c r="A32" s="2" t="s">
        <v>22</v>
      </c>
      <c r="B32" s="79">
        <v>31</v>
      </c>
      <c r="C32" s="80">
        <v>28</v>
      </c>
      <c r="D32" s="80">
        <v>29</v>
      </c>
      <c r="E32" s="80">
        <v>28</v>
      </c>
      <c r="F32" s="80">
        <v>29</v>
      </c>
    </row>
    <row r="33" spans="1:40" x14ac:dyDescent="0.2">
      <c r="A33" s="4"/>
      <c r="B33" s="35"/>
      <c r="C33" s="54"/>
      <c r="D33" s="54"/>
      <c r="E33" s="54"/>
      <c r="F33" s="54"/>
    </row>
    <row r="34" spans="1:40" x14ac:dyDescent="0.2">
      <c r="A34" s="13" t="s">
        <v>28</v>
      </c>
      <c r="B34" s="82">
        <v>7.9942235288049928E-4</v>
      </c>
      <c r="C34" s="82">
        <v>6.7252726137291639E-4</v>
      </c>
      <c r="D34" s="82">
        <v>6.4787096197667664E-4</v>
      </c>
      <c r="E34" s="82">
        <v>5.8200000000000005E-4</v>
      </c>
      <c r="F34" s="403">
        <v>1E-3</v>
      </c>
    </row>
    <row r="35" spans="1:40" x14ac:dyDescent="0.2">
      <c r="A35" s="59" t="s">
        <v>29</v>
      </c>
      <c r="B35" s="83"/>
      <c r="C35" s="83"/>
      <c r="D35" s="83"/>
      <c r="E35" s="83"/>
      <c r="F35" s="83"/>
    </row>
    <row r="36" spans="1:40" x14ac:dyDescent="0.2">
      <c r="A36" s="16"/>
      <c r="B36" s="35"/>
      <c r="C36" s="54"/>
      <c r="D36" s="54"/>
      <c r="E36" s="54"/>
      <c r="F36" s="54"/>
    </row>
    <row r="37" spans="1:40" x14ac:dyDescent="0.2">
      <c r="A37" s="2" t="s">
        <v>243</v>
      </c>
      <c r="B37" s="79">
        <v>437</v>
      </c>
      <c r="C37" s="80">
        <v>480</v>
      </c>
      <c r="D37" s="80">
        <v>499</v>
      </c>
      <c r="E37" s="80">
        <f>SUM(E7+E17+E27)</f>
        <v>406</v>
      </c>
      <c r="F37" s="80">
        <v>404</v>
      </c>
      <c r="O37" s="34"/>
    </row>
    <row r="38" spans="1:40" x14ac:dyDescent="0.2">
      <c r="A38" s="2" t="s">
        <v>422</v>
      </c>
      <c r="B38" s="79">
        <v>735</v>
      </c>
      <c r="C38" s="80">
        <v>606</v>
      </c>
      <c r="D38" s="80">
        <v>572</v>
      </c>
      <c r="E38" s="80">
        <f>SUM(E8+E18+E28)</f>
        <v>499</v>
      </c>
      <c r="F38" s="80">
        <v>511</v>
      </c>
      <c r="O38" s="34"/>
    </row>
    <row r="39" spans="1:40" x14ac:dyDescent="0.2">
      <c r="A39" s="4"/>
      <c r="B39" s="79"/>
      <c r="C39" s="80"/>
      <c r="D39" s="80"/>
      <c r="E39" s="80"/>
      <c r="F39" s="80"/>
    </row>
    <row r="40" spans="1:40" x14ac:dyDescent="0.2">
      <c r="A40" s="2" t="s">
        <v>428</v>
      </c>
      <c r="B40" s="79">
        <v>1176</v>
      </c>
      <c r="C40" s="80">
        <v>1107</v>
      </c>
      <c r="D40" s="80">
        <v>962</v>
      </c>
      <c r="E40" s="80">
        <f>SUM(E10+E20+E30)</f>
        <v>919</v>
      </c>
      <c r="F40" s="80">
        <v>889</v>
      </c>
    </row>
    <row r="41" spans="1:40" x14ac:dyDescent="0.2">
      <c r="A41" s="4"/>
      <c r="B41" s="79"/>
      <c r="C41" s="80"/>
      <c r="D41" s="80"/>
      <c r="E41" s="80"/>
      <c r="F41" s="80"/>
    </row>
    <row r="42" spans="1:40" x14ac:dyDescent="0.2">
      <c r="A42" s="2" t="s">
        <v>22</v>
      </c>
      <c r="B42" s="79">
        <v>6998</v>
      </c>
      <c r="C42" s="80">
        <v>6713</v>
      </c>
      <c r="D42" s="80">
        <v>6569</v>
      </c>
      <c r="E42" s="80">
        <f>SUM(E12+E22+E32)</f>
        <v>6225</v>
      </c>
      <c r="F42" s="80">
        <v>6049</v>
      </c>
    </row>
    <row r="43" spans="1:40" x14ac:dyDescent="0.2">
      <c r="A43" s="4"/>
      <c r="B43" s="35"/>
      <c r="C43" s="54"/>
      <c r="D43" s="54"/>
      <c r="E43" s="54"/>
      <c r="F43" s="54"/>
    </row>
    <row r="44" spans="1:40" x14ac:dyDescent="0.2">
      <c r="A44" s="13" t="s">
        <v>431</v>
      </c>
      <c r="B44" s="82">
        <v>2.5187466302135858E-3</v>
      </c>
      <c r="C44" s="82">
        <v>2.2617170114608712E-3</v>
      </c>
      <c r="D44" s="82">
        <v>2.0504435968819773E-3</v>
      </c>
      <c r="E44" s="82">
        <v>1.8128E-3</v>
      </c>
      <c r="F44" s="403">
        <v>2E-3</v>
      </c>
    </row>
    <row r="46" spans="1:40" x14ac:dyDescent="0.2">
      <c r="A46" s="16" t="s">
        <v>18</v>
      </c>
      <c r="B46" s="49"/>
      <c r="C46" s="49"/>
      <c r="D46" s="49"/>
      <c r="E46" s="49"/>
      <c r="F46" s="49"/>
      <c r="G46" s="73"/>
      <c r="Q46" s="4"/>
      <c r="R46" s="35"/>
      <c r="S46" s="35"/>
      <c r="T46" s="35"/>
      <c r="U46" s="35"/>
      <c r="V46" s="35"/>
      <c r="W46" s="54"/>
      <c r="X46" s="54"/>
    </row>
    <row r="47" spans="1:40" s="43" customFormat="1" ht="14.5" customHeight="1" x14ac:dyDescent="0.2">
      <c r="A47" s="41" t="s">
        <v>332</v>
      </c>
      <c r="B47" s="414"/>
      <c r="C47" s="414"/>
      <c r="D47" s="414"/>
      <c r="E47" s="414"/>
    </row>
    <row r="48" spans="1:40" s="46" customFormat="1" ht="27" customHeight="1" x14ac:dyDescent="0.15">
      <c r="A48" s="455" t="s">
        <v>371</v>
      </c>
      <c r="B48" s="455"/>
      <c r="C48" s="455"/>
      <c r="D48" s="455"/>
      <c r="E48" s="455"/>
      <c r="F48" s="455"/>
      <c r="G48" s="455"/>
      <c r="H48" s="455"/>
      <c r="I48" s="455"/>
      <c r="J48" s="45"/>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row>
    <row r="49" spans="1:6" s="43" customFormat="1" ht="39.5" customHeight="1" x14ac:dyDescent="0.2">
      <c r="A49" s="455" t="s">
        <v>342</v>
      </c>
      <c r="B49" s="455"/>
      <c r="C49" s="455"/>
      <c r="D49" s="455"/>
      <c r="E49" s="455"/>
      <c r="F49" s="455"/>
    </row>
    <row r="50" spans="1:6" s="43" customFormat="1" ht="14.5" customHeight="1" x14ac:dyDescent="0.2">
      <c r="A50" s="455" t="s">
        <v>426</v>
      </c>
      <c r="B50" s="455"/>
      <c r="C50" s="455"/>
      <c r="D50" s="455"/>
      <c r="E50" s="455"/>
      <c r="F50" s="455"/>
    </row>
  </sheetData>
  <mergeCells count="3">
    <mergeCell ref="A50:F50"/>
    <mergeCell ref="A48:I48"/>
    <mergeCell ref="A49:F49"/>
  </mergeCell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92"/>
  <sheetViews>
    <sheetView showGridLines="0" workbookViewId="0"/>
  </sheetViews>
  <sheetFormatPr baseColWidth="10" defaultColWidth="8.83203125" defaultRowHeight="15" x14ac:dyDescent="0.2"/>
  <cols>
    <col min="1" max="1" width="21.1640625" customWidth="1"/>
    <col min="2" max="2" width="21.33203125" customWidth="1"/>
    <col min="3" max="3" width="6.33203125" customWidth="1"/>
    <col min="4" max="4" width="29.1640625" customWidth="1"/>
    <col min="5" max="5" width="6.33203125" customWidth="1"/>
    <col min="6" max="6" width="18.6640625" customWidth="1"/>
    <col min="7" max="7" width="6.33203125" customWidth="1"/>
    <col min="8" max="8" width="25.6640625" customWidth="1"/>
    <col min="9" max="9" width="6.33203125" customWidth="1"/>
    <col min="10" max="10" width="18.1640625" customWidth="1"/>
  </cols>
  <sheetData>
    <row r="1" spans="1:40" ht="18" x14ac:dyDescent="0.2">
      <c r="A1" s="1" t="s">
        <v>31</v>
      </c>
      <c r="B1" s="84"/>
      <c r="C1" s="84"/>
      <c r="D1" s="85"/>
      <c r="E1" s="85"/>
      <c r="F1" s="85"/>
      <c r="G1" s="85"/>
      <c r="H1" s="430"/>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8" x14ac:dyDescent="0.2">
      <c r="A2" s="86" t="s">
        <v>435</v>
      </c>
      <c r="B2" s="87"/>
      <c r="C2" s="88"/>
      <c r="D2" s="88"/>
      <c r="E2" s="88"/>
      <c r="F2" s="88"/>
      <c r="G2" s="89"/>
      <c r="H2" s="88"/>
      <c r="I2" s="88"/>
      <c r="J2" s="88"/>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row>
    <row r="3" spans="1:40" ht="16" x14ac:dyDescent="0.2">
      <c r="A3" s="91"/>
      <c r="B3" s="92"/>
      <c r="C3" s="92"/>
      <c r="D3" s="92"/>
      <c r="E3" s="92"/>
      <c r="F3" s="93"/>
      <c r="G3" s="94"/>
      <c r="H3" s="93"/>
      <c r="I3" s="93"/>
      <c r="J3" s="95" t="s">
        <v>32</v>
      </c>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2">
      <c r="A4" s="96"/>
      <c r="B4" s="97"/>
      <c r="C4" s="97"/>
      <c r="D4" s="98" t="s">
        <v>438</v>
      </c>
      <c r="E4" s="99"/>
      <c r="F4" s="100"/>
      <c r="G4" s="101"/>
      <c r="H4" s="102" t="s">
        <v>397</v>
      </c>
      <c r="I4" s="103"/>
      <c r="J4" s="104"/>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row>
    <row r="5" spans="1:40" x14ac:dyDescent="0.2">
      <c r="A5" s="106" t="s">
        <v>436</v>
      </c>
      <c r="B5" s="416" t="s">
        <v>437</v>
      </c>
      <c r="C5" s="107"/>
      <c r="D5" s="108" t="s">
        <v>439</v>
      </c>
      <c r="E5" s="107"/>
      <c r="F5" s="109" t="s">
        <v>439</v>
      </c>
      <c r="G5" s="110"/>
      <c r="H5" s="111" t="s">
        <v>440</v>
      </c>
      <c r="I5" s="111"/>
      <c r="J5" s="112" t="s">
        <v>393</v>
      </c>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row>
    <row r="6" spans="1:40" x14ac:dyDescent="0.2">
      <c r="A6" s="113" t="s">
        <v>33</v>
      </c>
      <c r="B6" s="114">
        <v>5</v>
      </c>
      <c r="C6" s="114"/>
      <c r="D6" s="115">
        <v>7.7995081395083349E-2</v>
      </c>
      <c r="E6" s="116"/>
      <c r="F6" s="117">
        <v>7.7994535836026835E-2</v>
      </c>
      <c r="G6" s="118"/>
      <c r="H6" s="119">
        <v>1.2999738200916698E-2</v>
      </c>
      <c r="I6" s="118"/>
      <c r="J6" s="120">
        <v>6.4995225757013511E-2</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x14ac:dyDescent="0.2">
      <c r="A7" s="113" t="s">
        <v>34</v>
      </c>
      <c r="B7" s="114">
        <v>9.9</v>
      </c>
      <c r="C7" s="114"/>
      <c r="D7" s="115">
        <v>0.16098984749497972</v>
      </c>
      <c r="E7" s="116"/>
      <c r="F7" s="117">
        <v>0.16198865135174809</v>
      </c>
      <c r="G7" s="118"/>
      <c r="H7" s="119">
        <v>9.9997986160897702E-3</v>
      </c>
      <c r="I7" s="118"/>
      <c r="J7" s="120">
        <v>0.15198883561640081</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spans="1:40" x14ac:dyDescent="0.2">
      <c r="A8" s="113" t="s">
        <v>35</v>
      </c>
      <c r="B8" s="114">
        <v>18</v>
      </c>
      <c r="C8" s="114"/>
      <c r="D8" s="115">
        <v>0.39097534391637934</v>
      </c>
      <c r="E8" s="116"/>
      <c r="F8" s="117">
        <v>0.38197323960720836</v>
      </c>
      <c r="G8" s="118"/>
      <c r="H8" s="119">
        <v>3.499929515631419E-2</v>
      </c>
      <c r="I8" s="118"/>
      <c r="J8" s="120">
        <v>0.3469745128874413</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x14ac:dyDescent="0.2">
      <c r="A9" s="113" t="s">
        <v>36</v>
      </c>
      <c r="B9" s="114">
        <v>36.6</v>
      </c>
      <c r="C9" s="114"/>
      <c r="D9" s="115">
        <v>1.0519336618926627</v>
      </c>
      <c r="E9" s="116"/>
      <c r="F9" s="117">
        <v>1.0359274246938948</v>
      </c>
      <c r="G9" s="118"/>
      <c r="H9" s="121">
        <v>0.10099796602250666</v>
      </c>
      <c r="I9" s="118"/>
      <c r="J9" s="120">
        <v>0.93493132435088655</v>
      </c>
      <c r="K9" s="122"/>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x14ac:dyDescent="0.2">
      <c r="A10" s="113"/>
      <c r="B10" s="114"/>
      <c r="C10" s="114"/>
      <c r="D10" s="115"/>
      <c r="E10" s="116"/>
      <c r="F10" s="117"/>
      <c r="G10" s="118"/>
      <c r="H10" s="121"/>
      <c r="I10" s="118"/>
      <c r="J10" s="120"/>
      <c r="K10" s="12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x14ac:dyDescent="0.2">
      <c r="A11" s="113" t="s">
        <v>37</v>
      </c>
      <c r="B11" s="114">
        <v>45</v>
      </c>
      <c r="C11" s="114"/>
      <c r="D11" s="115">
        <v>1.4939057897981349</v>
      </c>
      <c r="E11" s="116"/>
      <c r="F11" s="117">
        <v>1.4858959006709729</v>
      </c>
      <c r="G11" s="118"/>
      <c r="H11" s="121">
        <v>0.14899699937973757</v>
      </c>
      <c r="I11" s="118"/>
      <c r="J11" s="120">
        <v>1.3369017974942623</v>
      </c>
      <c r="K11" s="12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x14ac:dyDescent="0.2">
      <c r="A12" s="113" t="s">
        <v>38</v>
      </c>
      <c r="B12" s="114">
        <v>58.9</v>
      </c>
      <c r="C12" s="114"/>
      <c r="D12" s="115">
        <v>1.9768753322830741</v>
      </c>
      <c r="E12" s="116"/>
      <c r="F12" s="117">
        <v>1.9488634659540556</v>
      </c>
      <c r="G12" s="118"/>
      <c r="H12" s="121">
        <v>0.1939960931521415</v>
      </c>
      <c r="I12" s="118"/>
      <c r="J12" s="120">
        <v>1.7548710954393643</v>
      </c>
      <c r="K12" s="122"/>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x14ac:dyDescent="0.2">
      <c r="A13" s="113" t="s">
        <v>39</v>
      </c>
      <c r="B13" s="114">
        <v>87.3</v>
      </c>
      <c r="C13" s="114"/>
      <c r="D13" s="115">
        <v>3.9427513582155598</v>
      </c>
      <c r="E13" s="116"/>
      <c r="F13" s="117">
        <v>3.9077262313742671</v>
      </c>
      <c r="G13" s="118"/>
      <c r="H13" s="121">
        <v>0.387992186304283</v>
      </c>
      <c r="I13" s="118"/>
      <c r="J13" s="120">
        <v>3.5197414563798084</v>
      </c>
      <c r="K13" s="122"/>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x14ac:dyDescent="0.2">
      <c r="A14" s="113" t="s">
        <v>40</v>
      </c>
      <c r="B14" s="114">
        <v>119.1</v>
      </c>
      <c r="C14" s="114"/>
      <c r="D14" s="115">
        <v>5.8176331225204478</v>
      </c>
      <c r="E14" s="116"/>
      <c r="F14" s="117">
        <v>5.7715956518659857</v>
      </c>
      <c r="G14" s="118"/>
      <c r="H14" s="121">
        <v>0.57798836000998854</v>
      </c>
      <c r="I14" s="118"/>
      <c r="J14" s="120">
        <v>5.1936185012604339</v>
      </c>
      <c r="K14" s="122"/>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x14ac:dyDescent="0.2">
      <c r="A15" s="113" t="s">
        <v>41</v>
      </c>
      <c r="B15" s="114">
        <v>124.1</v>
      </c>
      <c r="C15" s="114"/>
      <c r="D15" s="115">
        <v>7.7935085178625583</v>
      </c>
      <c r="E15" s="116"/>
      <c r="F15" s="117">
        <v>7.6474642317170938</v>
      </c>
      <c r="G15" s="118"/>
      <c r="H15" s="121">
        <v>0.74998489620673259</v>
      </c>
      <c r="I15" s="118"/>
      <c r="J15" s="120">
        <v>6.897493342644295</v>
      </c>
      <c r="K15" s="122"/>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x14ac:dyDescent="0.2">
      <c r="A16" s="113"/>
      <c r="B16" s="114"/>
      <c r="C16" s="114"/>
      <c r="D16" s="115"/>
      <c r="E16" s="116"/>
      <c r="F16" s="117"/>
      <c r="G16" s="118"/>
      <c r="H16" s="121"/>
      <c r="I16" s="118"/>
      <c r="J16" s="120"/>
      <c r="K16" s="122"/>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11" x14ac:dyDescent="0.2">
      <c r="A17" s="113" t="s">
        <v>42</v>
      </c>
      <c r="B17" s="114">
        <v>176.2</v>
      </c>
      <c r="C17" s="114"/>
      <c r="D17" s="115">
        <v>14.637076941810642</v>
      </c>
      <c r="E17" s="116"/>
      <c r="F17" s="117">
        <v>14.327996205056778</v>
      </c>
      <c r="G17" s="118"/>
      <c r="H17" s="121">
        <v>1.1429769818190607</v>
      </c>
      <c r="I17" s="118"/>
      <c r="J17" s="120">
        <v>13.185031489722771</v>
      </c>
      <c r="K17" s="122"/>
    </row>
    <row r="18" spans="1:11" x14ac:dyDescent="0.2">
      <c r="A18" s="113" t="s">
        <v>43</v>
      </c>
      <c r="B18" s="114">
        <v>335</v>
      </c>
      <c r="C18" s="114"/>
      <c r="D18" s="115">
        <v>28.16022413138894</v>
      </c>
      <c r="E18" s="116"/>
      <c r="F18" s="117">
        <v>27.490074092359617</v>
      </c>
      <c r="G18" s="118"/>
      <c r="H18" s="121">
        <v>2.3319530372721342</v>
      </c>
      <c r="I18" s="118"/>
      <c r="J18" s="120">
        <v>25.158152000714765</v>
      </c>
      <c r="K18" s="122"/>
    </row>
    <row r="19" spans="1:11" x14ac:dyDescent="0.2">
      <c r="A19" s="113" t="s">
        <v>44</v>
      </c>
      <c r="B19" s="114">
        <v>521</v>
      </c>
      <c r="C19" s="114"/>
      <c r="D19" s="115">
        <v>50.762798744907712</v>
      </c>
      <c r="E19" s="116"/>
      <c r="F19" s="117">
        <v>49.374540903991445</v>
      </c>
      <c r="G19" s="118"/>
      <c r="H19" s="121">
        <v>5.2558941526167819</v>
      </c>
      <c r="I19" s="118"/>
      <c r="J19" s="120">
        <v>44.118759243860765</v>
      </c>
      <c r="K19" s="122"/>
    </row>
    <row r="20" spans="1:11" x14ac:dyDescent="0.2">
      <c r="A20" s="123" t="s">
        <v>45</v>
      </c>
      <c r="B20" s="114">
        <v>1032.2</v>
      </c>
      <c r="C20" s="114"/>
      <c r="D20" s="115">
        <v>120.33341141238108</v>
      </c>
      <c r="E20" s="116"/>
      <c r="F20" s="117">
        <v>116.42084375452269</v>
      </c>
      <c r="G20" s="118"/>
      <c r="H20" s="121">
        <v>13.023737717595315</v>
      </c>
      <c r="I20" s="118"/>
      <c r="J20" s="120">
        <v>103.39740491390741</v>
      </c>
      <c r="K20" s="122"/>
    </row>
    <row r="21" spans="1:11" x14ac:dyDescent="0.2">
      <c r="A21" s="123" t="s">
        <v>46</v>
      </c>
      <c r="B21" s="114">
        <v>1519.7</v>
      </c>
      <c r="C21" s="114"/>
      <c r="D21" s="115">
        <v>260.55856839133133</v>
      </c>
      <c r="E21" s="116"/>
      <c r="F21" s="117">
        <v>249.38952819558909</v>
      </c>
      <c r="G21" s="118"/>
      <c r="H21" s="121">
        <v>14.963698649116731</v>
      </c>
      <c r="I21" s="118"/>
      <c r="J21" s="120">
        <v>234.42578018694638</v>
      </c>
      <c r="K21" s="122"/>
    </row>
    <row r="22" spans="1:11" x14ac:dyDescent="0.2">
      <c r="A22" s="124"/>
      <c r="B22" s="125"/>
      <c r="C22" s="125"/>
      <c r="D22" s="115"/>
      <c r="E22" s="116"/>
      <c r="F22" s="117"/>
      <c r="G22" s="118"/>
      <c r="H22" s="121"/>
      <c r="I22" s="118"/>
      <c r="J22" s="120"/>
      <c r="K22" s="122"/>
    </row>
    <row r="23" spans="1:11" x14ac:dyDescent="0.2">
      <c r="A23" s="124" t="s">
        <v>400</v>
      </c>
      <c r="B23" s="125">
        <v>3379.7279999999996</v>
      </c>
      <c r="C23" s="125"/>
      <c r="D23" s="115">
        <v>974.81052551009873</v>
      </c>
      <c r="E23" s="116"/>
      <c r="F23" s="117">
        <v>910.5112111396171</v>
      </c>
      <c r="G23" s="118"/>
      <c r="H23" s="121">
        <v>53.009932443753478</v>
      </c>
      <c r="I23" s="118"/>
      <c r="J23" s="120">
        <v>857.50101201673124</v>
      </c>
      <c r="K23" s="122"/>
    </row>
    <row r="24" spans="1:11" x14ac:dyDescent="0.2">
      <c r="A24" s="124"/>
      <c r="B24" s="125"/>
      <c r="C24" s="125"/>
      <c r="D24" s="115"/>
      <c r="E24" s="116"/>
      <c r="F24" s="117"/>
      <c r="G24" s="118"/>
      <c r="H24" s="121"/>
      <c r="I24" s="118"/>
      <c r="J24" s="120"/>
      <c r="K24" s="122"/>
    </row>
    <row r="25" spans="1:11" x14ac:dyDescent="0.2">
      <c r="A25" s="124">
        <v>2010</v>
      </c>
      <c r="B25" s="125">
        <v>389.63799999999998</v>
      </c>
      <c r="C25" s="125"/>
      <c r="D25" s="115">
        <v>172.8530993625601</v>
      </c>
      <c r="E25" s="116"/>
      <c r="F25" s="117">
        <v>156.37104491166087</v>
      </c>
      <c r="G25" s="118"/>
      <c r="H25" s="121">
        <v>10.729783915064322</v>
      </c>
      <c r="I25" s="118"/>
      <c r="J25" s="120">
        <v>145.64130187631588</v>
      </c>
      <c r="K25" s="122"/>
    </row>
    <row r="26" spans="1:11" x14ac:dyDescent="0.2">
      <c r="A26" s="124">
        <v>2011</v>
      </c>
      <c r="B26" s="125">
        <v>440.6</v>
      </c>
      <c r="C26" s="125"/>
      <c r="D26" s="115">
        <v>218.21123894156489</v>
      </c>
      <c r="E26" s="116"/>
      <c r="F26" s="117">
        <v>194.026406841316</v>
      </c>
      <c r="G26" s="118"/>
      <c r="H26" s="121">
        <v>13.702724043627811</v>
      </c>
      <c r="I26" s="118"/>
      <c r="J26" s="120">
        <v>180.32375426680835</v>
      </c>
      <c r="K26" s="122"/>
    </row>
    <row r="27" spans="1:11" x14ac:dyDescent="0.2">
      <c r="A27" s="124">
        <v>2012</v>
      </c>
      <c r="B27" s="125">
        <v>479.54399999999998</v>
      </c>
      <c r="C27" s="125"/>
      <c r="D27" s="115">
        <v>266.86817048880545</v>
      </c>
      <c r="E27" s="116"/>
      <c r="F27" s="117">
        <v>232.82268884005964</v>
      </c>
      <c r="G27" s="118"/>
      <c r="H27" s="121">
        <v>17.29765164611208</v>
      </c>
      <c r="I27" s="118"/>
      <c r="J27" s="120">
        <v>215.52516853680689</v>
      </c>
      <c r="K27" s="122"/>
    </row>
    <row r="28" spans="1:11" x14ac:dyDescent="0.2">
      <c r="A28" s="124">
        <v>2013</v>
      </c>
      <c r="B28" s="125">
        <v>517.19100000000003</v>
      </c>
      <c r="C28" s="125"/>
      <c r="D28" s="115">
        <v>332.21404958071167</v>
      </c>
      <c r="E28" s="116"/>
      <c r="F28" s="117">
        <v>283.93610792121586</v>
      </c>
      <c r="G28" s="118"/>
      <c r="H28" s="121">
        <v>19.897599286295421</v>
      </c>
      <c r="I28" s="118"/>
      <c r="J28" s="120">
        <v>264.03860496839189</v>
      </c>
      <c r="K28" s="122"/>
    </row>
    <row r="29" spans="1:11" x14ac:dyDescent="0.2">
      <c r="A29" s="124">
        <v>2014</v>
      </c>
      <c r="B29" s="125">
        <v>573.70000000000005</v>
      </c>
      <c r="C29" s="125"/>
      <c r="D29" s="115">
        <v>457.07617539871245</v>
      </c>
      <c r="E29" s="116"/>
      <c r="F29" s="117">
        <v>368.30019751718487</v>
      </c>
      <c r="G29" s="118"/>
      <c r="H29" s="121">
        <v>24.33051001280802</v>
      </c>
      <c r="I29" s="118"/>
      <c r="J29" s="120">
        <v>343.96973360436709</v>
      </c>
      <c r="K29" s="122"/>
    </row>
    <row r="30" spans="1:11" x14ac:dyDescent="0.2">
      <c r="A30" s="124"/>
      <c r="B30" s="125"/>
      <c r="C30" s="125"/>
      <c r="D30" s="115"/>
      <c r="E30" s="116"/>
      <c r="F30" s="117"/>
      <c r="G30" s="118"/>
      <c r="H30" s="121"/>
      <c r="I30" s="118"/>
      <c r="J30" s="120"/>
      <c r="K30" s="122"/>
    </row>
    <row r="31" spans="1:11" x14ac:dyDescent="0.2">
      <c r="A31" s="124">
        <v>2015</v>
      </c>
      <c r="B31" s="114">
        <v>598.63</v>
      </c>
      <c r="C31" s="114"/>
      <c r="D31" s="115">
        <v>587.58294524844723</v>
      </c>
      <c r="E31" s="116"/>
      <c r="F31" s="117">
        <v>467.52524597975685</v>
      </c>
      <c r="G31" s="118"/>
      <c r="H31" s="121">
        <v>45.007093611296824</v>
      </c>
      <c r="I31" s="118"/>
      <c r="J31" s="120">
        <v>422.51896374809326</v>
      </c>
      <c r="K31" s="122"/>
    </row>
    <row r="32" spans="1:11" x14ac:dyDescent="0.2">
      <c r="A32" s="124">
        <v>2016</v>
      </c>
      <c r="B32" s="114">
        <v>646.70299999999997</v>
      </c>
      <c r="C32" s="114"/>
      <c r="D32" s="115">
        <v>172.08514779190082</v>
      </c>
      <c r="E32" s="116"/>
      <c r="F32" s="117">
        <v>633.70860345755796</v>
      </c>
      <c r="G32" s="118"/>
      <c r="H32" s="121">
        <v>24.807500406795498</v>
      </c>
      <c r="I32" s="118"/>
      <c r="J32" s="120">
        <v>608.90027305545516</v>
      </c>
      <c r="K32" s="122"/>
    </row>
    <row r="33" spans="1:255" x14ac:dyDescent="0.2">
      <c r="A33" s="124" t="s">
        <v>396</v>
      </c>
      <c r="B33" s="114">
        <v>170.143</v>
      </c>
      <c r="C33" s="114"/>
      <c r="D33" s="115"/>
      <c r="E33" s="116"/>
      <c r="F33" s="117">
        <v>170.13108090703992</v>
      </c>
      <c r="G33" s="118"/>
      <c r="H33" s="121">
        <v>0.55798876277780918</v>
      </c>
      <c r="I33" s="118"/>
      <c r="J33" s="120">
        <v>169.57254400004823</v>
      </c>
      <c r="K33" s="122"/>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255" ht="16" x14ac:dyDescent="0.2">
      <c r="A34" s="126" t="s">
        <v>47</v>
      </c>
      <c r="B34" s="404">
        <v>11283.876999999999</v>
      </c>
      <c r="C34" s="127"/>
      <c r="D34" s="128">
        <v>3678.86</v>
      </c>
      <c r="E34" s="129"/>
      <c r="F34" s="405">
        <v>3896.7549999999992</v>
      </c>
      <c r="G34" s="406"/>
      <c r="H34" s="407">
        <v>248.27699999999999</v>
      </c>
      <c r="I34" s="406"/>
      <c r="J34" s="408">
        <v>3648.4780000000001</v>
      </c>
    </row>
    <row r="36" spans="1:255" x14ac:dyDescent="0.2">
      <c r="A36" s="16" t="s">
        <v>18</v>
      </c>
      <c r="B36" s="4"/>
      <c r="C36" s="4"/>
      <c r="D36" s="2"/>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row>
    <row r="37" spans="1:255" s="43" customFormat="1" ht="14.5" customHeight="1" x14ac:dyDescent="0.2">
      <c r="A37" s="41" t="s">
        <v>332</v>
      </c>
      <c r="B37" s="42"/>
      <c r="C37" s="42"/>
      <c r="D37" s="42"/>
      <c r="E37" s="42"/>
    </row>
    <row r="38" spans="1:255" ht="15.5" customHeight="1" x14ac:dyDescent="0.2">
      <c r="A38" s="456" t="s">
        <v>336</v>
      </c>
      <c r="B38" s="457"/>
      <c r="C38" s="457"/>
      <c r="D38" s="457"/>
      <c r="E38" s="457"/>
      <c r="F38" s="457"/>
      <c r="G38" s="457"/>
      <c r="H38" s="457"/>
      <c r="I38" s="457"/>
      <c r="J38" s="457"/>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pans="1:255" s="377" customFormat="1" ht="16" x14ac:dyDescent="0.2">
      <c r="A39" s="409" t="s">
        <v>337</v>
      </c>
      <c r="B39" s="410"/>
      <c r="C39" s="410"/>
      <c r="D39" s="410"/>
      <c r="E39" s="410"/>
      <c r="F39" s="410"/>
      <c r="G39" s="411"/>
      <c r="H39" s="410"/>
      <c r="I39" s="410"/>
      <c r="J39" s="410"/>
    </row>
    <row r="40" spans="1:255" s="46" customFormat="1" ht="13" x14ac:dyDescent="0.15">
      <c r="A40" s="455" t="s">
        <v>432</v>
      </c>
      <c r="B40" s="455"/>
      <c r="C40" s="455"/>
      <c r="D40" s="455"/>
      <c r="E40" s="455"/>
      <c r="F40" s="455"/>
      <c r="G40" s="455"/>
      <c r="H40" s="455"/>
      <c r="I40" s="455"/>
      <c r="J40" s="45"/>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row>
    <row r="41" spans="1:255" s="43" customFormat="1" ht="39.5" customHeight="1" x14ac:dyDescent="0.2">
      <c r="A41" s="455" t="s">
        <v>433</v>
      </c>
      <c r="B41" s="455"/>
      <c r="C41" s="455"/>
      <c r="D41" s="455"/>
      <c r="E41" s="455"/>
      <c r="F41" s="455"/>
      <c r="G41" s="455"/>
      <c r="H41" s="455"/>
    </row>
    <row r="42" spans="1:255" s="43" customFormat="1" ht="14.5" customHeight="1" x14ac:dyDescent="0.2">
      <c r="A42" s="455" t="s">
        <v>434</v>
      </c>
      <c r="B42" s="455"/>
      <c r="C42" s="455"/>
      <c r="D42" s="455"/>
      <c r="E42" s="455"/>
      <c r="F42" s="455"/>
    </row>
    <row r="43" spans="1:255" x14ac:dyDescent="0.2">
      <c r="D43" s="2"/>
    </row>
    <row r="44" spans="1:255" x14ac:dyDescent="0.2">
      <c r="D44" s="2"/>
    </row>
    <row r="45" spans="1:255" x14ac:dyDescent="0.2">
      <c r="D45" s="2"/>
    </row>
    <row r="46" spans="1:255" x14ac:dyDescent="0.2">
      <c r="D46" s="2"/>
    </row>
    <row r="47" spans="1:255" x14ac:dyDescent="0.2">
      <c r="D47" s="2"/>
    </row>
    <row r="48" spans="1:255" x14ac:dyDescent="0.2">
      <c r="D48" s="2"/>
    </row>
    <row r="49" spans="4:4" x14ac:dyDescent="0.2">
      <c r="D49" s="2"/>
    </row>
    <row r="50" spans="4:4" x14ac:dyDescent="0.2">
      <c r="D50" s="2"/>
    </row>
    <row r="51" spans="4:4" x14ac:dyDescent="0.2">
      <c r="D51" s="2"/>
    </row>
    <row r="52" spans="4:4" x14ac:dyDescent="0.2">
      <c r="D52" s="2"/>
    </row>
    <row r="53" spans="4:4" x14ac:dyDescent="0.2">
      <c r="D53" s="2"/>
    </row>
    <row r="54" spans="4:4" x14ac:dyDescent="0.2">
      <c r="D54" s="2"/>
    </row>
    <row r="55" spans="4:4" x14ac:dyDescent="0.2">
      <c r="D55" s="2"/>
    </row>
    <row r="56" spans="4:4" x14ac:dyDescent="0.2">
      <c r="D56" s="2"/>
    </row>
    <row r="57" spans="4:4" x14ac:dyDescent="0.2">
      <c r="D57" s="2"/>
    </row>
    <row r="58" spans="4:4" x14ac:dyDescent="0.2">
      <c r="D58" s="2"/>
    </row>
    <row r="59" spans="4:4" x14ac:dyDescent="0.2">
      <c r="D59" s="2"/>
    </row>
    <row r="60" spans="4:4" x14ac:dyDescent="0.2">
      <c r="D60" s="2"/>
    </row>
    <row r="61" spans="4:4" x14ac:dyDescent="0.2">
      <c r="D61" s="2"/>
    </row>
    <row r="62" spans="4:4" x14ac:dyDescent="0.2">
      <c r="D62" s="2"/>
    </row>
    <row r="63" spans="4:4" x14ac:dyDescent="0.2">
      <c r="D63" s="2"/>
    </row>
    <row r="64" spans="4:4" x14ac:dyDescent="0.2">
      <c r="D64" s="2"/>
    </row>
    <row r="65" spans="4:4" x14ac:dyDescent="0.2">
      <c r="D65" s="2"/>
    </row>
    <row r="66" spans="4:4" x14ac:dyDescent="0.2">
      <c r="D66" s="2"/>
    </row>
    <row r="67" spans="4:4" x14ac:dyDescent="0.2">
      <c r="D67" s="2"/>
    </row>
    <row r="68" spans="4:4" x14ac:dyDescent="0.2">
      <c r="D68" s="2"/>
    </row>
    <row r="69" spans="4:4" x14ac:dyDescent="0.2">
      <c r="D69" s="2"/>
    </row>
    <row r="70" spans="4:4" x14ac:dyDescent="0.2">
      <c r="D70" s="2"/>
    </row>
    <row r="71" spans="4:4" x14ac:dyDescent="0.2">
      <c r="D71" s="2"/>
    </row>
    <row r="72" spans="4:4" x14ac:dyDescent="0.2">
      <c r="D72" s="2"/>
    </row>
    <row r="73" spans="4:4" x14ac:dyDescent="0.2">
      <c r="D73" s="2"/>
    </row>
    <row r="74" spans="4:4" x14ac:dyDescent="0.2">
      <c r="D74" s="2"/>
    </row>
    <row r="75" spans="4:4" x14ac:dyDescent="0.2">
      <c r="D75" s="2"/>
    </row>
    <row r="76" spans="4:4" x14ac:dyDescent="0.2">
      <c r="D76" s="2"/>
    </row>
    <row r="77" spans="4:4" x14ac:dyDescent="0.2">
      <c r="D77" s="2"/>
    </row>
    <row r="78" spans="4:4" x14ac:dyDescent="0.2">
      <c r="D78" s="2"/>
    </row>
    <row r="79" spans="4:4" x14ac:dyDescent="0.2">
      <c r="D79" s="2"/>
    </row>
    <row r="80" spans="4:4" x14ac:dyDescent="0.2">
      <c r="D80" s="2"/>
    </row>
    <row r="81" spans="4:4" x14ac:dyDescent="0.2">
      <c r="D81" s="2"/>
    </row>
    <row r="82" spans="4:4" x14ac:dyDescent="0.2">
      <c r="D82" s="2"/>
    </row>
    <row r="83" spans="4:4" x14ac:dyDescent="0.2">
      <c r="D83" s="2"/>
    </row>
    <row r="84" spans="4:4" x14ac:dyDescent="0.2">
      <c r="D84" s="2"/>
    </row>
    <row r="85" spans="4:4" x14ac:dyDescent="0.2">
      <c r="D85" s="2"/>
    </row>
    <row r="86" spans="4:4" x14ac:dyDescent="0.2">
      <c r="D86" s="2"/>
    </row>
    <row r="87" spans="4:4" x14ac:dyDescent="0.2">
      <c r="D87" s="2"/>
    </row>
    <row r="88" spans="4:4" x14ac:dyDescent="0.2">
      <c r="D88" s="2"/>
    </row>
    <row r="89" spans="4:4" x14ac:dyDescent="0.2">
      <c r="D89" s="2"/>
    </row>
    <row r="90" spans="4:4" x14ac:dyDescent="0.2">
      <c r="D90" s="2"/>
    </row>
    <row r="91" spans="4:4" x14ac:dyDescent="0.2">
      <c r="D91" s="2"/>
    </row>
    <row r="92" spans="4:4" x14ac:dyDescent="0.2">
      <c r="D92" s="2"/>
    </row>
    <row r="93" spans="4:4" x14ac:dyDescent="0.2">
      <c r="D93" s="2"/>
    </row>
    <row r="94" spans="4:4" x14ac:dyDescent="0.2">
      <c r="D94" s="2"/>
    </row>
    <row r="95" spans="4:4" x14ac:dyDescent="0.2">
      <c r="D95" s="2"/>
    </row>
    <row r="96" spans="4:4" x14ac:dyDescent="0.2">
      <c r="D96" s="2"/>
    </row>
    <row r="97" spans="4:4" x14ac:dyDescent="0.2">
      <c r="D97" s="2"/>
    </row>
    <row r="98" spans="4:4" x14ac:dyDescent="0.2">
      <c r="D98" s="2"/>
    </row>
    <row r="99" spans="4:4" x14ac:dyDescent="0.2">
      <c r="D99" s="2"/>
    </row>
    <row r="100" spans="4:4" x14ac:dyDescent="0.2">
      <c r="D100" s="2"/>
    </row>
    <row r="101" spans="4:4" x14ac:dyDescent="0.2">
      <c r="D101" s="2"/>
    </row>
    <row r="102" spans="4:4" x14ac:dyDescent="0.2">
      <c r="D102" s="2"/>
    </row>
    <row r="103" spans="4:4" x14ac:dyDescent="0.2">
      <c r="D103" s="2"/>
    </row>
    <row r="104" spans="4:4" x14ac:dyDescent="0.2">
      <c r="D104" s="2"/>
    </row>
    <row r="105" spans="4:4" x14ac:dyDescent="0.2">
      <c r="D105" s="2"/>
    </row>
    <row r="106" spans="4:4" x14ac:dyDescent="0.2">
      <c r="D106" s="2"/>
    </row>
    <row r="107" spans="4:4" x14ac:dyDescent="0.2">
      <c r="D107" s="2"/>
    </row>
    <row r="108" spans="4:4" x14ac:dyDescent="0.2">
      <c r="D108" s="2"/>
    </row>
    <row r="109" spans="4:4" x14ac:dyDescent="0.2">
      <c r="D109" s="2"/>
    </row>
    <row r="110" spans="4:4" x14ac:dyDescent="0.2">
      <c r="D110" s="2"/>
    </row>
    <row r="111" spans="4:4" x14ac:dyDescent="0.2">
      <c r="D111" s="2"/>
    </row>
    <row r="112" spans="4:4" x14ac:dyDescent="0.2">
      <c r="D112" s="2"/>
    </row>
    <row r="113" spans="4:4" x14ac:dyDescent="0.2">
      <c r="D113" s="2"/>
    </row>
    <row r="114" spans="4:4" x14ac:dyDescent="0.2">
      <c r="D114" s="2"/>
    </row>
    <row r="115" spans="4:4" x14ac:dyDescent="0.2">
      <c r="D115" s="2"/>
    </row>
    <row r="116" spans="4:4" x14ac:dyDescent="0.2">
      <c r="D116" s="2"/>
    </row>
    <row r="117" spans="4:4" x14ac:dyDescent="0.2">
      <c r="D117" s="2"/>
    </row>
    <row r="118" spans="4:4" x14ac:dyDescent="0.2">
      <c r="D118" s="2"/>
    </row>
    <row r="119" spans="4:4" x14ac:dyDescent="0.2">
      <c r="D119" s="2"/>
    </row>
    <row r="120" spans="4:4" x14ac:dyDescent="0.2">
      <c r="D120" s="2"/>
    </row>
    <row r="121" spans="4:4" x14ac:dyDescent="0.2">
      <c r="D121" s="2"/>
    </row>
    <row r="122" spans="4:4" x14ac:dyDescent="0.2">
      <c r="D122" s="2"/>
    </row>
    <row r="123" spans="4:4" x14ac:dyDescent="0.2">
      <c r="D123" s="2"/>
    </row>
    <row r="124" spans="4:4" x14ac:dyDescent="0.2">
      <c r="D124" s="2"/>
    </row>
    <row r="125" spans="4:4" x14ac:dyDescent="0.2">
      <c r="D125" s="2"/>
    </row>
    <row r="126" spans="4:4" x14ac:dyDescent="0.2">
      <c r="D126" s="2"/>
    </row>
    <row r="127" spans="4:4" x14ac:dyDescent="0.2">
      <c r="D127" s="2"/>
    </row>
    <row r="128" spans="4:4" x14ac:dyDescent="0.2">
      <c r="D128" s="2"/>
    </row>
    <row r="129" spans="4:4" x14ac:dyDescent="0.2">
      <c r="D129" s="2"/>
    </row>
    <row r="130" spans="4:4" x14ac:dyDescent="0.2">
      <c r="D130" s="2"/>
    </row>
    <row r="131" spans="4:4" x14ac:dyDescent="0.2">
      <c r="D131" s="2"/>
    </row>
    <row r="132" spans="4:4" x14ac:dyDescent="0.2">
      <c r="D132" s="2"/>
    </row>
    <row r="133" spans="4:4" x14ac:dyDescent="0.2">
      <c r="D133" s="2"/>
    </row>
    <row r="134" spans="4:4" x14ac:dyDescent="0.2">
      <c r="D134" s="2"/>
    </row>
    <row r="135" spans="4:4" x14ac:dyDescent="0.2">
      <c r="D135" s="2"/>
    </row>
    <row r="136" spans="4:4" x14ac:dyDescent="0.2">
      <c r="D136" s="2"/>
    </row>
    <row r="137" spans="4:4" x14ac:dyDescent="0.2">
      <c r="D137" s="2"/>
    </row>
    <row r="138" spans="4:4" x14ac:dyDescent="0.2">
      <c r="D138" s="2"/>
    </row>
    <row r="139" spans="4:4" x14ac:dyDescent="0.2">
      <c r="D139" s="2"/>
    </row>
    <row r="140" spans="4:4" x14ac:dyDescent="0.2">
      <c r="D140" s="2"/>
    </row>
    <row r="141" spans="4:4" x14ac:dyDescent="0.2">
      <c r="D141" s="2"/>
    </row>
    <row r="142" spans="4:4" x14ac:dyDescent="0.2">
      <c r="D142" s="2"/>
    </row>
    <row r="143" spans="4:4" x14ac:dyDescent="0.2">
      <c r="D143" s="2"/>
    </row>
    <row r="144" spans="4:4" x14ac:dyDescent="0.2">
      <c r="D144" s="2"/>
    </row>
    <row r="145" spans="4:4" x14ac:dyDescent="0.2">
      <c r="D145" s="2"/>
    </row>
    <row r="146" spans="4:4" x14ac:dyDescent="0.2">
      <c r="D146" s="2"/>
    </row>
    <row r="147" spans="4:4" x14ac:dyDescent="0.2">
      <c r="D147" s="2"/>
    </row>
    <row r="148" spans="4:4" x14ac:dyDescent="0.2">
      <c r="D148" s="2"/>
    </row>
    <row r="149" spans="4:4" x14ac:dyDescent="0.2">
      <c r="D149" s="2"/>
    </row>
    <row r="150" spans="4:4" x14ac:dyDescent="0.2">
      <c r="D150" s="2"/>
    </row>
    <row r="151" spans="4:4" x14ac:dyDescent="0.2">
      <c r="D151" s="2"/>
    </row>
    <row r="152" spans="4:4" x14ac:dyDescent="0.2">
      <c r="D152" s="2"/>
    </row>
    <row r="153" spans="4:4" x14ac:dyDescent="0.2">
      <c r="D153" s="2"/>
    </row>
    <row r="154" spans="4:4" x14ac:dyDescent="0.2">
      <c r="D154" s="2"/>
    </row>
    <row r="155" spans="4:4" x14ac:dyDescent="0.2">
      <c r="D155" s="2"/>
    </row>
    <row r="156" spans="4:4" x14ac:dyDescent="0.2">
      <c r="D156" s="2"/>
    </row>
    <row r="157" spans="4:4" x14ac:dyDescent="0.2">
      <c r="D157" s="2"/>
    </row>
    <row r="158" spans="4:4" x14ac:dyDescent="0.2">
      <c r="D158" s="2"/>
    </row>
    <row r="159" spans="4:4" x14ac:dyDescent="0.2">
      <c r="D159" s="2"/>
    </row>
    <row r="160" spans="4:4" x14ac:dyDescent="0.2">
      <c r="D160" s="2"/>
    </row>
    <row r="161" spans="4:4" x14ac:dyDescent="0.2">
      <c r="D161" s="2"/>
    </row>
    <row r="162" spans="4:4" x14ac:dyDescent="0.2">
      <c r="D162" s="2"/>
    </row>
    <row r="163" spans="4:4" x14ac:dyDescent="0.2">
      <c r="D163" s="2"/>
    </row>
    <row r="164" spans="4:4" x14ac:dyDescent="0.2">
      <c r="D164" s="2"/>
    </row>
    <row r="165" spans="4:4" x14ac:dyDescent="0.2">
      <c r="D165" s="2"/>
    </row>
    <row r="166" spans="4:4" x14ac:dyDescent="0.2">
      <c r="D166" s="2"/>
    </row>
    <row r="167" spans="4:4" x14ac:dyDescent="0.2">
      <c r="D167" s="2"/>
    </row>
    <row r="168" spans="4:4" x14ac:dyDescent="0.2">
      <c r="D168" s="2"/>
    </row>
    <row r="169" spans="4:4" x14ac:dyDescent="0.2">
      <c r="D169" s="2"/>
    </row>
    <row r="170" spans="4:4" x14ac:dyDescent="0.2">
      <c r="D170" s="2"/>
    </row>
    <row r="171" spans="4:4" x14ac:dyDescent="0.2">
      <c r="D171" s="2"/>
    </row>
    <row r="172" spans="4:4" x14ac:dyDescent="0.2">
      <c r="D172" s="2"/>
    </row>
    <row r="173" spans="4:4" x14ac:dyDescent="0.2">
      <c r="D173" s="2"/>
    </row>
    <row r="174" spans="4:4" x14ac:dyDescent="0.2">
      <c r="D174" s="2"/>
    </row>
    <row r="175" spans="4:4" x14ac:dyDescent="0.2">
      <c r="D175" s="2"/>
    </row>
    <row r="176" spans="4:4" x14ac:dyDescent="0.2">
      <c r="D176" s="2"/>
    </row>
    <row r="177" spans="4:4" x14ac:dyDescent="0.2">
      <c r="D177" s="2"/>
    </row>
    <row r="178" spans="4:4" x14ac:dyDescent="0.2">
      <c r="D178" s="2"/>
    </row>
    <row r="179" spans="4:4" x14ac:dyDescent="0.2">
      <c r="D179" s="2"/>
    </row>
    <row r="180" spans="4:4" x14ac:dyDescent="0.2">
      <c r="D180" s="2"/>
    </row>
    <row r="181" spans="4:4" x14ac:dyDescent="0.2">
      <c r="D181" s="2"/>
    </row>
    <row r="182" spans="4:4" x14ac:dyDescent="0.2">
      <c r="D182" s="2"/>
    </row>
    <row r="183" spans="4:4" x14ac:dyDescent="0.2">
      <c r="D183" s="2"/>
    </row>
    <row r="184" spans="4:4" x14ac:dyDescent="0.2">
      <c r="D184" s="2"/>
    </row>
    <row r="185" spans="4:4" x14ac:dyDescent="0.2">
      <c r="D185" s="2"/>
    </row>
    <row r="186" spans="4:4" x14ac:dyDescent="0.2">
      <c r="D186" s="2"/>
    </row>
    <row r="187" spans="4:4" x14ac:dyDescent="0.2">
      <c r="D187" s="2"/>
    </row>
    <row r="188" spans="4:4" x14ac:dyDescent="0.2">
      <c r="D188" s="2"/>
    </row>
    <row r="189" spans="4:4" x14ac:dyDescent="0.2">
      <c r="D189" s="2"/>
    </row>
    <row r="190" spans="4:4" x14ac:dyDescent="0.2">
      <c r="D190" s="2"/>
    </row>
    <row r="191" spans="4:4" x14ac:dyDescent="0.2">
      <c r="D191" s="2"/>
    </row>
    <row r="192" spans="4:4" x14ac:dyDescent="0.2">
      <c r="D192" s="2"/>
    </row>
  </sheetData>
  <mergeCells count="4">
    <mergeCell ref="A40:I40"/>
    <mergeCell ref="A42:F42"/>
    <mergeCell ref="A41:H41"/>
    <mergeCell ref="A38:J38"/>
  </mergeCells>
  <pageMargins left="0.7" right="0.7" top="0.75" bottom="0.75" header="0.3" footer="0.3"/>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N41"/>
  <sheetViews>
    <sheetView workbookViewId="0"/>
  </sheetViews>
  <sheetFormatPr baseColWidth="10" defaultColWidth="8.83203125" defaultRowHeight="13" x14ac:dyDescent="0.15"/>
  <cols>
    <col min="1" max="1" width="39.6640625" style="42" customWidth="1"/>
    <col min="2" max="2" width="17" style="42" customWidth="1"/>
    <col min="3" max="3" width="11.6640625" style="42" customWidth="1"/>
    <col min="4" max="4" width="9.83203125" style="42" customWidth="1"/>
    <col min="5" max="5" width="17.5" style="42" customWidth="1"/>
    <col min="6" max="6" width="11.5" style="42" customWidth="1"/>
    <col min="7" max="7" width="7.5" style="42" customWidth="1"/>
    <col min="8" max="8" width="8.5" style="42" customWidth="1"/>
    <col min="9" max="9" width="11.83203125" style="42" customWidth="1"/>
    <col min="10" max="16384" width="8.83203125" style="42"/>
  </cols>
  <sheetData>
    <row r="1" spans="1:9" ht="18" x14ac:dyDescent="0.2">
      <c r="A1" s="130" t="s">
        <v>66</v>
      </c>
      <c r="B1" s="84"/>
      <c r="C1" s="84"/>
      <c r="D1" s="84"/>
      <c r="E1" s="431"/>
      <c r="F1" s="85"/>
      <c r="G1" s="85"/>
      <c r="H1" s="85"/>
      <c r="I1" s="85"/>
    </row>
    <row r="2" spans="1:9" s="132" customFormat="1" ht="18" x14ac:dyDescent="0.2">
      <c r="A2" s="130" t="s">
        <v>441</v>
      </c>
      <c r="B2" s="131"/>
      <c r="C2" s="131"/>
      <c r="D2" s="131"/>
      <c r="E2" s="131"/>
      <c r="F2" s="131"/>
      <c r="G2" s="131"/>
      <c r="H2" s="131"/>
      <c r="I2" s="131"/>
    </row>
    <row r="3" spans="1:9" ht="16" x14ac:dyDescent="0.2">
      <c r="B3" s="133"/>
      <c r="C3" s="133"/>
      <c r="D3" s="133"/>
      <c r="E3" s="133"/>
      <c r="F3" s="133"/>
      <c r="G3" s="133"/>
      <c r="H3" s="133"/>
      <c r="I3" s="133"/>
    </row>
    <row r="4" spans="1:9" s="41" customFormat="1" ht="16.5" customHeight="1" x14ac:dyDescent="0.15">
      <c r="A4" s="41" t="s">
        <v>392</v>
      </c>
      <c r="C4" s="138" t="s">
        <v>439</v>
      </c>
      <c r="D4" s="139"/>
      <c r="F4" s="138" t="s">
        <v>454</v>
      </c>
      <c r="G4" s="140"/>
      <c r="I4" s="137" t="s">
        <v>393</v>
      </c>
    </row>
    <row r="5" spans="1:9" x14ac:dyDescent="0.15">
      <c r="A5" s="134" t="s">
        <v>442</v>
      </c>
      <c r="B5" s="134"/>
      <c r="C5" s="135">
        <v>7.32</v>
      </c>
      <c r="D5" s="135"/>
      <c r="E5" s="135">
        <v>0.6</v>
      </c>
      <c r="F5" s="135"/>
      <c r="G5" s="135"/>
      <c r="H5" s="135"/>
      <c r="I5" s="135">
        <v>7.77</v>
      </c>
    </row>
    <row r="6" spans="1:9" x14ac:dyDescent="0.15">
      <c r="A6" s="134" t="s">
        <v>443</v>
      </c>
      <c r="B6" s="134"/>
      <c r="C6" s="135">
        <v>43.19</v>
      </c>
      <c r="D6" s="135"/>
      <c r="E6" s="135">
        <v>46.94</v>
      </c>
      <c r="F6" s="135"/>
      <c r="G6" s="135"/>
      <c r="H6" s="135"/>
      <c r="I6" s="135">
        <v>42.94</v>
      </c>
    </row>
    <row r="7" spans="1:9" x14ac:dyDescent="0.15">
      <c r="A7" s="134" t="s">
        <v>444</v>
      </c>
      <c r="B7" s="134"/>
      <c r="C7" s="135">
        <v>20.28</v>
      </c>
      <c r="D7" s="135"/>
      <c r="E7" s="135">
        <v>22.1</v>
      </c>
      <c r="F7" s="135"/>
      <c r="G7" s="135"/>
      <c r="H7" s="135"/>
      <c r="I7" s="135">
        <v>20.16</v>
      </c>
    </row>
    <row r="8" spans="1:9" x14ac:dyDescent="0.15">
      <c r="A8" s="134" t="s">
        <v>445</v>
      </c>
      <c r="B8" s="134"/>
      <c r="C8" s="135">
        <v>12.77</v>
      </c>
      <c r="D8" s="135"/>
      <c r="E8" s="135">
        <v>11.21</v>
      </c>
      <c r="F8" s="135"/>
      <c r="G8" s="135"/>
      <c r="H8" s="135"/>
      <c r="I8" s="135">
        <v>12.88</v>
      </c>
    </row>
    <row r="9" spans="1:9" x14ac:dyDescent="0.15">
      <c r="A9" s="134" t="s">
        <v>446</v>
      </c>
      <c r="B9" s="134"/>
      <c r="C9" s="135">
        <v>6.35</v>
      </c>
      <c r="D9" s="135"/>
      <c r="E9" s="135">
        <v>5.32</v>
      </c>
      <c r="F9" s="135"/>
      <c r="G9" s="135"/>
      <c r="H9" s="135"/>
      <c r="I9" s="135">
        <v>6.42</v>
      </c>
    </row>
    <row r="10" spans="1:9" x14ac:dyDescent="0.15">
      <c r="A10" s="134" t="s">
        <v>447</v>
      </c>
      <c r="B10" s="134"/>
      <c r="C10" s="135">
        <v>3.07</v>
      </c>
      <c r="D10" s="135"/>
      <c r="E10" s="135">
        <v>2.71</v>
      </c>
      <c r="F10" s="135"/>
      <c r="G10" s="135"/>
      <c r="H10" s="135"/>
      <c r="I10" s="135">
        <v>3.1</v>
      </c>
    </row>
    <row r="11" spans="1:9" x14ac:dyDescent="0.15">
      <c r="A11" s="134" t="s">
        <v>448</v>
      </c>
      <c r="B11" s="134"/>
      <c r="C11" s="135">
        <v>2</v>
      </c>
      <c r="D11" s="135"/>
      <c r="E11" s="135">
        <v>2.77</v>
      </c>
      <c r="F11" s="135"/>
      <c r="G11" s="135"/>
      <c r="H11" s="135"/>
      <c r="I11" s="135">
        <v>1.95</v>
      </c>
    </row>
    <row r="12" spans="1:9" x14ac:dyDescent="0.15">
      <c r="A12" s="134" t="s">
        <v>449</v>
      </c>
      <c r="B12" s="134"/>
      <c r="C12" s="135">
        <v>1.54</v>
      </c>
      <c r="D12" s="135"/>
      <c r="E12" s="135">
        <v>2.84</v>
      </c>
      <c r="F12" s="135"/>
      <c r="G12" s="135"/>
      <c r="H12" s="135"/>
      <c r="I12" s="135">
        <v>1.45</v>
      </c>
    </row>
    <row r="13" spans="1:9" x14ac:dyDescent="0.15">
      <c r="A13" s="134" t="s">
        <v>450</v>
      </c>
      <c r="B13" s="134"/>
      <c r="C13" s="135">
        <v>0.92</v>
      </c>
      <c r="D13" s="135"/>
      <c r="E13" s="135">
        <v>1.74</v>
      </c>
      <c r="F13" s="135"/>
      <c r="G13" s="135"/>
      <c r="H13" s="135"/>
      <c r="I13" s="135">
        <v>0.87</v>
      </c>
    </row>
    <row r="14" spans="1:9" x14ac:dyDescent="0.15">
      <c r="A14" s="134" t="s">
        <v>451</v>
      </c>
      <c r="B14" s="134"/>
      <c r="C14" s="135">
        <v>0.64</v>
      </c>
      <c r="D14" s="135"/>
      <c r="E14" s="135">
        <v>1.08</v>
      </c>
      <c r="F14" s="135"/>
      <c r="G14" s="135"/>
      <c r="H14" s="135"/>
      <c r="I14" s="135">
        <v>0.61</v>
      </c>
    </row>
    <row r="15" spans="1:9" x14ac:dyDescent="0.15">
      <c r="A15" s="134" t="s">
        <v>452</v>
      </c>
      <c r="B15" s="134"/>
      <c r="C15" s="135">
        <v>0.38</v>
      </c>
      <c r="D15" s="135"/>
      <c r="E15" s="135">
        <v>0.56999999999999995</v>
      </c>
      <c r="F15" s="135"/>
      <c r="G15" s="135"/>
      <c r="H15" s="135"/>
      <c r="I15" s="135">
        <v>0.37</v>
      </c>
    </row>
    <row r="16" spans="1:9" x14ac:dyDescent="0.15">
      <c r="A16" s="134" t="s">
        <v>453</v>
      </c>
      <c r="B16" s="134"/>
      <c r="C16" s="135">
        <v>1.53</v>
      </c>
      <c r="D16" s="135"/>
      <c r="E16" s="135">
        <v>2.11</v>
      </c>
      <c r="F16" s="135"/>
      <c r="G16" s="135"/>
      <c r="H16" s="135"/>
      <c r="I16" s="135">
        <v>1.49</v>
      </c>
    </row>
    <row r="17" spans="1:10" x14ac:dyDescent="0.15">
      <c r="C17" s="134"/>
      <c r="D17" s="134"/>
      <c r="E17" s="136"/>
      <c r="F17" s="134"/>
      <c r="G17" s="134"/>
      <c r="I17" s="134"/>
    </row>
    <row r="18" spans="1:10" s="41" customFormat="1" x14ac:dyDescent="0.15">
      <c r="A18" s="432" t="s">
        <v>455</v>
      </c>
      <c r="B18" s="433"/>
      <c r="C18" s="432">
        <v>8.34</v>
      </c>
      <c r="D18" s="432" t="s">
        <v>50</v>
      </c>
      <c r="E18" s="434">
        <v>9.77</v>
      </c>
      <c r="F18" s="432" t="s">
        <v>50</v>
      </c>
      <c r="G18" s="433"/>
      <c r="H18" s="432"/>
      <c r="I18" s="435">
        <v>8.24</v>
      </c>
      <c r="J18" s="432" t="s">
        <v>50</v>
      </c>
    </row>
    <row r="20" spans="1:10" s="41" customFormat="1" x14ac:dyDescent="0.15">
      <c r="A20" s="41" t="s">
        <v>456</v>
      </c>
      <c r="C20" s="138" t="s">
        <v>439</v>
      </c>
      <c r="D20" s="139"/>
      <c r="F20" s="138" t="s">
        <v>454</v>
      </c>
      <c r="G20" s="140"/>
      <c r="I20" s="137" t="s">
        <v>393</v>
      </c>
    </row>
    <row r="21" spans="1:10" x14ac:dyDescent="0.15">
      <c r="A21" s="45" t="s">
        <v>49</v>
      </c>
      <c r="C21" s="141">
        <v>10.7</v>
      </c>
      <c r="D21" s="134" t="s">
        <v>50</v>
      </c>
      <c r="E21" s="314">
        <v>11.1</v>
      </c>
      <c r="F21" s="134" t="s">
        <v>50</v>
      </c>
      <c r="I21" s="141">
        <v>10.6</v>
      </c>
      <c r="J21" s="134" t="s">
        <v>50</v>
      </c>
    </row>
    <row r="22" spans="1:10" x14ac:dyDescent="0.15">
      <c r="A22" s="45" t="s">
        <v>51</v>
      </c>
      <c r="C22" s="141">
        <v>10.4</v>
      </c>
      <c r="D22" s="134" t="s">
        <v>50</v>
      </c>
      <c r="E22" s="314">
        <v>10.9</v>
      </c>
      <c r="F22" s="134" t="s">
        <v>50</v>
      </c>
      <c r="I22" s="141">
        <v>10.4</v>
      </c>
      <c r="J22" s="134" t="s">
        <v>50</v>
      </c>
    </row>
    <row r="23" spans="1:10" x14ac:dyDescent="0.15">
      <c r="A23" s="45" t="s">
        <v>52</v>
      </c>
      <c r="C23" s="141">
        <v>10</v>
      </c>
      <c r="D23" s="134" t="s">
        <v>50</v>
      </c>
      <c r="E23" s="314">
        <v>10</v>
      </c>
      <c r="F23" s="134" t="s">
        <v>50</v>
      </c>
      <c r="I23" s="141">
        <v>10</v>
      </c>
      <c r="J23" s="134" t="s">
        <v>50</v>
      </c>
    </row>
    <row r="24" spans="1:10" x14ac:dyDescent="0.15">
      <c r="A24" s="45" t="s">
        <v>53</v>
      </c>
      <c r="C24" s="316">
        <v>9.5</v>
      </c>
      <c r="D24" s="134" t="s">
        <v>50</v>
      </c>
      <c r="E24" s="315">
        <v>10.1</v>
      </c>
      <c r="F24" s="134" t="s">
        <v>50</v>
      </c>
      <c r="I24" s="316">
        <v>9.4</v>
      </c>
      <c r="J24" s="134" t="s">
        <v>50</v>
      </c>
    </row>
    <row r="25" spans="1:10" x14ac:dyDescent="0.15">
      <c r="A25" s="45" t="s">
        <v>54</v>
      </c>
      <c r="C25" s="316">
        <v>8.8000000000000007</v>
      </c>
      <c r="D25" s="134" t="s">
        <v>50</v>
      </c>
      <c r="E25" s="315">
        <v>9.6</v>
      </c>
      <c r="F25" s="134" t="s">
        <v>50</v>
      </c>
      <c r="I25" s="316">
        <v>8.8000000000000007</v>
      </c>
      <c r="J25" s="134" t="s">
        <v>50</v>
      </c>
    </row>
    <row r="26" spans="1:10" x14ac:dyDescent="0.15">
      <c r="A26" s="45" t="s">
        <v>55</v>
      </c>
      <c r="C26" s="316">
        <v>8.6</v>
      </c>
      <c r="D26" s="134" t="s">
        <v>50</v>
      </c>
      <c r="E26" s="315">
        <v>9.4</v>
      </c>
      <c r="F26" s="134" t="s">
        <v>50</v>
      </c>
      <c r="I26" s="316">
        <v>8.6</v>
      </c>
      <c r="J26" s="134" t="s">
        <v>50</v>
      </c>
    </row>
    <row r="27" spans="1:10" x14ac:dyDescent="0.15">
      <c r="A27" s="45" t="s">
        <v>56</v>
      </c>
      <c r="C27" s="316">
        <v>8.4</v>
      </c>
      <c r="D27" s="134" t="s">
        <v>50</v>
      </c>
      <c r="E27" s="315">
        <v>8.9</v>
      </c>
      <c r="F27" s="134" t="s">
        <v>50</v>
      </c>
      <c r="I27" s="316">
        <v>8.4</v>
      </c>
      <c r="J27" s="134" t="s">
        <v>50</v>
      </c>
    </row>
    <row r="28" spans="1:10" x14ac:dyDescent="0.15">
      <c r="A28" s="45" t="s">
        <v>57</v>
      </c>
      <c r="C28" s="316">
        <v>8.1</v>
      </c>
      <c r="D28" s="134" t="s">
        <v>50</v>
      </c>
      <c r="E28" s="315">
        <v>8.6999999999999993</v>
      </c>
      <c r="F28" s="134" t="s">
        <v>50</v>
      </c>
      <c r="I28" s="316">
        <v>8.1</v>
      </c>
      <c r="J28" s="134" t="s">
        <v>50</v>
      </c>
    </row>
    <row r="29" spans="1:10" x14ac:dyDescent="0.15">
      <c r="A29" s="45" t="s">
        <v>58</v>
      </c>
      <c r="C29" s="316">
        <v>8.6999999999999993</v>
      </c>
      <c r="D29" s="134" t="s">
        <v>50</v>
      </c>
      <c r="E29" s="315">
        <v>7.3</v>
      </c>
      <c r="F29" s="134" t="s">
        <v>50</v>
      </c>
      <c r="I29" s="316">
        <v>8.9</v>
      </c>
      <c r="J29" s="134" t="s">
        <v>50</v>
      </c>
    </row>
    <row r="30" spans="1:10" x14ac:dyDescent="0.15">
      <c r="A30" s="45" t="s">
        <v>59</v>
      </c>
      <c r="C30" s="316">
        <v>8.4</v>
      </c>
      <c r="D30" s="134" t="s">
        <v>50</v>
      </c>
      <c r="E30" s="315">
        <v>6.8</v>
      </c>
      <c r="F30" s="134" t="s">
        <v>50</v>
      </c>
      <c r="G30" s="134"/>
      <c r="I30" s="316">
        <v>8.8000000000000007</v>
      </c>
      <c r="J30" s="134" t="s">
        <v>50</v>
      </c>
    </row>
    <row r="31" spans="1:10" x14ac:dyDescent="0.15">
      <c r="A31" s="45" t="s">
        <v>60</v>
      </c>
      <c r="C31" s="316">
        <v>9.1</v>
      </c>
      <c r="D31" s="134" t="s">
        <v>50</v>
      </c>
      <c r="E31" s="315">
        <v>8.6999999999999993</v>
      </c>
      <c r="F31" s="134" t="s">
        <v>50</v>
      </c>
      <c r="G31" s="134"/>
      <c r="I31" s="316">
        <v>9.1999999999999993</v>
      </c>
      <c r="J31" s="134" t="s">
        <v>50</v>
      </c>
    </row>
    <row r="32" spans="1:10" x14ac:dyDescent="0.15">
      <c r="A32" s="45" t="s">
        <v>61</v>
      </c>
      <c r="C32" s="316">
        <v>8.9</v>
      </c>
      <c r="D32" s="134" t="s">
        <v>50</v>
      </c>
      <c r="E32" s="315">
        <v>9.3000000000000007</v>
      </c>
      <c r="F32" s="134" t="s">
        <v>50</v>
      </c>
      <c r="G32" s="134"/>
      <c r="I32" s="316">
        <v>8.9</v>
      </c>
      <c r="J32" s="134" t="s">
        <v>50</v>
      </c>
    </row>
    <row r="33" spans="1:40" x14ac:dyDescent="0.15">
      <c r="A33" s="45" t="s">
        <v>62</v>
      </c>
      <c r="C33" s="316">
        <v>8.8000000000000007</v>
      </c>
      <c r="D33" s="134" t="s">
        <v>50</v>
      </c>
      <c r="E33" s="315">
        <v>9.1999999999999993</v>
      </c>
      <c r="F33" s="134" t="s">
        <v>50</v>
      </c>
      <c r="G33" s="134"/>
      <c r="I33" s="316">
        <v>8.8000000000000007</v>
      </c>
      <c r="J33" s="134" t="s">
        <v>50</v>
      </c>
    </row>
    <row r="34" spans="1:40" x14ac:dyDescent="0.15">
      <c r="A34" s="45" t="s">
        <v>63</v>
      </c>
      <c r="C34" s="315">
        <v>8.6999999999999993</v>
      </c>
      <c r="D34" s="134" t="s">
        <v>50</v>
      </c>
      <c r="E34" s="315">
        <v>9</v>
      </c>
      <c r="F34" s="134" t="s">
        <v>50</v>
      </c>
      <c r="G34" s="134"/>
      <c r="I34" s="316">
        <v>8.6</v>
      </c>
      <c r="J34" s="134" t="s">
        <v>50</v>
      </c>
    </row>
    <row r="35" spans="1:40" x14ac:dyDescent="0.15">
      <c r="A35" s="45" t="s">
        <v>64</v>
      </c>
      <c r="C35" s="316">
        <v>8.6</v>
      </c>
      <c r="D35" s="42" t="s">
        <v>50</v>
      </c>
      <c r="E35" s="315">
        <v>8.8000000000000007</v>
      </c>
      <c r="F35" s="42" t="s">
        <v>50</v>
      </c>
      <c r="I35" s="316">
        <v>8.5</v>
      </c>
      <c r="J35" s="134" t="s">
        <v>50</v>
      </c>
    </row>
    <row r="36" spans="1:40" x14ac:dyDescent="0.15">
      <c r="A36" s="45" t="s">
        <v>65</v>
      </c>
      <c r="C36" s="316">
        <v>8.4</v>
      </c>
      <c r="D36" s="134" t="s">
        <v>50</v>
      </c>
      <c r="E36" s="314">
        <v>8.94</v>
      </c>
      <c r="F36" s="134" t="s">
        <v>50</v>
      </c>
      <c r="G36" s="134"/>
      <c r="I36" s="316">
        <v>8.3800000000000008</v>
      </c>
      <c r="J36" s="134" t="s">
        <v>50</v>
      </c>
    </row>
    <row r="37" spans="1:40" x14ac:dyDescent="0.15">
      <c r="A37" s="45" t="s">
        <v>94</v>
      </c>
      <c r="B37" s="45"/>
      <c r="C37" s="368">
        <v>8.4</v>
      </c>
      <c r="D37" s="134" t="s">
        <v>50</v>
      </c>
      <c r="E37" s="368">
        <v>9.6</v>
      </c>
      <c r="F37" s="134" t="s">
        <v>50</v>
      </c>
      <c r="G37" s="45"/>
      <c r="H37" s="45"/>
      <c r="I37" s="368">
        <v>8.3000000000000007</v>
      </c>
      <c r="J37" s="134" t="s">
        <v>50</v>
      </c>
    </row>
    <row r="38" spans="1:40" x14ac:dyDescent="0.15">
      <c r="J38" s="134"/>
    </row>
    <row r="39" spans="1:40" x14ac:dyDescent="0.15">
      <c r="A39" s="142" t="s">
        <v>18</v>
      </c>
    </row>
    <row r="40" spans="1:40" s="43" customFormat="1" ht="14.5" customHeight="1" x14ac:dyDescent="0.2">
      <c r="A40" s="41" t="s">
        <v>332</v>
      </c>
      <c r="B40" s="42"/>
      <c r="C40" s="42"/>
      <c r="D40" s="42"/>
      <c r="E40" s="42"/>
    </row>
    <row r="41" spans="1:40" s="46" customFormat="1" x14ac:dyDescent="0.15">
      <c r="A41" s="455" t="s">
        <v>343</v>
      </c>
      <c r="B41" s="455"/>
      <c r="C41" s="455"/>
      <c r="D41" s="455"/>
      <c r="E41" s="455"/>
      <c r="F41" s="455"/>
      <c r="G41" s="455"/>
      <c r="H41" s="455"/>
      <c r="I41" s="455"/>
      <c r="J41" s="45"/>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row>
  </sheetData>
  <mergeCells count="1">
    <mergeCell ref="A41:I41"/>
  </mergeCells>
  <pageMargins left="0.7" right="0.7" top="0.75" bottom="0.75" header="0.3" footer="0.3"/>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P42"/>
  <sheetViews>
    <sheetView workbookViewId="0"/>
  </sheetViews>
  <sheetFormatPr baseColWidth="10" defaultColWidth="9.1640625" defaultRowHeight="13" x14ac:dyDescent="0.15"/>
  <cols>
    <col min="1" max="1" width="23" style="42" customWidth="1"/>
    <col min="2" max="8" width="18.6640625" style="42" customWidth="1"/>
    <col min="9" max="31" width="9.1640625" style="42"/>
    <col min="32" max="32" width="9.5" style="42" customWidth="1"/>
    <col min="33" max="41" width="9.1640625" style="42"/>
    <col min="42" max="42" width="11.5" style="42" customWidth="1"/>
    <col min="43" max="16384" width="9.1640625" style="42"/>
  </cols>
  <sheetData>
    <row r="1" spans="1:42" ht="18" x14ac:dyDescent="0.2">
      <c r="A1" s="130" t="s">
        <v>66</v>
      </c>
      <c r="B1" s="84"/>
      <c r="C1" s="84"/>
      <c r="D1" s="84"/>
      <c r="E1" s="85"/>
      <c r="F1" s="431"/>
      <c r="G1" s="144"/>
      <c r="H1" s="85"/>
    </row>
    <row r="2" spans="1:42" s="132" customFormat="1" ht="18" x14ac:dyDescent="0.2">
      <c r="A2" s="130" t="s">
        <v>458</v>
      </c>
      <c r="Z2" s="132" t="s">
        <v>67</v>
      </c>
      <c r="AP2" s="132" t="s">
        <v>68</v>
      </c>
    </row>
    <row r="4" spans="1:42" ht="17.25" customHeight="1" x14ac:dyDescent="0.2">
      <c r="A4" s="145" t="s">
        <v>69</v>
      </c>
      <c r="B4" s="146"/>
      <c r="C4" s="147" t="s">
        <v>70</v>
      </c>
      <c r="D4" s="148"/>
      <c r="E4" s="149"/>
      <c r="F4" s="149"/>
      <c r="G4" s="148"/>
      <c r="H4" s="148"/>
      <c r="AF4" s="150" t="s">
        <v>339</v>
      </c>
      <c r="AM4" s="42" t="s">
        <v>71</v>
      </c>
    </row>
    <row r="5" spans="1:42" ht="17.25" customHeight="1" x14ac:dyDescent="0.15">
      <c r="A5" s="148"/>
      <c r="B5" s="151"/>
      <c r="C5" s="317"/>
      <c r="D5" s="318" t="s">
        <v>459</v>
      </c>
      <c r="E5" s="317"/>
      <c r="F5" s="317"/>
      <c r="G5" s="151"/>
      <c r="H5" s="314" t="str">
        <f>IF($C$4="PERCENTAGE",AM4,AF4)</f>
        <v>Volumes</v>
      </c>
    </row>
    <row r="6" spans="1:42" s="143" customFormat="1" ht="17.25" customHeight="1" x14ac:dyDescent="0.2">
      <c r="A6" s="319" t="s">
        <v>72</v>
      </c>
      <c r="B6" s="261" t="s">
        <v>340</v>
      </c>
      <c r="C6" s="261" t="s">
        <v>74</v>
      </c>
      <c r="D6" s="261" t="s">
        <v>341</v>
      </c>
      <c r="E6" s="320" t="s">
        <v>76</v>
      </c>
      <c r="F6" s="320" t="s">
        <v>77</v>
      </c>
      <c r="G6" s="321" t="s">
        <v>398</v>
      </c>
      <c r="H6" s="322" t="s">
        <v>47</v>
      </c>
      <c r="Z6" s="152" t="s">
        <v>73</v>
      </c>
      <c r="AA6" s="152" t="s">
        <v>74</v>
      </c>
      <c r="AB6" s="152" t="s">
        <v>75</v>
      </c>
      <c r="AC6" s="153" t="s">
        <v>76</v>
      </c>
      <c r="AD6" s="153" t="s">
        <v>77</v>
      </c>
      <c r="AE6" s="154" t="s">
        <v>78</v>
      </c>
      <c r="AF6" s="155" t="s">
        <v>79</v>
      </c>
      <c r="AG6" s="152" t="s">
        <v>73</v>
      </c>
      <c r="AH6" s="152" t="s">
        <v>74</v>
      </c>
      <c r="AI6" s="152" t="s">
        <v>75</v>
      </c>
      <c r="AJ6" s="153" t="s">
        <v>76</v>
      </c>
      <c r="AK6" s="153" t="s">
        <v>77</v>
      </c>
      <c r="AL6" s="154" t="s">
        <v>78</v>
      </c>
      <c r="AM6" s="155" t="s">
        <v>79</v>
      </c>
      <c r="AP6" s="156" t="s">
        <v>70</v>
      </c>
    </row>
    <row r="7" spans="1:42" x14ac:dyDescent="0.15">
      <c r="A7" s="42" t="s">
        <v>80</v>
      </c>
      <c r="B7" s="323">
        <f t="shared" ref="B7:H9" si="0">IF($C$4="PERCENTAGE",(AG7*100),Z7)</f>
        <v>2269.8652437136889</v>
      </c>
      <c r="C7" s="323">
        <f t="shared" si="0"/>
        <v>1658.2068660934956</v>
      </c>
      <c r="D7" s="323">
        <f t="shared" si="0"/>
        <v>2896.5890986151676</v>
      </c>
      <c r="E7" s="323">
        <f t="shared" si="0"/>
        <v>8734.9637276893573</v>
      </c>
      <c r="F7" s="323">
        <f t="shared" si="0"/>
        <v>40987.137491465452</v>
      </c>
      <c r="G7" s="323">
        <f t="shared" si="0"/>
        <v>189192.26369838387</v>
      </c>
      <c r="H7" s="324">
        <f t="shared" si="0"/>
        <v>245739.02612596104</v>
      </c>
      <c r="Z7" s="158">
        <v>2269.8652437136889</v>
      </c>
      <c r="AA7" s="158">
        <v>1658.2068660934956</v>
      </c>
      <c r="AB7" s="159">
        <v>2896.5890986151676</v>
      </c>
      <c r="AC7" s="159">
        <v>8734.9637276893573</v>
      </c>
      <c r="AD7" s="159">
        <v>40987.137491465452</v>
      </c>
      <c r="AE7" s="159">
        <v>189192.26369838387</v>
      </c>
      <c r="AF7" s="158">
        <v>245739.02612596104</v>
      </c>
      <c r="AG7" s="160">
        <f>Z7/$Z$23</f>
        <v>3.7141119821196736E-2</v>
      </c>
      <c r="AH7" s="160">
        <f>AA7/$AA$23</f>
        <v>3.5833658896557714E-2</v>
      </c>
      <c r="AI7" s="160">
        <f>AB7/$AB$23</f>
        <v>2.6645724580773321E-2</v>
      </c>
      <c r="AJ7" s="160">
        <f>AC7/$AC$23</f>
        <v>3.5176346869438595E-2</v>
      </c>
      <c r="AK7" s="160">
        <f>AD7/$AD$23</f>
        <v>4.4823972900657712E-2</v>
      </c>
      <c r="AL7" s="160">
        <f>AE7/$AE$23</f>
        <v>7.5137824477371898E-2</v>
      </c>
      <c r="AM7" s="160">
        <f>AF7/$AF$23</f>
        <v>6.3062477914562515E-2</v>
      </c>
      <c r="AP7" s="42" t="s">
        <v>81</v>
      </c>
    </row>
    <row r="8" spans="1:42" x14ac:dyDescent="0.15">
      <c r="A8" s="42" t="s">
        <v>82</v>
      </c>
      <c r="B8" s="323">
        <f t="shared" si="0"/>
        <v>1532.6612220827826</v>
      </c>
      <c r="C8" s="323">
        <f t="shared" si="0"/>
        <v>1226.3298506966432</v>
      </c>
      <c r="D8" s="323">
        <f t="shared" si="0"/>
        <v>2152.3545209196614</v>
      </c>
      <c r="E8" s="323">
        <f t="shared" si="0"/>
        <v>7828.0219953559699</v>
      </c>
      <c r="F8" s="323">
        <f t="shared" si="0"/>
        <v>38037.317039789741</v>
      </c>
      <c r="G8" s="323">
        <f t="shared" si="0"/>
        <v>203897.17389007067</v>
      </c>
      <c r="H8" s="324">
        <f t="shared" si="0"/>
        <v>254673.85851891548</v>
      </c>
      <c r="Z8" s="158">
        <v>1532.6612220827826</v>
      </c>
      <c r="AA8" s="158">
        <v>1226.3298506966432</v>
      </c>
      <c r="AB8" s="159">
        <v>2152.3545209196614</v>
      </c>
      <c r="AC8" s="159">
        <v>7828.0219953559699</v>
      </c>
      <c r="AD8" s="159">
        <v>38037.317039789741</v>
      </c>
      <c r="AE8" s="159">
        <v>203897.17389007067</v>
      </c>
      <c r="AF8" s="158">
        <v>254673.85851891548</v>
      </c>
      <c r="AG8" s="160">
        <f>Z8/$Z$23</f>
        <v>2.5078472941215138E-2</v>
      </c>
      <c r="AH8" s="160">
        <f>AA8/$AA$23</f>
        <v>2.650084646438338E-2</v>
      </c>
      <c r="AI8" s="160">
        <f>AB8/$AB$23</f>
        <v>1.9799510324756318E-2</v>
      </c>
      <c r="AJ8" s="160">
        <f>AC8/$AC$23</f>
        <v>3.1524025238634526E-2</v>
      </c>
      <c r="AK8" s="160">
        <f>AD8/$AD$23</f>
        <v>4.1598017635661469E-2</v>
      </c>
      <c r="AL8" s="160">
        <f>AE8/$AE$23</f>
        <v>8.0977888649868601E-2</v>
      </c>
      <c r="AM8" s="160">
        <f>AF8/$AF$23</f>
        <v>6.535536838187557E-2</v>
      </c>
    </row>
    <row r="9" spans="1:42" x14ac:dyDescent="0.15">
      <c r="A9" s="42" t="s">
        <v>83</v>
      </c>
      <c r="B9" s="323">
        <f t="shared" si="0"/>
        <v>14897.748300887231</v>
      </c>
      <c r="C9" s="323">
        <f t="shared" si="0"/>
        <v>11281.029388226616</v>
      </c>
      <c r="D9" s="323">
        <f t="shared" si="0"/>
        <v>36340.944297916991</v>
      </c>
      <c r="E9" s="323">
        <f t="shared" si="0"/>
        <v>57853.441490440666</v>
      </c>
      <c r="F9" s="323">
        <f t="shared" si="0"/>
        <v>236178.47424325722</v>
      </c>
      <c r="G9" s="323">
        <f t="shared" si="0"/>
        <v>462797.40096896276</v>
      </c>
      <c r="H9" s="324">
        <f t="shared" si="0"/>
        <v>819349.03868969157</v>
      </c>
      <c r="Z9" s="158">
        <v>14897.748300887231</v>
      </c>
      <c r="AA9" s="158">
        <v>11281.029388226616</v>
      </c>
      <c r="AB9" s="159">
        <v>36340.944297916991</v>
      </c>
      <c r="AC9" s="159">
        <v>57853.441490440666</v>
      </c>
      <c r="AD9" s="159">
        <v>236178.47424325722</v>
      </c>
      <c r="AE9" s="159">
        <v>462797.40096896276</v>
      </c>
      <c r="AF9" s="158">
        <v>819349.03868969157</v>
      </c>
      <c r="AG9" s="160">
        <f>Z9/$Z$23</f>
        <v>0.24376735854327924</v>
      </c>
      <c r="AH9" s="160">
        <f>AA9/$AA$23</f>
        <v>0.24378174241437689</v>
      </c>
      <c r="AI9" s="160">
        <f>AB9/$AB$23</f>
        <v>0.33430036494664389</v>
      </c>
      <c r="AJ9" s="160">
        <f>AC9/$AC$23</f>
        <v>0.23298010030739363</v>
      </c>
      <c r="AK9" s="160">
        <f>AD9/$AD$23</f>
        <v>0.25828731102294744</v>
      </c>
      <c r="AL9" s="160">
        <f>AE9/$AE$23</f>
        <v>0.18380027387391989</v>
      </c>
      <c r="AM9" s="160">
        <f>AF9/$AF$23</f>
        <v>0.21026444790336873</v>
      </c>
    </row>
    <row r="10" spans="1:42" ht="15" x14ac:dyDescent="0.2">
      <c r="A10" s="42" t="s">
        <v>84</v>
      </c>
      <c r="B10" s="323">
        <f t="shared" ref="B10:H12" si="1">IF($C$4="PERCENTAGE",(AG11*100),Z11)</f>
        <v>4610.0360480733762</v>
      </c>
      <c r="C10" s="323">
        <f t="shared" si="1"/>
        <v>3084.4053820551935</v>
      </c>
      <c r="D10" s="323">
        <f t="shared" si="1"/>
        <v>6360.6445081587572</v>
      </c>
      <c r="E10" s="323">
        <f t="shared" si="1"/>
        <v>19056.824395674128</v>
      </c>
      <c r="F10" s="323">
        <f t="shared" si="1"/>
        <v>65802.991669199007</v>
      </c>
      <c r="G10" s="323">
        <f t="shared" si="1"/>
        <v>192484.57266692078</v>
      </c>
      <c r="H10" s="324">
        <f t="shared" si="1"/>
        <v>291399.47467008122</v>
      </c>
      <c r="Z10" s="46"/>
      <c r="AA10" s="46"/>
      <c r="AB10" s="161"/>
      <c r="AC10" s="161"/>
      <c r="AD10"/>
      <c r="AE10"/>
      <c r="AF10" s="46"/>
      <c r="AG10" s="160"/>
      <c r="AH10" s="160"/>
      <c r="AI10" s="160"/>
      <c r="AJ10" s="160"/>
      <c r="AK10" s="160"/>
      <c r="AL10" s="160"/>
      <c r="AM10" s="160"/>
    </row>
    <row r="11" spans="1:42" x14ac:dyDescent="0.15">
      <c r="A11" s="42" t="s">
        <v>85</v>
      </c>
      <c r="B11" s="323">
        <f t="shared" si="1"/>
        <v>1816.8965601230366</v>
      </c>
      <c r="C11" s="323">
        <f t="shared" si="1"/>
        <v>1760.6521116062372</v>
      </c>
      <c r="D11" s="323">
        <f t="shared" si="1"/>
        <v>3593.6185141626452</v>
      </c>
      <c r="E11" s="323">
        <f t="shared" si="1"/>
        <v>11675.744892996297</v>
      </c>
      <c r="F11" s="323">
        <f t="shared" si="1"/>
        <v>49535.289300866869</v>
      </c>
      <c r="G11" s="323">
        <f t="shared" si="1"/>
        <v>164833.39566484932</v>
      </c>
      <c r="H11" s="324">
        <f t="shared" si="1"/>
        <v>233215.59704460442</v>
      </c>
      <c r="Z11" s="158">
        <v>4610.0360480733762</v>
      </c>
      <c r="AA11" s="158">
        <v>3084.4053820551935</v>
      </c>
      <c r="AB11" s="159">
        <v>6360.6445081587572</v>
      </c>
      <c r="AC11" s="159">
        <v>19056.824395674128</v>
      </c>
      <c r="AD11" s="159">
        <v>65802.991669199007</v>
      </c>
      <c r="AE11" s="159">
        <v>192484.57266692078</v>
      </c>
      <c r="AF11" s="158">
        <v>291399.47467008122</v>
      </c>
      <c r="AG11" s="160">
        <f>Z11/$Z$23</f>
        <v>7.543262830942167E-2</v>
      </c>
      <c r="AH11" s="160">
        <f>AA11/$AA$23</f>
        <v>6.6653644137691537E-2</v>
      </c>
      <c r="AI11" s="160">
        <f>AB11/$AB$23</f>
        <v>5.8511572042315343E-2</v>
      </c>
      <c r="AJ11" s="160">
        <f>AC11/$AC$23</f>
        <v>7.674324542954214E-2</v>
      </c>
      <c r="AK11" s="160">
        <f>AD11/$AD$23</f>
        <v>7.1962857029880464E-2</v>
      </c>
      <c r="AL11" s="160">
        <f>AE11/$AE$23</f>
        <v>7.6445367019373406E-2</v>
      </c>
      <c r="AM11" s="160">
        <f>AF11/$AF$23</f>
        <v>7.4780034841831544E-2</v>
      </c>
    </row>
    <row r="12" spans="1:42" x14ac:dyDescent="0.15">
      <c r="A12" s="42" t="s">
        <v>86</v>
      </c>
      <c r="B12" s="323">
        <f t="shared" si="1"/>
        <v>4510.6038980168923</v>
      </c>
      <c r="C12" s="323">
        <f t="shared" si="1"/>
        <v>3758.3343991047004</v>
      </c>
      <c r="D12" s="323">
        <f t="shared" si="1"/>
        <v>7938.5021620853968</v>
      </c>
      <c r="E12" s="323">
        <f t="shared" si="1"/>
        <v>19781.976035480006</v>
      </c>
      <c r="F12" s="323">
        <f t="shared" si="1"/>
        <v>66463.863939271396</v>
      </c>
      <c r="G12" s="323">
        <f t="shared" si="1"/>
        <v>183966.55181208195</v>
      </c>
      <c r="H12" s="324">
        <f t="shared" si="1"/>
        <v>286419.83224604034</v>
      </c>
      <c r="Z12" s="158">
        <v>1816.8965601230366</v>
      </c>
      <c r="AA12" s="158">
        <v>1760.6521116062372</v>
      </c>
      <c r="AB12" s="159">
        <v>3593.6185141626452</v>
      </c>
      <c r="AC12" s="159">
        <v>11675.744892996297</v>
      </c>
      <c r="AD12" s="159">
        <v>49535.289300866869</v>
      </c>
      <c r="AE12" s="159">
        <v>164833.39566484932</v>
      </c>
      <c r="AF12" s="158">
        <v>233215.59704460442</v>
      </c>
      <c r="AG12" s="160">
        <f>Z12/$Z$23</f>
        <v>2.9729329980772073E-2</v>
      </c>
      <c r="AH12" s="160">
        <f>AA12/$AA$23</f>
        <v>3.8047488822329292E-2</v>
      </c>
      <c r="AI12" s="160">
        <f>AB12/$AB$23</f>
        <v>3.3057698526354692E-2</v>
      </c>
      <c r="AJ12" s="160">
        <f>AC12/$AC$23</f>
        <v>4.7019090762012619E-2</v>
      </c>
      <c r="AK12" s="160">
        <f>AD12/$AD$23</f>
        <v>5.4172323346821497E-2</v>
      </c>
      <c r="AL12" s="160">
        <f>AE12/$AE$23</f>
        <v>6.5463684980372902E-2</v>
      </c>
      <c r="AM12" s="160">
        <f>AF12/$AF$23</f>
        <v>5.9848668198181423E-2</v>
      </c>
    </row>
    <row r="13" spans="1:42" x14ac:dyDescent="0.15">
      <c r="A13" s="42" t="s">
        <v>87</v>
      </c>
      <c r="B13" s="323">
        <f t="shared" ref="B13:H15" si="2">IF($C$4="PERCENTAGE",(AG15*100),Z15)</f>
        <v>1660.215596397667</v>
      </c>
      <c r="C13" s="323">
        <f t="shared" si="2"/>
        <v>1636.1108327476102</v>
      </c>
      <c r="D13" s="323">
        <f t="shared" si="2"/>
        <v>3462.0466792394182</v>
      </c>
      <c r="E13" s="323">
        <f t="shared" si="2"/>
        <v>12287.403270616491</v>
      </c>
      <c r="F13" s="323">
        <f t="shared" si="2"/>
        <v>51725.809697565783</v>
      </c>
      <c r="G13" s="323">
        <f t="shared" si="2"/>
        <v>166526.75531126582</v>
      </c>
      <c r="H13" s="324">
        <f t="shared" si="2"/>
        <v>237298.34138783277</v>
      </c>
      <c r="Z13" s="158">
        <v>4510.6038980168923</v>
      </c>
      <c r="AA13" s="158">
        <v>3758.3343991047004</v>
      </c>
      <c r="AB13" s="159">
        <v>7938.5021620853968</v>
      </c>
      <c r="AC13" s="159">
        <v>19781.976035480006</v>
      </c>
      <c r="AD13" s="159">
        <v>66463.863939271396</v>
      </c>
      <c r="AE13" s="159">
        <v>183966.55181208195</v>
      </c>
      <c r="AF13" s="158">
        <v>286419.83224604034</v>
      </c>
      <c r="AG13" s="160">
        <f>Z13/$Z$23</f>
        <v>7.3805650051767493E-2</v>
      </c>
      <c r="AH13" s="160">
        <f>AA13/$AA$23</f>
        <v>8.1217172374875204E-2</v>
      </c>
      <c r="AI13" s="160">
        <f>AB13/$AB$23</f>
        <v>7.3026285397514684E-2</v>
      </c>
      <c r="AJ13" s="160">
        <f>AC13/$AC$23</f>
        <v>7.9663484872997889E-2</v>
      </c>
      <c r="AK13" s="160">
        <f>AD13/$AD$23</f>
        <v>7.2685594028303172E-2</v>
      </c>
      <c r="AL13" s="160">
        <f>AE13/$AE$23</f>
        <v>7.306242977144331E-2</v>
      </c>
      <c r="AM13" s="160">
        <f>AF13/$AF$23</f>
        <v>7.3502140177157754E-2</v>
      </c>
    </row>
    <row r="14" spans="1:42" ht="15" x14ac:dyDescent="0.2">
      <c r="A14" s="42" t="s">
        <v>88</v>
      </c>
      <c r="B14" s="323">
        <f t="shared" si="2"/>
        <v>1794.8005267771512</v>
      </c>
      <c r="C14" s="323">
        <f t="shared" si="2"/>
        <v>1769.6913979750086</v>
      </c>
      <c r="D14" s="323">
        <f t="shared" si="2"/>
        <v>3729.207809694215</v>
      </c>
      <c r="E14" s="323">
        <f t="shared" si="2"/>
        <v>11916.792529496866</v>
      </c>
      <c r="F14" s="323">
        <f t="shared" si="2"/>
        <v>50822.885425840737</v>
      </c>
      <c r="G14" s="323">
        <f t="shared" si="2"/>
        <v>168445.0927517495</v>
      </c>
      <c r="H14" s="324">
        <f t="shared" si="2"/>
        <v>238478.47044153349</v>
      </c>
      <c r="Z14" s="46"/>
      <c r="AA14" s="46"/>
      <c r="AB14" s="161"/>
      <c r="AC14" s="161"/>
      <c r="AD14"/>
      <c r="AE14"/>
      <c r="AF14" s="46"/>
      <c r="AG14" s="160"/>
      <c r="AH14" s="160"/>
      <c r="AI14" s="160"/>
      <c r="AJ14" s="160"/>
      <c r="AK14" s="160"/>
      <c r="AL14" s="160"/>
      <c r="AM14" s="160"/>
    </row>
    <row r="15" spans="1:42" x14ac:dyDescent="0.15">
      <c r="A15" s="42" t="s">
        <v>89</v>
      </c>
      <c r="B15" s="323">
        <f t="shared" si="2"/>
        <v>4946.4983740220869</v>
      </c>
      <c r="C15" s="323">
        <f t="shared" si="2"/>
        <v>3930.0808401113554</v>
      </c>
      <c r="D15" s="323">
        <f t="shared" si="2"/>
        <v>7954.5720045187682</v>
      </c>
      <c r="E15" s="323">
        <f t="shared" si="2"/>
        <v>19068.876777499157</v>
      </c>
      <c r="F15" s="323">
        <f t="shared" si="2"/>
        <v>67325.609239760917</v>
      </c>
      <c r="G15" s="323">
        <f t="shared" si="2"/>
        <v>185950.17298745122</v>
      </c>
      <c r="H15" s="324">
        <f t="shared" si="2"/>
        <v>289175.81022336351</v>
      </c>
      <c r="Z15" s="158">
        <v>1660.215596397667</v>
      </c>
      <c r="AA15" s="158">
        <v>1636.1108327476102</v>
      </c>
      <c r="AB15" s="159">
        <v>3462.0466792394182</v>
      </c>
      <c r="AC15" s="159">
        <v>12287.403270616491</v>
      </c>
      <c r="AD15" s="159">
        <v>51725.809697565783</v>
      </c>
      <c r="AE15" s="159">
        <v>166526.75531126582</v>
      </c>
      <c r="AF15" s="158">
        <v>237298.34138783277</v>
      </c>
      <c r="AG15" s="160">
        <f>Z15/$Z$23</f>
        <v>2.716560666568062E-2</v>
      </c>
      <c r="AH15" s="160">
        <f>AA15/$AA$23</f>
        <v>3.5356166167469727E-2</v>
      </c>
      <c r="AI15" s="160">
        <f>AB15/$AB$23</f>
        <v>3.1847369150459652E-2</v>
      </c>
      <c r="AJ15" s="160">
        <f>AC15/$AC$23</f>
        <v>4.9482284419996761E-2</v>
      </c>
      <c r="AK15" s="160">
        <f>AD15/$AD$23</f>
        <v>5.6567899932778866E-2</v>
      </c>
      <c r="AL15" s="160">
        <f>AE15/$AE$23</f>
        <v>6.6136203810700719E-2</v>
      </c>
      <c r="AM15" s="160">
        <f>AF15/$AF$23</f>
        <v>6.0896397486583785E-2</v>
      </c>
    </row>
    <row r="16" spans="1:42" x14ac:dyDescent="0.15">
      <c r="A16" s="42" t="s">
        <v>90</v>
      </c>
      <c r="B16" s="323">
        <f t="shared" ref="B16:H18" si="3">IF($C$4="PERCENTAGE",(AG19*100),Z19)</f>
        <v>2148.337060311319</v>
      </c>
      <c r="C16" s="323">
        <f t="shared" si="3"/>
        <v>1974.5818890004921</v>
      </c>
      <c r="D16" s="323">
        <f t="shared" si="3"/>
        <v>3908.9891719175557</v>
      </c>
      <c r="E16" s="323">
        <f t="shared" si="3"/>
        <v>12215.08897966632</v>
      </c>
      <c r="F16" s="323">
        <f t="shared" si="3"/>
        <v>52145.634331137611</v>
      </c>
      <c r="G16" s="323">
        <f t="shared" si="3"/>
        <v>177296.5628370808</v>
      </c>
      <c r="H16" s="324">
        <f t="shared" si="3"/>
        <v>249689.19426911409</v>
      </c>
      <c r="Z16" s="158">
        <v>1794.8005267771512</v>
      </c>
      <c r="AA16" s="158">
        <v>1769.6913979750086</v>
      </c>
      <c r="AB16" s="159">
        <v>3729.207809694215</v>
      </c>
      <c r="AC16" s="159">
        <v>11916.792529496866</v>
      </c>
      <c r="AD16" s="159">
        <v>50822.885425840737</v>
      </c>
      <c r="AE16" s="159">
        <v>168445.0927517495</v>
      </c>
      <c r="AF16" s="158">
        <v>238478.47044153349</v>
      </c>
      <c r="AG16" s="160">
        <f>Z16/$Z$23</f>
        <v>2.9367779256848921E-2</v>
      </c>
      <c r="AH16" s="160">
        <f>AA16/$AA$23</f>
        <v>3.82428267569562E-2</v>
      </c>
      <c r="AI16" s="160">
        <f>AB16/$AB$23</f>
        <v>3.4304984524414474E-2</v>
      </c>
      <c r="AJ16" s="160">
        <f>AC16/$AC$23</f>
        <v>4.7989807474518684E-2</v>
      </c>
      <c r="AK16" s="160">
        <f>AD16/$AD$23</f>
        <v>5.5580452270800107E-2</v>
      </c>
      <c r="AL16" s="160">
        <f>AE16/$AE$23</f>
        <v>6.6898072711012752E-2</v>
      </c>
      <c r="AM16" s="160">
        <f>AF16/$AF$23</f>
        <v>6.1199246665888288E-2</v>
      </c>
    </row>
    <row r="17" spans="1:39" x14ac:dyDescent="0.15">
      <c r="A17" s="42" t="s">
        <v>91</v>
      </c>
      <c r="B17" s="323">
        <f t="shared" si="3"/>
        <v>1239.3865976737575</v>
      </c>
      <c r="C17" s="323">
        <f t="shared" si="3"/>
        <v>1115.8496839672159</v>
      </c>
      <c r="D17" s="323">
        <f t="shared" si="3"/>
        <v>2267.8565134095174</v>
      </c>
      <c r="E17" s="323">
        <f t="shared" si="3"/>
        <v>8906.7101686960141</v>
      </c>
      <c r="F17" s="323">
        <f t="shared" si="3"/>
        <v>43053.116609305747</v>
      </c>
      <c r="G17" s="323">
        <f t="shared" si="3"/>
        <v>173232.90143174204</v>
      </c>
      <c r="H17" s="324">
        <f t="shared" si="3"/>
        <v>229815.82100479427</v>
      </c>
      <c r="Z17" s="158">
        <v>4946.4983740220869</v>
      </c>
      <c r="AA17" s="158">
        <v>3930.0808401113554</v>
      </c>
      <c r="AB17" s="159">
        <v>7954.5720045187682</v>
      </c>
      <c r="AC17" s="159">
        <v>19068.876777499157</v>
      </c>
      <c r="AD17" s="159">
        <v>67325.609239760917</v>
      </c>
      <c r="AE17" s="159">
        <v>185950.17298745122</v>
      </c>
      <c r="AF17" s="158">
        <v>289175.81022336351</v>
      </c>
      <c r="AG17" s="160">
        <f>Z17/$Z$23</f>
        <v>8.0938059787342434E-2</v>
      </c>
      <c r="AH17" s="160">
        <f>AA17/$AA$23</f>
        <v>8.492859313278639E-2</v>
      </c>
      <c r="AI17" s="160">
        <f>AB17/$AB$23</f>
        <v>7.3174111886173621E-2</v>
      </c>
      <c r="AJ17" s="160">
        <f>AC17/$AC$23</f>
        <v>7.6791781265167447E-2</v>
      </c>
      <c r="AK17" s="160">
        <f>AD17/$AD$23</f>
        <v>7.3628007925942512E-2</v>
      </c>
      <c r="AL17" s="160">
        <f>AE17/$AE$23</f>
        <v>7.3850226147420442E-2</v>
      </c>
      <c r="AM17" s="160">
        <f>AF17/$AF$23</f>
        <v>7.4209389664827152E-2</v>
      </c>
    </row>
    <row r="18" spans="1:39" ht="15" x14ac:dyDescent="0.2">
      <c r="A18" s="42" t="s">
        <v>92</v>
      </c>
      <c r="B18" s="323">
        <f t="shared" si="3"/>
        <v>19687.56571118395</v>
      </c>
      <c r="C18" s="323">
        <f t="shared" si="3"/>
        <v>13079.847375612109</v>
      </c>
      <c r="D18" s="323">
        <f t="shared" si="3"/>
        <v>28102.136955357968</v>
      </c>
      <c r="E18" s="323">
        <f t="shared" si="3"/>
        <v>58993.395938057933</v>
      </c>
      <c r="F18" s="323">
        <f t="shared" si="3"/>
        <v>152324.02769562186</v>
      </c>
      <c r="G18" s="323">
        <f t="shared" si="3"/>
        <v>249313.56170223406</v>
      </c>
      <c r="H18" s="324">
        <f t="shared" si="3"/>
        <v>521500.53537806787</v>
      </c>
      <c r="Z18" s="46"/>
      <c r="AA18" s="46"/>
      <c r="AB18" s="161"/>
      <c r="AC18" s="161"/>
      <c r="AD18"/>
      <c r="AE18"/>
      <c r="AF18" s="46"/>
      <c r="AG18" s="160"/>
      <c r="AH18" s="160"/>
      <c r="AI18" s="160"/>
      <c r="AJ18" s="160"/>
      <c r="AK18" s="160"/>
      <c r="AL18" s="160"/>
      <c r="AM18" s="160"/>
    </row>
    <row r="19" spans="1:39" x14ac:dyDescent="0.15">
      <c r="A19" s="236" t="s">
        <v>79</v>
      </c>
      <c r="B19" s="325">
        <f t="shared" ref="B19:H19" si="4">IF($C$4="PERCENTAGE",(AG23*100),Z23)</f>
        <v>61114.61513926294</v>
      </c>
      <c r="C19" s="325">
        <f t="shared" si="4"/>
        <v>46275.120017196678</v>
      </c>
      <c r="D19" s="325">
        <f t="shared" si="4"/>
        <v>108707.46223599605</v>
      </c>
      <c r="E19" s="325">
        <f t="shared" si="4"/>
        <v>248319.24020166922</v>
      </c>
      <c r="F19" s="325">
        <f t="shared" si="4"/>
        <v>914402.15668308234</v>
      </c>
      <c r="G19" s="326">
        <f t="shared" si="4"/>
        <v>2517936.4057227927</v>
      </c>
      <c r="H19" s="326">
        <f t="shared" si="4"/>
        <v>3896754.9999999995</v>
      </c>
      <c r="Z19" s="158">
        <v>2148.337060311319</v>
      </c>
      <c r="AA19" s="158">
        <v>1974.5818890004921</v>
      </c>
      <c r="AB19" s="159">
        <v>3908.9891719175557</v>
      </c>
      <c r="AC19" s="159">
        <v>12215.08897966632</v>
      </c>
      <c r="AD19" s="159">
        <v>52145.634331137611</v>
      </c>
      <c r="AE19" s="159">
        <v>177296.5628370808</v>
      </c>
      <c r="AF19" s="158">
        <v>249689.19426911409</v>
      </c>
      <c r="AG19" s="160">
        <f>Z19/$Z$23</f>
        <v>3.5152590839619392E-2</v>
      </c>
      <c r="AH19" s="160">
        <f>AA19/$AA$23</f>
        <v>4.2670486608499369E-2</v>
      </c>
      <c r="AI19" s="160">
        <f>AB19/$AB$23</f>
        <v>3.5958793366286324E-2</v>
      </c>
      <c r="AJ19" s="160">
        <f>AC19/$AC$23</f>
        <v>4.9191069406244937E-2</v>
      </c>
      <c r="AK19" s="160">
        <f>AD19/$AD$23</f>
        <v>5.7027024652141628E-2</v>
      </c>
      <c r="AL19" s="160">
        <f>AE19/$AE$23</f>
        <v>7.0413439526955196E-2</v>
      </c>
      <c r="AM19" s="160">
        <f>AF19/$AF$23</f>
        <v>6.4076184997289828E-2</v>
      </c>
    </row>
    <row r="20" spans="1:39" x14ac:dyDescent="0.15">
      <c r="Z20" s="158">
        <v>1239.3865976737575</v>
      </c>
      <c r="AA20" s="158">
        <v>1115.8496839672159</v>
      </c>
      <c r="AB20" s="159">
        <v>2267.8565134095174</v>
      </c>
      <c r="AC20" s="159">
        <v>8906.7101686960141</v>
      </c>
      <c r="AD20" s="159">
        <v>43053.116609305747</v>
      </c>
      <c r="AE20" s="159">
        <v>173232.90143174204</v>
      </c>
      <c r="AF20" s="158">
        <v>229815.82100479427</v>
      </c>
      <c r="AG20" s="160">
        <f>Z20/$Z$23</f>
        <v>2.0279708787326003E-2</v>
      </c>
      <c r="AH20" s="160">
        <f>AA20/$AA$23</f>
        <v>2.4113382818943437E-2</v>
      </c>
      <c r="AI20" s="160">
        <f>AB20/$AB$23</f>
        <v>2.0862013211992429E-2</v>
      </c>
      <c r="AJ20" s="160">
        <f>AC20/$AC$23</f>
        <v>3.586798252709917E-2</v>
      </c>
      <c r="AK20" s="160">
        <f>AD20/$AD$23</f>
        <v>4.7083349809100783E-2</v>
      </c>
      <c r="AL20" s="160">
        <f>AE20/$AE$23</f>
        <v>6.8799553887864864E-2</v>
      </c>
      <c r="AM20" s="160">
        <f>AF20/$AF$23</f>
        <v>5.8976204817802066E-2</v>
      </c>
    </row>
    <row r="21" spans="1:39" x14ac:dyDescent="0.15">
      <c r="A21" s="142" t="s">
        <v>18</v>
      </c>
      <c r="Z21" s="158">
        <v>19687.56571118395</v>
      </c>
      <c r="AA21" s="158">
        <v>13079.847375612109</v>
      </c>
      <c r="AB21" s="159">
        <v>28102.136955357968</v>
      </c>
      <c r="AC21" s="159">
        <v>58993.395938057933</v>
      </c>
      <c r="AD21" s="159">
        <v>152324.02769562186</v>
      </c>
      <c r="AE21" s="159">
        <v>249313.56170223406</v>
      </c>
      <c r="AF21" s="158">
        <v>521500.53537806787</v>
      </c>
      <c r="AG21" s="160">
        <f>Z21/$Z$23</f>
        <v>0.32214169501553025</v>
      </c>
      <c r="AH21" s="160">
        <f>AA21/$AA$23</f>
        <v>0.28265399140513087</v>
      </c>
      <c r="AI21" s="160">
        <f>AB21/$AB$23</f>
        <v>0.25851157204231534</v>
      </c>
      <c r="AJ21" s="160">
        <f>AC21/$AC$23</f>
        <v>0.23757078142695354</v>
      </c>
      <c r="AK21" s="160">
        <f>AD21/$AD$23</f>
        <v>0.16658318944496434</v>
      </c>
      <c r="AL21" s="160">
        <f>AE21/$AE$23</f>
        <v>9.9015035143696056E-2</v>
      </c>
      <c r="AM21" s="160">
        <f>AF21/$AF$23</f>
        <v>0.13382943895063146</v>
      </c>
    </row>
    <row r="22" spans="1:39" ht="15" x14ac:dyDescent="0.2">
      <c r="A22" s="41" t="s">
        <v>332</v>
      </c>
      <c r="F22" s="43"/>
      <c r="G22" s="43"/>
      <c r="H22" s="43"/>
      <c r="I22" s="43"/>
      <c r="Z22" s="46"/>
      <c r="AA22" s="46"/>
      <c r="AB22" s="161"/>
      <c r="AC22" s="161"/>
      <c r="AD22" s="161"/>
      <c r="AE22" s="161"/>
      <c r="AF22" s="46"/>
    </row>
    <row r="23" spans="1:39" s="41" customFormat="1" ht="13" customHeight="1" x14ac:dyDescent="0.15">
      <c r="A23" s="455" t="s">
        <v>343</v>
      </c>
      <c r="B23" s="455"/>
      <c r="C23" s="455"/>
      <c r="D23" s="455"/>
      <c r="E23" s="455"/>
      <c r="F23" s="455"/>
      <c r="G23" s="455"/>
      <c r="H23" s="44"/>
      <c r="I23" s="44"/>
      <c r="Z23" s="162">
        <v>61114.61513926294</v>
      </c>
      <c r="AA23" s="163">
        <v>46275.120017196678</v>
      </c>
      <c r="AB23" s="162">
        <v>108707.46223599605</v>
      </c>
      <c r="AC23" s="162">
        <v>248319.24020166922</v>
      </c>
      <c r="AD23" s="162">
        <v>914402.15668308234</v>
      </c>
      <c r="AE23" s="162">
        <v>2517936.4057227927</v>
      </c>
      <c r="AF23" s="162">
        <v>3896754.9999999995</v>
      </c>
      <c r="AG23" s="164">
        <f t="shared" ref="AG23:AL23" si="5">Z23/$AF$23</f>
        <v>1.5683463584254834E-2</v>
      </c>
      <c r="AH23" s="164">
        <f t="shared" si="5"/>
        <v>1.1875296244489757E-2</v>
      </c>
      <c r="AI23" s="164">
        <f t="shared" si="5"/>
        <v>2.7896919933636081E-2</v>
      </c>
      <c r="AJ23" s="164">
        <f t="shared" si="5"/>
        <v>6.3724622205314232E-2</v>
      </c>
      <c r="AK23" s="164">
        <f t="shared" si="5"/>
        <v>0.23465733839645614</v>
      </c>
      <c r="AL23" s="164">
        <f t="shared" si="5"/>
        <v>0.64616235963584912</v>
      </c>
      <c r="AM23" s="164">
        <f>SUM(AG22:AL23)</f>
        <v>1.0000000000000002</v>
      </c>
    </row>
    <row r="24" spans="1:39" ht="39" customHeight="1" x14ac:dyDescent="0.2">
      <c r="A24" s="455" t="s">
        <v>342</v>
      </c>
      <c r="B24" s="455"/>
      <c r="C24" s="455"/>
      <c r="D24" s="455"/>
      <c r="E24" s="455"/>
      <c r="F24" s="455"/>
      <c r="G24" s="455"/>
      <c r="H24" s="43"/>
      <c r="I24" s="43"/>
      <c r="Z24" s="165">
        <f>SUM(Z7:Z21)</f>
        <v>61114.61513926294</v>
      </c>
      <c r="AA24" s="165">
        <f t="shared" ref="AA24:AF24" si="6">SUM(AA7:AA21)</f>
        <v>46275.120017196678</v>
      </c>
      <c r="AB24" s="165">
        <f t="shared" si="6"/>
        <v>108707.46223599605</v>
      </c>
      <c r="AC24" s="165">
        <f t="shared" si="6"/>
        <v>248319.24020166922</v>
      </c>
      <c r="AD24" s="165">
        <f t="shared" si="6"/>
        <v>914402.15668308234</v>
      </c>
      <c r="AE24" s="165">
        <f t="shared" si="6"/>
        <v>2517936.4057227927</v>
      </c>
      <c r="AF24" s="165">
        <f t="shared" si="6"/>
        <v>3896754.9999999995</v>
      </c>
    </row>
    <row r="25" spans="1:39" ht="15" x14ac:dyDescent="0.2">
      <c r="A25" s="455" t="s">
        <v>457</v>
      </c>
      <c r="B25" s="455"/>
      <c r="C25" s="455"/>
      <c r="D25" s="455"/>
      <c r="E25" s="455"/>
      <c r="F25" s="455"/>
      <c r="G25" s="43"/>
      <c r="H25" s="43"/>
      <c r="I25" s="43"/>
      <c r="Z25" s="166"/>
      <c r="AA25" s="166"/>
      <c r="AB25" s="166"/>
      <c r="AC25" s="166"/>
      <c r="AD25" s="166"/>
      <c r="AE25" s="166"/>
      <c r="AF25" s="166"/>
    </row>
    <row r="27" spans="1:39" ht="14.25" customHeight="1" x14ac:dyDescent="0.15">
      <c r="A27" s="41"/>
      <c r="I27" s="44"/>
      <c r="J27" s="44"/>
    </row>
    <row r="28" spans="1:39" ht="16.5" customHeight="1" x14ac:dyDescent="0.15">
      <c r="A28" s="458"/>
      <c r="B28" s="458"/>
      <c r="C28" s="458"/>
      <c r="D28" s="458"/>
      <c r="E28" s="458"/>
      <c r="F28" s="458"/>
      <c r="G28" s="458"/>
      <c r="H28" s="458"/>
      <c r="I28" s="44"/>
      <c r="J28" s="44"/>
    </row>
    <row r="29" spans="1:39" ht="53.25" customHeight="1" x14ac:dyDescent="0.15">
      <c r="A29" s="455"/>
      <c r="B29" s="455"/>
      <c r="C29" s="455"/>
      <c r="D29" s="455"/>
      <c r="E29" s="455"/>
      <c r="F29" s="455"/>
      <c r="G29" s="455"/>
      <c r="H29" s="455"/>
      <c r="I29" s="44"/>
      <c r="J29" s="44"/>
    </row>
    <row r="30" spans="1:39" ht="18.75" customHeight="1" x14ac:dyDescent="0.15">
      <c r="I30" s="44"/>
      <c r="J30" s="44"/>
    </row>
    <row r="31" spans="1:39" ht="18.75" customHeight="1" x14ac:dyDescent="0.15">
      <c r="A31" s="455"/>
      <c r="B31" s="455"/>
      <c r="C31" s="455"/>
      <c r="D31" s="455"/>
      <c r="E31" s="455"/>
      <c r="F31" s="455"/>
      <c r="G31" s="455"/>
    </row>
    <row r="32" spans="1:39" ht="18.75" customHeight="1" x14ac:dyDescent="0.15"/>
    <row r="33" spans="1:10" ht="14.25" customHeight="1" x14ac:dyDescent="0.15">
      <c r="I33" s="44"/>
      <c r="J33" s="44"/>
    </row>
    <row r="37" spans="1:10" x14ac:dyDescent="0.15">
      <c r="A37" s="41"/>
    </row>
    <row r="38" spans="1:10" ht="25.5" customHeight="1" x14ac:dyDescent="0.15">
      <c r="A38" s="455"/>
      <c r="B38" s="455"/>
      <c r="C38" s="455"/>
      <c r="D38" s="455"/>
      <c r="E38" s="455"/>
      <c r="F38" s="455"/>
      <c r="G38" s="455"/>
      <c r="H38" s="455"/>
    </row>
    <row r="42" spans="1:10" ht="27.75" customHeight="1" x14ac:dyDescent="0.15">
      <c r="I42" s="44"/>
      <c r="J42" s="44"/>
    </row>
  </sheetData>
  <protectedRanges>
    <protectedRange password="CD5E" sqref="H5 B7:H19" name="Range1"/>
  </protectedRanges>
  <mergeCells count="7">
    <mergeCell ref="A23:G23"/>
    <mergeCell ref="A24:G24"/>
    <mergeCell ref="A38:H38"/>
    <mergeCell ref="A28:H28"/>
    <mergeCell ref="A29:H29"/>
    <mergeCell ref="A31:G31"/>
    <mergeCell ref="A25:F25"/>
  </mergeCells>
  <conditionalFormatting sqref="B7:H19">
    <cfRule type="cellIs" dxfId="1" priority="1" stopIfTrue="1" operator="lessThan">
      <formula>101</formula>
    </cfRule>
  </conditionalFormatting>
  <dataValidations count="1">
    <dataValidation type="list" allowBlank="1" showInputMessage="1" showErrorMessage="1" sqref="C4">
      <formula1>$AP$6:$AP$7</formula1>
    </dataValidation>
  </dataValidations>
  <pageMargins left="0.7" right="0.7" top="0.75" bottom="0.75" header="0.3" footer="0.3"/>
  <pageSetup paperSize="9" scale="8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5"/>
  <sheetViews>
    <sheetView workbookViewId="0"/>
  </sheetViews>
  <sheetFormatPr baseColWidth="10" defaultColWidth="8.83203125" defaultRowHeight="15" x14ac:dyDescent="0.2"/>
  <cols>
    <col min="1" max="1" width="42.1640625" style="42" customWidth="1"/>
    <col min="2" max="6" width="15.6640625" style="42" customWidth="1"/>
    <col min="7" max="7" width="21.6640625" style="42" customWidth="1"/>
    <col min="8" max="16384" width="8.83203125" style="42"/>
  </cols>
  <sheetData>
    <row r="1" spans="1:6" ht="18" x14ac:dyDescent="0.2">
      <c r="A1" s="130" t="s">
        <v>66</v>
      </c>
      <c r="F1" s="417"/>
    </row>
    <row r="2" spans="1:6" ht="16" x14ac:dyDescent="0.2">
      <c r="A2" s="130" t="s">
        <v>460</v>
      </c>
    </row>
    <row r="4" spans="1:6" ht="16" x14ac:dyDescent="0.2">
      <c r="A4" s="418"/>
      <c r="B4" s="78" t="s">
        <v>1</v>
      </c>
      <c r="C4" s="78" t="s">
        <v>2</v>
      </c>
      <c r="D4" s="78" t="s">
        <v>3</v>
      </c>
      <c r="E4" s="78" t="s">
        <v>4</v>
      </c>
      <c r="F4" s="78" t="s">
        <v>391</v>
      </c>
    </row>
    <row r="5" spans="1:6" x14ac:dyDescent="0.2">
      <c r="A5" s="379" t="s">
        <v>462</v>
      </c>
      <c r="B5" s="378">
        <v>5352531</v>
      </c>
      <c r="C5" s="378">
        <v>5622153</v>
      </c>
      <c r="D5" s="378">
        <v>5897726</v>
      </c>
      <c r="E5" s="378">
        <v>6188825</v>
      </c>
      <c r="F5" s="378">
        <v>6480257</v>
      </c>
    </row>
    <row r="6" spans="1:6" x14ac:dyDescent="0.2">
      <c r="A6" s="379" t="s">
        <v>461</v>
      </c>
      <c r="B6" s="383">
        <v>1.75</v>
      </c>
      <c r="C6" s="383">
        <v>1.74</v>
      </c>
      <c r="D6" s="383">
        <v>1.72</v>
      </c>
      <c r="E6" s="383">
        <v>1.68</v>
      </c>
      <c r="F6" s="383">
        <v>1.6628700000000001</v>
      </c>
    </row>
    <row r="7" spans="1:6" x14ac:dyDescent="0.2">
      <c r="A7" s="379"/>
      <c r="B7" s="378"/>
      <c r="C7" s="378"/>
      <c r="D7" s="378"/>
      <c r="E7" s="378"/>
      <c r="F7" s="378"/>
    </row>
    <row r="8" spans="1:6" ht="16" x14ac:dyDescent="0.2">
      <c r="A8" s="379" t="s">
        <v>464</v>
      </c>
      <c r="B8" s="378" t="s">
        <v>466</v>
      </c>
      <c r="C8" s="378">
        <v>6667737</v>
      </c>
      <c r="D8" s="378">
        <v>7258579</v>
      </c>
      <c r="E8" s="378">
        <v>7307827</v>
      </c>
      <c r="F8" s="378">
        <v>7924324</v>
      </c>
    </row>
    <row r="9" spans="1:6" x14ac:dyDescent="0.2">
      <c r="A9" s="419" t="s">
        <v>463</v>
      </c>
      <c r="B9" s="420" t="s">
        <v>466</v>
      </c>
      <c r="C9" s="421">
        <v>2.16</v>
      </c>
      <c r="D9" s="421">
        <v>2.1</v>
      </c>
      <c r="E9" s="421">
        <v>2.08</v>
      </c>
      <c r="F9" s="421">
        <v>2.033426</v>
      </c>
    </row>
    <row r="10" spans="1:6" x14ac:dyDescent="0.2">
      <c r="A10" s="379"/>
      <c r="B10" s="378"/>
      <c r="C10" s="378"/>
      <c r="D10" s="378"/>
      <c r="E10" s="378"/>
      <c r="F10" s="378"/>
    </row>
    <row r="11" spans="1:6" x14ac:dyDescent="0.2">
      <c r="A11" s="41" t="s">
        <v>18</v>
      </c>
    </row>
    <row r="12" spans="1:6" s="43" customFormat="1" ht="14.5" customHeight="1" x14ac:dyDescent="0.2">
      <c r="A12" s="41" t="s">
        <v>332</v>
      </c>
      <c r="B12" s="414"/>
      <c r="C12" s="414"/>
      <c r="D12" s="414"/>
      <c r="E12" s="414"/>
    </row>
    <row r="13" spans="1:6" s="43" customFormat="1" ht="14.5" customHeight="1" x14ac:dyDescent="0.2">
      <c r="A13" s="414" t="s">
        <v>465</v>
      </c>
      <c r="B13" s="414"/>
      <c r="C13" s="414"/>
      <c r="D13" s="414"/>
      <c r="E13" s="414"/>
    </row>
    <row r="14" spans="1:6" s="43" customFormat="1" ht="39.5" customHeight="1" x14ac:dyDescent="0.2">
      <c r="A14" s="455" t="s">
        <v>342</v>
      </c>
      <c r="B14" s="455"/>
      <c r="C14" s="455"/>
      <c r="D14" s="455"/>
      <c r="E14" s="455"/>
      <c r="F14" s="455"/>
    </row>
    <row r="15" spans="1:6" s="43" customFormat="1" ht="14.5" customHeight="1" x14ac:dyDescent="0.2">
      <c r="A15" s="455" t="s">
        <v>426</v>
      </c>
      <c r="B15" s="455"/>
      <c r="C15" s="455"/>
      <c r="D15" s="455"/>
      <c r="E15" s="455"/>
      <c r="F15" s="455"/>
    </row>
  </sheetData>
  <mergeCells count="2">
    <mergeCell ref="A14:F14"/>
    <mergeCell ref="A15:F15"/>
  </mergeCells>
  <pageMargins left="0.7" right="0.7"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Metadata</vt:lpstr>
      <vt:lpstr>Contents</vt:lpstr>
      <vt:lpstr>Table A1</vt:lpstr>
      <vt:lpstr>Table A2</vt:lpstr>
      <vt:lpstr>Table A3</vt:lpstr>
      <vt:lpstr>Table A4</vt:lpstr>
      <vt:lpstr>Table A5</vt:lpstr>
      <vt:lpstr>Table A6</vt:lpstr>
      <vt:lpstr>Table A7</vt:lpstr>
      <vt:lpstr>Table A8</vt:lpstr>
      <vt:lpstr>Table A9</vt:lpstr>
      <vt:lpstr>Table A10</vt:lpstr>
      <vt:lpstr>Table A11</vt:lpstr>
      <vt:lpstr>Table B1</vt:lpstr>
      <vt:lpstr>Table B2</vt:lpstr>
      <vt:lpstr>Table B3</vt:lpstr>
      <vt:lpstr>Table B4</vt:lpstr>
      <vt:lpstr>Table C1</vt:lpstr>
      <vt:lpstr>Table C2</vt:lpstr>
      <vt:lpstr>Table C3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Youde</dc:creator>
  <cp:lastModifiedBy>Microsoft Office User</cp:lastModifiedBy>
  <cp:lastPrinted>2017-05-17T09:13:30Z</cp:lastPrinted>
  <dcterms:created xsi:type="dcterms:W3CDTF">2016-05-27T07:14:05Z</dcterms:created>
  <dcterms:modified xsi:type="dcterms:W3CDTF">2017-07-11T12:24:27Z</dcterms:modified>
</cp:coreProperties>
</file>