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aF2HLYcjAdCh6IyyESAHW1Lupt9FwT5BIuOEDinNs5SGLWUemVXK/xK2vhxg/jKNzFkyTOkxp3zX/6/cytXuCg==" workbookSaltValue="OCldH0EQngomN5u6Y5OlaA==" workbookSpinCount="100000" lockStructure="1"/>
  <bookViews>
    <workbookView xWindow="240" yWindow="108" windowWidth="14808" windowHeight="8028" tabRatio="821"/>
  </bookViews>
  <sheets>
    <sheet name="Cover" sheetId="52" r:id="rId1"/>
    <sheet name="Table of Contents" sheetId="53" r:id="rId2"/>
    <sheet name="Notes and Definitions" sheetId="70" r:id="rId3"/>
    <sheet name="Grades" sheetId="69" r:id="rId4"/>
    <sheet name="Source" sheetId="21" state="hidden" r:id="rId5"/>
    <sheet name="Table 1b - SIP by Grade exNOMS" sheetId="3" state="hidden" r:id="rId6"/>
    <sheet name="Table 1b  SIP by Grade NOMS" sheetId="4" state="hidden" r:id="rId7"/>
    <sheet name="1a SiP" sheetId="54" r:id="rId8"/>
    <sheet name="Table 2a - Joiners exNOMS" sheetId="6" state="hidden" r:id="rId9"/>
    <sheet name="Table 2a - Joiners NOMS" sheetId="7" state="hidden" r:id="rId10"/>
    <sheet name="1b SiP by grade" sheetId="55" r:id="rId11"/>
    <sheet name="Table 2b - Joiners by Grade exN" sheetId="9" state="hidden" r:id="rId12"/>
    <sheet name="Table 2b -Joiners by Grade NOMS" sheetId="10" state="hidden" r:id="rId13"/>
    <sheet name=" 2a Joiners" sheetId="56" r:id="rId14"/>
    <sheet name="Table 2c - Leavers exNOMS" sheetId="12" state="hidden" r:id="rId15"/>
    <sheet name="Table 2c - Leavers NOMS" sheetId="13" state="hidden" r:id="rId16"/>
    <sheet name=" 2b Joiners by grade" sheetId="57" r:id="rId17"/>
    <sheet name="Table 2d - Leavers by Grade exN" sheetId="15" state="hidden" r:id="rId18"/>
    <sheet name="Table 2d-Leavers by Grade NOMS" sheetId="16" state="hidden" r:id="rId19"/>
    <sheet name="2c Leavers" sheetId="58" r:id="rId20"/>
    <sheet name="Table 2e Leavers by Reason exNO" sheetId="18" state="hidden" r:id="rId21"/>
    <sheet name="Table 2e Leavers by Reason NOMS" sheetId="19" state="hidden" r:id="rId22"/>
    <sheet name="2d Leavers by grade" sheetId="59" r:id="rId23"/>
    <sheet name="Table3a excNOMS" sheetId="22" state="hidden" r:id="rId24"/>
    <sheet name="Table3a NOMS" sheetId="23" state="hidden" r:id="rId25"/>
    <sheet name="2e Leavers by reason" sheetId="60" r:id="rId26"/>
    <sheet name="Table3b excNOMS" sheetId="25" state="hidden" r:id="rId27"/>
    <sheet name="Table3b NOMS" sheetId="26" state="hidden" r:id="rId28"/>
    <sheet name="3a TRA" sheetId="61" r:id="rId29"/>
    <sheet name="Table 4 Perf Markings excl NOMS" sheetId="28" state="hidden" r:id="rId30"/>
    <sheet name="Table 4 Perf Markings NOMS" sheetId="29" state="hidden" r:id="rId31"/>
    <sheet name="3b TRA by grade" sheetId="62" r:id="rId32"/>
    <sheet name="Table 5a - Griev., Inv. and C&amp;D" sheetId="47" state="hidden" r:id="rId33"/>
    <sheet name="Table 5a NOMS" sheetId="46" state="hidden" r:id="rId34"/>
    <sheet name="4 Performance marking" sheetId="63" r:id="rId35"/>
    <sheet name="Table6b-GrievInv &amp; C&amp;D MoJ2" sheetId="50" state="hidden" r:id="rId36"/>
    <sheet name="Table 6b - GrievInv &amp; C&amp;D NOMS" sheetId="49" state="hidden" r:id="rId37"/>
    <sheet name="Table6aSpecialBonusTrend exNOMS" sheetId="31" state="hidden" r:id="rId38"/>
    <sheet name="Table7aSpecialBonusTrend NOMS" sheetId="32" state="hidden" r:id="rId39"/>
    <sheet name="Table6b -Special Bonus by g exN" sheetId="34" state="hidden" r:id="rId40"/>
    <sheet name="Table6bSpecial Bonus by g NOMS" sheetId="35" state="hidden" r:id="rId41"/>
    <sheet name="5a special bonuses" sheetId="66" r:id="rId42"/>
    <sheet name="Table 7 - AWDL MOJ" sheetId="37" state="hidden" r:id="rId43"/>
    <sheet name="Table 7 - AWDL NOMS" sheetId="38" state="hidden" r:id="rId44"/>
    <sheet name="5b special bonuses by grade" sheetId="67" r:id="rId45"/>
    <sheet name="6 AWDL" sheetId="68" r:id="rId46"/>
  </sheets>
  <definedNames>
    <definedName name="_AMO_UniqueIdentifier" hidden="1">"'cc56bc12-eec5-4e0c-8cc8-0828f15eac65'"</definedName>
    <definedName name="_xlnm.Print_Area" localSheetId="13">' 2a Joiners'!$A$1:$T$45</definedName>
    <definedName name="_xlnm.Print_Area" localSheetId="16">' 2b Joiners by grade'!$A$1:$AA$65</definedName>
    <definedName name="_xlnm.Print_Area" localSheetId="7">'1a SiP'!$A$1:$Q$66</definedName>
    <definedName name="_xlnm.Print_Area" localSheetId="10">'1b SiP by grade'!$A$1:$AA$66</definedName>
    <definedName name="_xlnm.Print_Area" localSheetId="19">'2c Leavers'!$A$1:$T$44</definedName>
    <definedName name="_xlnm.Print_Area" localSheetId="22">'2d Leavers by grade'!$A$1:$AA$65</definedName>
    <definedName name="_xlnm.Print_Area" localSheetId="25">'2e Leavers by reason'!$A$1:$AF$45</definedName>
    <definedName name="_xlnm.Print_Area" localSheetId="28">'3a TRA'!$A$1:$P$43</definedName>
    <definedName name="_xlnm.Print_Area" localSheetId="31">'3b TRA by grade'!$A$1:$AN$47</definedName>
    <definedName name="_xlnm.Print_Area" localSheetId="34">'4 Performance marking'!$A$1:$CB$46</definedName>
    <definedName name="_xlnm.Print_Area" localSheetId="41">'5a special bonuses'!$A$1:$AD$46</definedName>
    <definedName name="_xlnm.Print_Area" localSheetId="44">'5b special bonuses by grade'!$A$1:$AD$49</definedName>
    <definedName name="_xlnm.Print_Area" localSheetId="45">'6 AWDL'!$A$1:$W$40</definedName>
    <definedName name="_xlnm.Print_Area" localSheetId="0">Cover!$A$1:$I$38</definedName>
    <definedName name="_xlnm.Print_Area" localSheetId="3">Grades!$A$1:$D$20</definedName>
    <definedName name="_xlnm.Print_Area" localSheetId="2">'Notes and Definitions'!$A$1:$A$17</definedName>
    <definedName name="_xlnm.Print_Area" localSheetId="20">'Table 2e Leavers by Reason exNO'!$A$1:$AG$56</definedName>
    <definedName name="_xlnm.Print_Area" localSheetId="29">'Table 4 Perf Markings excl NOMS'!$A$1:$L$142</definedName>
    <definedName name="_xlnm.Print_Area" localSheetId="30">'Table 4 Perf Markings NOMS'!$A$1:$L$142</definedName>
    <definedName name="_xlnm.Print_Area" localSheetId="32">'Table 5a - Griev., Inv. and C&amp;D'!$A$1:$AN$60</definedName>
    <definedName name="_xlnm.Print_Area" localSheetId="42">'Table 7 - AWDL MOJ'!$A$1:$AT$88</definedName>
    <definedName name="_xlnm.Print_Area" localSheetId="1">'Table of Contents'!$A$1:$A$22</definedName>
    <definedName name="_xlnm.Print_Area" localSheetId="23">'Table3a excNOMS'!$A$1:$Q$61</definedName>
    <definedName name="_xlnm.Print_Area" localSheetId="24">'Table3a NOMS'!$A$1:$Q$61</definedName>
    <definedName name="_xlnm.Print_Area" localSheetId="26">'Table3b excNOMS'!$A$1:$AN$62</definedName>
    <definedName name="_xlnm.Print_Area" localSheetId="27">'Table3b NOMS'!$A$1:$AN$62</definedName>
    <definedName name="_xlnm.Print_Area" localSheetId="37">'Table6aSpecialBonusTrend exNOMS'!$A$1:$AE$62</definedName>
    <definedName name="_xlnm.Print_Area" localSheetId="39">'Table6b -Special Bonus by g exN'!$A$1:$AE$62</definedName>
    <definedName name="_xlnm.Print_Area" localSheetId="35">'Table6b-GrievInv &amp; C&amp;D MoJ2'!$A$1:$BM$61</definedName>
    <definedName name="_xlnm.Print_Area" localSheetId="40">'Table6bSpecial Bonus by g NOMS'!$A$1:$AE$63</definedName>
    <definedName name="_xlnm.Print_Area" localSheetId="38">'Table7aSpecialBonusTrend NOMS'!$A$1:$AE$63</definedName>
    <definedName name="_xlnm.Print_Titles" localSheetId="34">'4 Performance marking'!$1:$1</definedName>
    <definedName name="_xlnm.Print_Titles" localSheetId="41">'5a special bonuses'!$1:$1</definedName>
    <definedName name="_xlnm.Print_Titles" localSheetId="44">'5b special bonuses by grade'!$1:$1</definedName>
    <definedName name="_xlnm.Print_Titles" localSheetId="20">'Table 2e Leavers by Reason exNO'!$A:$A</definedName>
    <definedName name="_xlnm.Print_Titles" localSheetId="29">'Table 4 Perf Markings excl NOMS'!$1:$4</definedName>
    <definedName name="_xlnm.Print_Titles" localSheetId="30">'Table 4 Perf Markings NOMS'!$1:$4</definedName>
    <definedName name="_xlnm.Print_Titles" localSheetId="32">'Table 5a - Griev., Inv. and C&amp;D'!$1:$5</definedName>
    <definedName name="_xlnm.Print_Titles" localSheetId="42">'Table 7 - AWDL MOJ'!$A:$A</definedName>
    <definedName name="_xlnm.Print_Titles" localSheetId="35">'Table6b-GrievInv &amp; C&amp;D MoJ2'!$A:$A</definedName>
  </definedNames>
  <calcPr calcId="152511"/>
</workbook>
</file>

<file path=xl/calcChain.xml><?xml version="1.0" encoding="utf-8"?>
<calcChain xmlns="http://schemas.openxmlformats.org/spreadsheetml/2006/main">
  <c r="B6" i="56" l="1"/>
  <c r="E10" i="55"/>
  <c r="E8" i="55" s="1"/>
  <c r="H23" i="67" l="1"/>
  <c r="V34" i="68" l="1"/>
  <c r="U34" i="68"/>
  <c r="R34" i="68"/>
  <c r="Q34" i="68"/>
  <c r="W32" i="68"/>
  <c r="V32" i="68"/>
  <c r="U32" i="68"/>
  <c r="S32" i="68"/>
  <c r="R32" i="68"/>
  <c r="Q32" i="68"/>
  <c r="W31" i="68"/>
  <c r="V31" i="68"/>
  <c r="U31" i="68"/>
  <c r="S31" i="68"/>
  <c r="R31" i="68"/>
  <c r="Q31" i="68"/>
  <c r="W30" i="68"/>
  <c r="V30" i="68"/>
  <c r="U30" i="68"/>
  <c r="S30" i="68"/>
  <c r="R30" i="68"/>
  <c r="Q30" i="68"/>
  <c r="V27" i="68"/>
  <c r="U27" i="68"/>
  <c r="R27" i="68"/>
  <c r="Q27" i="68"/>
  <c r="W25" i="68"/>
  <c r="V25" i="68"/>
  <c r="U25" i="68"/>
  <c r="S25" i="68"/>
  <c r="R25" i="68"/>
  <c r="Q25" i="68"/>
  <c r="W24" i="68"/>
  <c r="V24" i="68"/>
  <c r="U24" i="68"/>
  <c r="S24" i="68"/>
  <c r="R24" i="68"/>
  <c r="Q24" i="68"/>
  <c r="W23" i="68"/>
  <c r="V23" i="68"/>
  <c r="U23" i="68"/>
  <c r="S23" i="68"/>
  <c r="R23" i="68"/>
  <c r="Q23" i="68"/>
  <c r="W22" i="68"/>
  <c r="V22" i="68"/>
  <c r="U22" i="68"/>
  <c r="S22" i="68"/>
  <c r="R22" i="68"/>
  <c r="Q22" i="68"/>
  <c r="W21" i="68"/>
  <c r="V21" i="68"/>
  <c r="U21" i="68"/>
  <c r="S21" i="68"/>
  <c r="R21" i="68"/>
  <c r="Q21" i="68"/>
  <c r="W20" i="68"/>
  <c r="V20" i="68"/>
  <c r="U20" i="68"/>
  <c r="S20" i="68"/>
  <c r="R20" i="68"/>
  <c r="Q20" i="68"/>
  <c r="W18" i="68"/>
  <c r="V18" i="68"/>
  <c r="U18" i="68"/>
  <c r="S18" i="68"/>
  <c r="R18" i="68"/>
  <c r="Q18" i="68"/>
  <c r="W16" i="68"/>
  <c r="V16" i="68"/>
  <c r="U16" i="68"/>
  <c r="S16" i="68"/>
  <c r="R16" i="68"/>
  <c r="Q16" i="68"/>
  <c r="W15" i="68"/>
  <c r="V15" i="68"/>
  <c r="U15" i="68"/>
  <c r="S15" i="68"/>
  <c r="R15" i="68"/>
  <c r="Q15" i="68"/>
  <c r="W14" i="68"/>
  <c r="V14" i="68"/>
  <c r="U14" i="68"/>
  <c r="S14" i="68"/>
  <c r="R14" i="68"/>
  <c r="Q14" i="68"/>
  <c r="W13" i="68"/>
  <c r="V13" i="68"/>
  <c r="U13" i="68"/>
  <c r="S13" i="68"/>
  <c r="R13" i="68"/>
  <c r="Q13" i="68"/>
  <c r="W12" i="68"/>
  <c r="V12" i="68"/>
  <c r="U12" i="68"/>
  <c r="S12" i="68"/>
  <c r="R12" i="68"/>
  <c r="Q12" i="68"/>
  <c r="W10" i="68"/>
  <c r="V10" i="68"/>
  <c r="U10" i="68"/>
  <c r="S10" i="68"/>
  <c r="R10" i="68"/>
  <c r="Q10" i="68"/>
  <c r="W9" i="68"/>
  <c r="V9" i="68"/>
  <c r="U9" i="68"/>
  <c r="S9" i="68"/>
  <c r="R9" i="68"/>
  <c r="Q9" i="68"/>
  <c r="W7" i="68"/>
  <c r="V7" i="68"/>
  <c r="U7" i="68"/>
  <c r="S7" i="68"/>
  <c r="R7" i="68"/>
  <c r="Q7" i="68"/>
  <c r="O36" i="67"/>
  <c r="I36" i="67"/>
  <c r="C36" i="67"/>
  <c r="R34" i="67"/>
  <c r="Q34" i="67"/>
  <c r="O34" i="67"/>
  <c r="L34" i="67"/>
  <c r="K34" i="67"/>
  <c r="I34" i="67"/>
  <c r="F34" i="67"/>
  <c r="E34" i="67"/>
  <c r="C34" i="67"/>
  <c r="R33" i="67"/>
  <c r="Q33" i="67"/>
  <c r="O33" i="67"/>
  <c r="L33" i="67"/>
  <c r="K33" i="67"/>
  <c r="I33" i="67"/>
  <c r="F33" i="67"/>
  <c r="E33" i="67"/>
  <c r="C33" i="67"/>
  <c r="R32" i="67"/>
  <c r="Q32" i="67"/>
  <c r="O32" i="67"/>
  <c r="L32" i="67"/>
  <c r="K32" i="67"/>
  <c r="I32" i="67"/>
  <c r="F32" i="67"/>
  <c r="E32" i="67"/>
  <c r="C32" i="67"/>
  <c r="O29" i="67"/>
  <c r="I29" i="67"/>
  <c r="C29" i="67"/>
  <c r="R27" i="67"/>
  <c r="Q27" i="67"/>
  <c r="O27" i="67"/>
  <c r="L27" i="67"/>
  <c r="K27" i="67"/>
  <c r="I27" i="67"/>
  <c r="F27" i="67"/>
  <c r="E27" i="67"/>
  <c r="C27" i="67"/>
  <c r="R26" i="67"/>
  <c r="Q26" i="67"/>
  <c r="O26" i="67"/>
  <c r="L26" i="67"/>
  <c r="K26" i="67"/>
  <c r="I26" i="67"/>
  <c r="F26" i="67"/>
  <c r="E26" i="67"/>
  <c r="C26" i="67"/>
  <c r="R25" i="67"/>
  <c r="Q25" i="67"/>
  <c r="O25" i="67"/>
  <c r="L25" i="67"/>
  <c r="K25" i="67"/>
  <c r="I25" i="67"/>
  <c r="F25" i="67"/>
  <c r="E25" i="67"/>
  <c r="C25" i="67"/>
  <c r="R24" i="67"/>
  <c r="Q24" i="67"/>
  <c r="O24" i="67"/>
  <c r="L24" i="67"/>
  <c r="K24" i="67"/>
  <c r="I24" i="67"/>
  <c r="F24" i="67"/>
  <c r="E24" i="67"/>
  <c r="C24" i="67"/>
  <c r="R23" i="67"/>
  <c r="Q23" i="67"/>
  <c r="O23" i="67"/>
  <c r="L23" i="67"/>
  <c r="K23" i="67"/>
  <c r="I23" i="67"/>
  <c r="F23" i="67"/>
  <c r="E23" i="67"/>
  <c r="C23" i="67"/>
  <c r="R22" i="67"/>
  <c r="Q22" i="67"/>
  <c r="O22" i="67"/>
  <c r="L22" i="67"/>
  <c r="K22" i="67"/>
  <c r="I22" i="67"/>
  <c r="F22" i="67"/>
  <c r="E22" i="67"/>
  <c r="C22" i="67"/>
  <c r="R20" i="67"/>
  <c r="Q20" i="67"/>
  <c r="P20" i="67"/>
  <c r="O20" i="67"/>
  <c r="N20" i="67"/>
  <c r="L20" i="67"/>
  <c r="K20" i="67"/>
  <c r="I20" i="67"/>
  <c r="F20" i="67"/>
  <c r="E20" i="67"/>
  <c r="C20" i="67"/>
  <c r="R18" i="67"/>
  <c r="Q18" i="67"/>
  <c r="O18" i="67"/>
  <c r="L18" i="67"/>
  <c r="K18" i="67"/>
  <c r="I18" i="67"/>
  <c r="F18" i="67"/>
  <c r="E18" i="67"/>
  <c r="C18" i="67"/>
  <c r="R17" i="67"/>
  <c r="Q17" i="67"/>
  <c r="O17" i="67"/>
  <c r="L17" i="67"/>
  <c r="K17" i="67"/>
  <c r="I17" i="67"/>
  <c r="F17" i="67"/>
  <c r="E17" i="67"/>
  <c r="C17" i="67"/>
  <c r="R16" i="67"/>
  <c r="Q16" i="67"/>
  <c r="O16" i="67"/>
  <c r="L16" i="67"/>
  <c r="K16" i="67"/>
  <c r="I16" i="67"/>
  <c r="F16" i="67"/>
  <c r="E16" i="67"/>
  <c r="C16" i="67"/>
  <c r="R15" i="67"/>
  <c r="Q15" i="67"/>
  <c r="O15" i="67"/>
  <c r="L15" i="67"/>
  <c r="K15" i="67"/>
  <c r="I15" i="67"/>
  <c r="F15" i="67"/>
  <c r="E15" i="67"/>
  <c r="C15" i="67"/>
  <c r="R14" i="67"/>
  <c r="Q14" i="67"/>
  <c r="O14" i="67"/>
  <c r="L14" i="67"/>
  <c r="K14" i="67"/>
  <c r="I14" i="67"/>
  <c r="F14" i="67"/>
  <c r="E14" i="67"/>
  <c r="C14" i="67"/>
  <c r="R12" i="67"/>
  <c r="Q12" i="67"/>
  <c r="O12" i="67"/>
  <c r="L12" i="67"/>
  <c r="K12" i="67"/>
  <c r="I12" i="67"/>
  <c r="F12" i="67"/>
  <c r="E12" i="67"/>
  <c r="C12" i="67"/>
  <c r="R11" i="67"/>
  <c r="Q11" i="67"/>
  <c r="O11" i="67"/>
  <c r="L11" i="67"/>
  <c r="K11" i="67"/>
  <c r="I11" i="67"/>
  <c r="F11" i="67"/>
  <c r="E11" i="67"/>
  <c r="C11" i="67"/>
  <c r="R9" i="67"/>
  <c r="Q9" i="67"/>
  <c r="O9" i="67"/>
  <c r="L9" i="67"/>
  <c r="K9" i="67"/>
  <c r="I9" i="67"/>
  <c r="F9" i="67"/>
  <c r="E9" i="67"/>
  <c r="C9" i="67"/>
  <c r="X32" i="37"/>
  <c r="S32" i="37"/>
  <c r="X31" i="37"/>
  <c r="S31" i="37"/>
  <c r="X30" i="37"/>
  <c r="S30" i="37"/>
  <c r="X27" i="37"/>
  <c r="S27" i="37"/>
  <c r="X26" i="37"/>
  <c r="S26" i="37"/>
  <c r="X25" i="37"/>
  <c r="S25" i="37"/>
  <c r="X24" i="37"/>
  <c r="S24" i="37"/>
  <c r="X23" i="37"/>
  <c r="S23" i="37"/>
  <c r="X22" i="37"/>
  <c r="S22" i="37"/>
  <c r="X20" i="37"/>
  <c r="S20" i="37"/>
  <c r="X17" i="37"/>
  <c r="S17" i="37"/>
  <c r="X16" i="37"/>
  <c r="S16" i="37"/>
  <c r="X15" i="37"/>
  <c r="S15" i="37"/>
  <c r="X14" i="37"/>
  <c r="S14" i="37"/>
  <c r="X13" i="37"/>
  <c r="S13" i="37"/>
  <c r="X11" i="37"/>
  <c r="S11" i="37"/>
  <c r="X10" i="37"/>
  <c r="S10" i="37"/>
  <c r="X7" i="37"/>
  <c r="S7" i="37"/>
  <c r="AA37" i="66"/>
  <c r="U37" i="66"/>
  <c r="O37" i="66"/>
  <c r="I37" i="66"/>
  <c r="C37" i="66"/>
  <c r="AD35" i="66"/>
  <c r="AC35" i="66"/>
  <c r="AB35" i="66"/>
  <c r="AA35" i="66"/>
  <c r="Z35" i="66"/>
  <c r="X35" i="66"/>
  <c r="W35" i="66"/>
  <c r="V35" i="66"/>
  <c r="U35" i="66"/>
  <c r="T35" i="66"/>
  <c r="R35" i="66"/>
  <c r="Q35" i="66"/>
  <c r="P35" i="66"/>
  <c r="O35" i="66"/>
  <c r="N35" i="66"/>
  <c r="L35" i="66"/>
  <c r="K35" i="66"/>
  <c r="J35" i="66"/>
  <c r="I35" i="66"/>
  <c r="F35" i="66"/>
  <c r="E35" i="66"/>
  <c r="D35" i="66"/>
  <c r="C35" i="66"/>
  <c r="AD34" i="66"/>
  <c r="AC34" i="66"/>
  <c r="AB34" i="66"/>
  <c r="AA34" i="66"/>
  <c r="Z34" i="66"/>
  <c r="X34" i="66"/>
  <c r="W34" i="66"/>
  <c r="V34" i="66"/>
  <c r="U34" i="66"/>
  <c r="T34" i="66"/>
  <c r="R34" i="66"/>
  <c r="Q34" i="66"/>
  <c r="P34" i="66"/>
  <c r="O34" i="66"/>
  <c r="N34" i="66"/>
  <c r="L34" i="66"/>
  <c r="K34" i="66"/>
  <c r="J34" i="66"/>
  <c r="I34" i="66"/>
  <c r="F34" i="66"/>
  <c r="E34" i="66"/>
  <c r="D34" i="66"/>
  <c r="C34" i="66"/>
  <c r="AD33" i="66"/>
  <c r="AC33" i="66"/>
  <c r="AB33" i="66"/>
  <c r="AA33" i="66"/>
  <c r="Z33" i="66"/>
  <c r="X33" i="66"/>
  <c r="W33" i="66"/>
  <c r="V33" i="66"/>
  <c r="U33" i="66"/>
  <c r="T33" i="66"/>
  <c r="R33" i="66"/>
  <c r="Q33" i="66"/>
  <c r="P33" i="66"/>
  <c r="O33" i="66"/>
  <c r="N33" i="66"/>
  <c r="L33" i="66"/>
  <c r="K33" i="66"/>
  <c r="J33" i="66"/>
  <c r="I33" i="66"/>
  <c r="F33" i="66"/>
  <c r="E33" i="66"/>
  <c r="D33" i="66"/>
  <c r="C33" i="66"/>
  <c r="AA30" i="66"/>
  <c r="U30" i="66"/>
  <c r="O30" i="66"/>
  <c r="I30" i="66"/>
  <c r="C30" i="66"/>
  <c r="AD28" i="66"/>
  <c r="AC28" i="66"/>
  <c r="AB28" i="66"/>
  <c r="AA28" i="66"/>
  <c r="Z28" i="66"/>
  <c r="X28" i="66"/>
  <c r="W28" i="66"/>
  <c r="V28" i="66"/>
  <c r="U28" i="66"/>
  <c r="T28" i="66"/>
  <c r="R28" i="66"/>
  <c r="Q28" i="66"/>
  <c r="P28" i="66"/>
  <c r="O28" i="66"/>
  <c r="N28" i="66"/>
  <c r="K28" i="66"/>
  <c r="I28" i="66"/>
  <c r="F28" i="66"/>
  <c r="E28" i="66"/>
  <c r="D28" i="66"/>
  <c r="C28" i="66"/>
  <c r="AD27" i="66"/>
  <c r="AC27" i="66"/>
  <c r="AB27" i="66"/>
  <c r="AA27" i="66"/>
  <c r="Z27" i="66"/>
  <c r="X27" i="66"/>
  <c r="W27" i="66"/>
  <c r="V27" i="66"/>
  <c r="U27" i="66"/>
  <c r="T27" i="66"/>
  <c r="R27" i="66"/>
  <c r="Q27" i="66"/>
  <c r="P27" i="66"/>
  <c r="O27" i="66"/>
  <c r="N27" i="66"/>
  <c r="L27" i="66"/>
  <c r="K27" i="66"/>
  <c r="J27" i="66"/>
  <c r="I27" i="66"/>
  <c r="F27" i="66"/>
  <c r="E27" i="66"/>
  <c r="D27" i="66"/>
  <c r="C27" i="66"/>
  <c r="AD26" i="66"/>
  <c r="AC26" i="66"/>
  <c r="AB26" i="66"/>
  <c r="AA26" i="66"/>
  <c r="Z26" i="66"/>
  <c r="X26" i="66"/>
  <c r="W26" i="66"/>
  <c r="V26" i="66"/>
  <c r="U26" i="66"/>
  <c r="T26" i="66"/>
  <c r="R26" i="66"/>
  <c r="Q26" i="66"/>
  <c r="P26" i="66"/>
  <c r="O26" i="66"/>
  <c r="N26" i="66"/>
  <c r="L26" i="66"/>
  <c r="K26" i="66"/>
  <c r="J26" i="66"/>
  <c r="I26" i="66"/>
  <c r="F26" i="66"/>
  <c r="E26" i="66"/>
  <c r="D26" i="66"/>
  <c r="C26" i="66"/>
  <c r="AD25" i="66"/>
  <c r="AC25" i="66"/>
  <c r="AB25" i="66"/>
  <c r="AA25" i="66"/>
  <c r="Z25" i="66"/>
  <c r="X25" i="66"/>
  <c r="W25" i="66"/>
  <c r="V25" i="66"/>
  <c r="U25" i="66"/>
  <c r="T25" i="66"/>
  <c r="R25" i="66"/>
  <c r="Q25" i="66"/>
  <c r="P25" i="66"/>
  <c r="O25" i="66"/>
  <c r="N25" i="66"/>
  <c r="L25" i="66"/>
  <c r="K25" i="66"/>
  <c r="J25" i="66"/>
  <c r="I25" i="66"/>
  <c r="F25" i="66"/>
  <c r="E25" i="66"/>
  <c r="D25" i="66"/>
  <c r="C25" i="66"/>
  <c r="AD24" i="66"/>
  <c r="AC24" i="66"/>
  <c r="AB24" i="66"/>
  <c r="AA24" i="66"/>
  <c r="Z24" i="66"/>
  <c r="X24" i="66"/>
  <c r="W24" i="66"/>
  <c r="V24" i="66"/>
  <c r="U24" i="66"/>
  <c r="T24" i="66"/>
  <c r="R24" i="66"/>
  <c r="Q24" i="66"/>
  <c r="P24" i="66"/>
  <c r="O24" i="66"/>
  <c r="N24" i="66"/>
  <c r="L24" i="66"/>
  <c r="K24" i="66"/>
  <c r="J24" i="66"/>
  <c r="I24" i="66"/>
  <c r="F24" i="66"/>
  <c r="E24" i="66"/>
  <c r="D24" i="66"/>
  <c r="C24" i="66"/>
  <c r="AD23" i="66"/>
  <c r="AC23" i="66"/>
  <c r="AB23" i="66"/>
  <c r="AA23" i="66"/>
  <c r="Z23" i="66"/>
  <c r="X23" i="66"/>
  <c r="W23" i="66"/>
  <c r="V23" i="66"/>
  <c r="U23" i="66"/>
  <c r="T23" i="66"/>
  <c r="R23" i="66"/>
  <c r="Q23" i="66"/>
  <c r="P23" i="66"/>
  <c r="O23" i="66"/>
  <c r="N23" i="66"/>
  <c r="L23" i="66"/>
  <c r="K23" i="66"/>
  <c r="J23" i="66"/>
  <c r="I23" i="66"/>
  <c r="F23" i="66"/>
  <c r="E23" i="66"/>
  <c r="D23" i="66"/>
  <c r="C23" i="66"/>
  <c r="AD21" i="66"/>
  <c r="AC21" i="66"/>
  <c r="AB21" i="66"/>
  <c r="AA21" i="66"/>
  <c r="Z21" i="66"/>
  <c r="X21" i="66"/>
  <c r="W21" i="66"/>
  <c r="V21" i="66"/>
  <c r="U21" i="66"/>
  <c r="T21" i="66"/>
  <c r="P21" i="66"/>
  <c r="O21" i="66"/>
  <c r="N21" i="66"/>
  <c r="L21" i="66"/>
  <c r="K21" i="66"/>
  <c r="J21" i="66"/>
  <c r="I21" i="66"/>
  <c r="H21" i="66"/>
  <c r="F21" i="66"/>
  <c r="E21" i="66"/>
  <c r="D21" i="66"/>
  <c r="C21" i="66"/>
  <c r="B21" i="66"/>
  <c r="AD18" i="66"/>
  <c r="AC18" i="66"/>
  <c r="AB18" i="66"/>
  <c r="AA18" i="66"/>
  <c r="Z18" i="66"/>
  <c r="X18" i="66"/>
  <c r="W18" i="66"/>
  <c r="V18" i="66"/>
  <c r="U18" i="66"/>
  <c r="T18" i="66"/>
  <c r="R18" i="66"/>
  <c r="Q18" i="66"/>
  <c r="P18" i="66"/>
  <c r="O18" i="66"/>
  <c r="N18" i="66"/>
  <c r="L18" i="66"/>
  <c r="K18" i="66"/>
  <c r="J18" i="66"/>
  <c r="I18" i="66"/>
  <c r="F18" i="66"/>
  <c r="E18" i="66"/>
  <c r="D18" i="66"/>
  <c r="C18" i="66"/>
  <c r="AD17" i="66"/>
  <c r="AC17" i="66"/>
  <c r="AB17" i="66"/>
  <c r="AA17" i="66"/>
  <c r="Z17" i="66"/>
  <c r="X17" i="66"/>
  <c r="W17" i="66"/>
  <c r="V17" i="66"/>
  <c r="U17" i="66"/>
  <c r="T17" i="66"/>
  <c r="R17" i="66"/>
  <c r="Q17" i="66"/>
  <c r="P17" i="66"/>
  <c r="O17" i="66"/>
  <c r="N17" i="66"/>
  <c r="L17" i="66"/>
  <c r="K17" i="66"/>
  <c r="J17" i="66"/>
  <c r="I17" i="66"/>
  <c r="F17" i="66"/>
  <c r="E17" i="66"/>
  <c r="D17" i="66"/>
  <c r="C17" i="66"/>
  <c r="AD16" i="66"/>
  <c r="AC16" i="66"/>
  <c r="AB16" i="66"/>
  <c r="AA16" i="66"/>
  <c r="Z16" i="66"/>
  <c r="X16" i="66"/>
  <c r="W16" i="66"/>
  <c r="V16" i="66"/>
  <c r="U16" i="66"/>
  <c r="T16" i="66"/>
  <c r="R16" i="66"/>
  <c r="Q16" i="66"/>
  <c r="P16" i="66"/>
  <c r="O16" i="66"/>
  <c r="N16" i="66"/>
  <c r="L16" i="66"/>
  <c r="K16" i="66"/>
  <c r="J16" i="66"/>
  <c r="I16" i="66"/>
  <c r="F16" i="66"/>
  <c r="E16" i="66"/>
  <c r="D16" i="66"/>
  <c r="C16" i="66"/>
  <c r="AD15" i="66"/>
  <c r="AC15" i="66"/>
  <c r="AB15" i="66"/>
  <c r="AA15" i="66"/>
  <c r="Z15" i="66"/>
  <c r="X15" i="66"/>
  <c r="W15" i="66"/>
  <c r="V15" i="66"/>
  <c r="U15" i="66"/>
  <c r="T15" i="66"/>
  <c r="R15" i="66"/>
  <c r="Q15" i="66"/>
  <c r="P15" i="66"/>
  <c r="O15" i="66"/>
  <c r="N15" i="66"/>
  <c r="L15" i="66"/>
  <c r="K15" i="66"/>
  <c r="J15" i="66"/>
  <c r="I15" i="66"/>
  <c r="F15" i="66"/>
  <c r="E15" i="66"/>
  <c r="D15" i="66"/>
  <c r="C15" i="66"/>
  <c r="AD14" i="66"/>
  <c r="AC14" i="66"/>
  <c r="AB14" i="66"/>
  <c r="AA14" i="66"/>
  <c r="Z14" i="66"/>
  <c r="X14" i="66"/>
  <c r="W14" i="66"/>
  <c r="V14" i="66"/>
  <c r="U14" i="66"/>
  <c r="T14" i="66"/>
  <c r="R14" i="66"/>
  <c r="Q14" i="66"/>
  <c r="P14" i="66"/>
  <c r="O14" i="66"/>
  <c r="N14" i="66"/>
  <c r="L14" i="66"/>
  <c r="K14" i="66"/>
  <c r="J14" i="66"/>
  <c r="I14" i="66"/>
  <c r="H14" i="66"/>
  <c r="F14" i="66"/>
  <c r="E14" i="66"/>
  <c r="D14" i="66"/>
  <c r="C14" i="66"/>
  <c r="B14" i="66"/>
  <c r="AD12" i="66"/>
  <c r="AC12" i="66"/>
  <c r="AB12" i="66"/>
  <c r="AA12" i="66"/>
  <c r="Z12" i="66"/>
  <c r="X12" i="66"/>
  <c r="W12" i="66"/>
  <c r="V12" i="66"/>
  <c r="U12" i="66"/>
  <c r="T12" i="66"/>
  <c r="R12" i="66"/>
  <c r="Q12" i="66"/>
  <c r="P12" i="66"/>
  <c r="O12" i="66"/>
  <c r="N12" i="66"/>
  <c r="L12" i="66"/>
  <c r="K12" i="66"/>
  <c r="J12" i="66"/>
  <c r="I12" i="66"/>
  <c r="F12" i="66"/>
  <c r="E12" i="66"/>
  <c r="D12" i="66"/>
  <c r="C12" i="66"/>
  <c r="AD11" i="66"/>
  <c r="AC11" i="66"/>
  <c r="AB11" i="66"/>
  <c r="AA11" i="66"/>
  <c r="Z11" i="66"/>
  <c r="X11" i="66"/>
  <c r="W11" i="66"/>
  <c r="V11" i="66"/>
  <c r="U11" i="66"/>
  <c r="T11" i="66"/>
  <c r="R11" i="66"/>
  <c r="Q11" i="66"/>
  <c r="P11" i="66"/>
  <c r="O11" i="66"/>
  <c r="N11" i="66"/>
  <c r="L11" i="66"/>
  <c r="K11" i="66"/>
  <c r="J11" i="66"/>
  <c r="I11" i="66"/>
  <c r="F11" i="66"/>
  <c r="E11" i="66"/>
  <c r="D11" i="66"/>
  <c r="C11" i="66"/>
  <c r="AD9" i="66"/>
  <c r="AC9" i="66"/>
  <c r="AB9" i="66"/>
  <c r="AA9" i="66"/>
  <c r="Z9" i="66"/>
  <c r="X9" i="66"/>
  <c r="W9" i="66"/>
  <c r="V9" i="66"/>
  <c r="U9" i="66"/>
  <c r="T9" i="66"/>
  <c r="R9" i="66"/>
  <c r="Q9" i="66"/>
  <c r="P9" i="66"/>
  <c r="O9" i="66"/>
  <c r="N9" i="66"/>
  <c r="L9" i="66"/>
  <c r="K9" i="66"/>
  <c r="J9" i="66"/>
  <c r="I9" i="66"/>
  <c r="F9" i="66"/>
  <c r="E9" i="66"/>
  <c r="D9" i="66"/>
  <c r="C9" i="66"/>
  <c r="I31" i="35"/>
  <c r="C31" i="35"/>
  <c r="AD34" i="34"/>
  <c r="AC34" i="34"/>
  <c r="AA34" i="34"/>
  <c r="R34" i="34"/>
  <c r="L34" i="34"/>
  <c r="F34" i="34"/>
  <c r="B34" i="67"/>
  <c r="D34" i="67" s="1"/>
  <c r="AD33" i="34"/>
  <c r="AC33" i="34"/>
  <c r="AA33" i="34"/>
  <c r="R33" i="34"/>
  <c r="L33" i="34"/>
  <c r="F33" i="34"/>
  <c r="AD32" i="34"/>
  <c r="AC32" i="34"/>
  <c r="AA32" i="34"/>
  <c r="R32" i="34"/>
  <c r="N32" i="67"/>
  <c r="P32" i="67" s="1"/>
  <c r="L32" i="34"/>
  <c r="H32" i="67"/>
  <c r="J32" i="67" s="1"/>
  <c r="F32" i="34"/>
  <c r="AA31" i="34"/>
  <c r="O31" i="34"/>
  <c r="I31" i="34"/>
  <c r="C31" i="34"/>
  <c r="AD29" i="34"/>
  <c r="AC29" i="34"/>
  <c r="AA29" i="34"/>
  <c r="R29" i="34"/>
  <c r="L29" i="34"/>
  <c r="H27" i="67"/>
  <c r="J27" i="67" s="1"/>
  <c r="F29" i="34"/>
  <c r="AD28" i="34"/>
  <c r="AC28" i="34"/>
  <c r="AA28" i="34"/>
  <c r="R28" i="34"/>
  <c r="L28" i="34"/>
  <c r="F28" i="34"/>
  <c r="AD27" i="34"/>
  <c r="AC27" i="34"/>
  <c r="AA27" i="34"/>
  <c r="R27" i="34"/>
  <c r="L27" i="34"/>
  <c r="H25" i="67"/>
  <c r="J25" i="67" s="1"/>
  <c r="F27" i="34"/>
  <c r="AD26" i="34"/>
  <c r="AC26" i="34"/>
  <c r="AA26" i="34"/>
  <c r="R26" i="34"/>
  <c r="N24" i="67"/>
  <c r="P24" i="67" s="1"/>
  <c r="L26" i="34"/>
  <c r="F26" i="34"/>
  <c r="AD25" i="34"/>
  <c r="AC25" i="34"/>
  <c r="AA25" i="34"/>
  <c r="R25" i="34"/>
  <c r="L25" i="34"/>
  <c r="J23" i="67"/>
  <c r="F25" i="34"/>
  <c r="AD24" i="34"/>
  <c r="AC24" i="34"/>
  <c r="AA24" i="34"/>
  <c r="R24" i="34"/>
  <c r="L24" i="34"/>
  <c r="F24" i="34"/>
  <c r="AD22" i="34"/>
  <c r="AC22" i="34"/>
  <c r="AA22" i="34"/>
  <c r="R22" i="34"/>
  <c r="Q22" i="34"/>
  <c r="O22" i="34"/>
  <c r="L22" i="34"/>
  <c r="K22" i="34"/>
  <c r="I22" i="34"/>
  <c r="F22" i="34"/>
  <c r="E22" i="34"/>
  <c r="C22" i="34"/>
  <c r="AA21" i="34"/>
  <c r="O21" i="34"/>
  <c r="I21" i="34"/>
  <c r="C21" i="34"/>
  <c r="AD19" i="34"/>
  <c r="AC19" i="34"/>
  <c r="AA19" i="34"/>
  <c r="R19" i="34"/>
  <c r="L19" i="34"/>
  <c r="H18" i="67"/>
  <c r="J18" i="67" s="1"/>
  <c r="F19" i="34"/>
  <c r="B18" i="67"/>
  <c r="D18" i="67" s="1"/>
  <c r="AD18" i="34"/>
  <c r="AC18" i="34"/>
  <c r="AA18" i="34"/>
  <c r="R18" i="34"/>
  <c r="N17" i="67"/>
  <c r="P17" i="67" s="1"/>
  <c r="L18" i="34"/>
  <c r="F18" i="34"/>
  <c r="B17" i="67"/>
  <c r="D17" i="67" s="1"/>
  <c r="AD17" i="34"/>
  <c r="AC17" i="34"/>
  <c r="AA17" i="34"/>
  <c r="R17" i="34"/>
  <c r="L17" i="34"/>
  <c r="F17" i="34"/>
  <c r="AD16" i="34"/>
  <c r="AC16" i="34"/>
  <c r="AA16" i="34"/>
  <c r="R16" i="34"/>
  <c r="N15" i="67"/>
  <c r="P15" i="67" s="1"/>
  <c r="L16" i="34"/>
  <c r="F16" i="34"/>
  <c r="AD15" i="34"/>
  <c r="AC15" i="34"/>
  <c r="AA15" i="34"/>
  <c r="R15" i="34"/>
  <c r="N14" i="67"/>
  <c r="P14" i="67" s="1"/>
  <c r="L15" i="34"/>
  <c r="H14" i="67"/>
  <c r="J14" i="67" s="1"/>
  <c r="F15" i="34"/>
  <c r="B14" i="67"/>
  <c r="D14" i="67" s="1"/>
  <c r="AD13" i="34"/>
  <c r="AC13" i="34"/>
  <c r="AA13" i="34"/>
  <c r="R13" i="34"/>
  <c r="N12" i="67"/>
  <c r="P12" i="67" s="1"/>
  <c r="L13" i="34"/>
  <c r="F13" i="34"/>
  <c r="B12" i="67"/>
  <c r="D12" i="67" s="1"/>
  <c r="AD12" i="34"/>
  <c r="AC12" i="34"/>
  <c r="AA12" i="34"/>
  <c r="R12" i="34"/>
  <c r="L12" i="34"/>
  <c r="F12" i="34"/>
  <c r="AD34" i="31"/>
  <c r="AB34" i="31"/>
  <c r="X34" i="31"/>
  <c r="V34" i="31"/>
  <c r="R34" i="31"/>
  <c r="L34" i="31"/>
  <c r="F34" i="31"/>
  <c r="AD33" i="31"/>
  <c r="AB33" i="31"/>
  <c r="X33" i="31"/>
  <c r="V33" i="31"/>
  <c r="R33" i="31"/>
  <c r="L33" i="31"/>
  <c r="F33" i="31"/>
  <c r="AD32" i="31"/>
  <c r="AB32" i="31"/>
  <c r="X32" i="31"/>
  <c r="V32" i="31"/>
  <c r="R32" i="31"/>
  <c r="L32" i="31"/>
  <c r="F32" i="31"/>
  <c r="AA31" i="31"/>
  <c r="U31" i="31"/>
  <c r="O31" i="31"/>
  <c r="I31" i="31"/>
  <c r="C31" i="31"/>
  <c r="AD29" i="31"/>
  <c r="AB29" i="31"/>
  <c r="X29" i="31"/>
  <c r="V29" i="31"/>
  <c r="R29" i="31"/>
  <c r="L29" i="31"/>
  <c r="F29" i="31"/>
  <c r="AD28" i="31"/>
  <c r="AB28" i="31"/>
  <c r="X28" i="31"/>
  <c r="V28" i="31"/>
  <c r="R28" i="31"/>
  <c r="L28" i="31"/>
  <c r="F28" i="31"/>
  <c r="AD27" i="31"/>
  <c r="AB27" i="31"/>
  <c r="X27" i="31"/>
  <c r="V27" i="31"/>
  <c r="R27" i="31"/>
  <c r="L27" i="31"/>
  <c r="F27" i="31"/>
  <c r="AD26" i="31"/>
  <c r="AB26" i="31"/>
  <c r="X26" i="31"/>
  <c r="V26" i="31"/>
  <c r="R26" i="31"/>
  <c r="L26" i="31"/>
  <c r="F26" i="31"/>
  <c r="AD25" i="31"/>
  <c r="AB25" i="31"/>
  <c r="X25" i="31"/>
  <c r="V25" i="31"/>
  <c r="R25" i="31"/>
  <c r="L25" i="31"/>
  <c r="F25" i="31"/>
  <c r="AD24" i="31"/>
  <c r="AB24" i="31"/>
  <c r="X24" i="31"/>
  <c r="V24" i="31"/>
  <c r="R24" i="31"/>
  <c r="L24" i="31"/>
  <c r="F24" i="31"/>
  <c r="AD22" i="31"/>
  <c r="AC22" i="31"/>
  <c r="AB22" i="31"/>
  <c r="AA22" i="31"/>
  <c r="Z22" i="31"/>
  <c r="X22" i="31"/>
  <c r="W22" i="31"/>
  <c r="V22" i="31"/>
  <c r="U22" i="31"/>
  <c r="T22" i="31"/>
  <c r="O22" i="31"/>
  <c r="N22" i="31"/>
  <c r="L22" i="31"/>
  <c r="K22" i="31"/>
  <c r="I22" i="31"/>
  <c r="F22" i="31"/>
  <c r="E22" i="31"/>
  <c r="C22" i="31"/>
  <c r="AA21" i="31"/>
  <c r="U21" i="31"/>
  <c r="O21" i="31"/>
  <c r="I21" i="31"/>
  <c r="C21" i="31"/>
  <c r="AD19" i="31"/>
  <c r="AB19" i="31"/>
  <c r="X19" i="31"/>
  <c r="V19" i="31"/>
  <c r="R19" i="31"/>
  <c r="L19" i="31"/>
  <c r="F19" i="31"/>
  <c r="AD18" i="31"/>
  <c r="AB18" i="31"/>
  <c r="X18" i="31"/>
  <c r="V18" i="31"/>
  <c r="R18" i="31"/>
  <c r="L18" i="31"/>
  <c r="F18" i="31"/>
  <c r="AD17" i="31"/>
  <c r="AB17" i="31"/>
  <c r="X17" i="31"/>
  <c r="V17" i="31"/>
  <c r="R17" i="31"/>
  <c r="L17" i="31"/>
  <c r="F17" i="31"/>
  <c r="AD16" i="31"/>
  <c r="AB16" i="31"/>
  <c r="X16" i="31"/>
  <c r="V16" i="31"/>
  <c r="R16" i="31"/>
  <c r="L16" i="31"/>
  <c r="F16" i="31"/>
  <c r="AD15" i="31"/>
  <c r="AB15" i="31"/>
  <c r="X15" i="31"/>
  <c r="V15" i="31"/>
  <c r="T15" i="31"/>
  <c r="R15" i="31"/>
  <c r="N15" i="31"/>
  <c r="L15" i="31"/>
  <c r="F15" i="31"/>
  <c r="AD13" i="31"/>
  <c r="AB13" i="31"/>
  <c r="X13" i="31"/>
  <c r="V13" i="31"/>
  <c r="R13" i="31"/>
  <c r="L13" i="31"/>
  <c r="F13" i="31"/>
  <c r="AD12" i="31"/>
  <c r="AB12" i="31"/>
  <c r="X12" i="31"/>
  <c r="V12" i="31"/>
  <c r="R12" i="31"/>
  <c r="L12" i="31"/>
  <c r="F12" i="31"/>
  <c r="Z10" i="31"/>
  <c r="B35" i="49"/>
  <c r="BC21" i="50"/>
  <c r="BA21" i="50"/>
  <c r="AU21" i="50"/>
  <c r="AS21" i="50"/>
  <c r="AM21" i="50"/>
  <c r="AK21" i="50"/>
  <c r="CB18" i="63"/>
  <c r="CA18" i="63"/>
  <c r="BZ18" i="63"/>
  <c r="BY18" i="63"/>
  <c r="BX18" i="63"/>
  <c r="BW18" i="63"/>
  <c r="BV18" i="63"/>
  <c r="BT18" i="63"/>
  <c r="BS18" i="63"/>
  <c r="BR18" i="63"/>
  <c r="BQ18" i="63"/>
  <c r="BP18" i="63"/>
  <c r="BO18" i="63"/>
  <c r="BN18" i="63"/>
  <c r="BL18" i="63"/>
  <c r="BK18" i="63"/>
  <c r="BJ18" i="63"/>
  <c r="BI18" i="63"/>
  <c r="BH18" i="63"/>
  <c r="BG18" i="63"/>
  <c r="BF18" i="63"/>
  <c r="BD18" i="63"/>
  <c r="BC18" i="63"/>
  <c r="BB18" i="63"/>
  <c r="BA18" i="63"/>
  <c r="AZ18" i="63"/>
  <c r="AY18" i="63"/>
  <c r="AX18" i="63"/>
  <c r="AV18" i="63"/>
  <c r="AU18" i="63"/>
  <c r="AT18" i="63"/>
  <c r="AS18" i="63"/>
  <c r="AR18" i="63"/>
  <c r="AQ18" i="63"/>
  <c r="AP18" i="63"/>
  <c r="AN18" i="63"/>
  <c r="AM18" i="63"/>
  <c r="AL18" i="63"/>
  <c r="AK18" i="63"/>
  <c r="AJ18" i="63"/>
  <c r="AI18" i="63"/>
  <c r="AH18" i="63"/>
  <c r="AF18" i="63"/>
  <c r="AE18" i="63"/>
  <c r="AD18" i="63"/>
  <c r="AC18" i="63"/>
  <c r="AB18" i="63"/>
  <c r="AA18" i="63"/>
  <c r="Z18" i="63"/>
  <c r="X18" i="63"/>
  <c r="W18" i="63"/>
  <c r="V18" i="63"/>
  <c r="U18" i="63"/>
  <c r="T18" i="63"/>
  <c r="S18" i="63"/>
  <c r="R18" i="63"/>
  <c r="P18" i="63"/>
  <c r="O18" i="63"/>
  <c r="N18" i="63"/>
  <c r="M18" i="63"/>
  <c r="L18" i="63"/>
  <c r="K18" i="63"/>
  <c r="J18" i="63"/>
  <c r="H18" i="63"/>
  <c r="G18" i="63"/>
  <c r="F18" i="63"/>
  <c r="E18" i="63"/>
  <c r="D18" i="63"/>
  <c r="C18" i="63"/>
  <c r="B18" i="63"/>
  <c r="CB17" i="63"/>
  <c r="CA17" i="63"/>
  <c r="BZ17" i="63"/>
  <c r="BY17" i="63"/>
  <c r="BX17" i="63"/>
  <c r="BW17" i="63"/>
  <c r="BV17" i="63"/>
  <c r="BT17" i="63"/>
  <c r="BS17" i="63"/>
  <c r="BR17" i="63"/>
  <c r="BQ17" i="63"/>
  <c r="BP17" i="63"/>
  <c r="BO17" i="63"/>
  <c r="BN17" i="63"/>
  <c r="BL17" i="63"/>
  <c r="BK17" i="63"/>
  <c r="BJ17" i="63"/>
  <c r="BI17" i="63"/>
  <c r="BH17" i="63"/>
  <c r="BG17" i="63"/>
  <c r="BF17" i="63"/>
  <c r="BD17" i="63"/>
  <c r="BC17" i="63"/>
  <c r="BB17" i="63"/>
  <c r="BA17" i="63"/>
  <c r="AZ17" i="63"/>
  <c r="AY17" i="63"/>
  <c r="AX17" i="63"/>
  <c r="AV17" i="63"/>
  <c r="AU17" i="63"/>
  <c r="AT17" i="63"/>
  <c r="AS17" i="63"/>
  <c r="AR17" i="63"/>
  <c r="AQ17" i="63"/>
  <c r="AP17" i="63"/>
  <c r="AN17" i="63"/>
  <c r="AM17" i="63"/>
  <c r="AL17" i="63"/>
  <c r="AK17" i="63"/>
  <c r="AJ17" i="63"/>
  <c r="AI17" i="63"/>
  <c r="AH17" i="63"/>
  <c r="AF17" i="63"/>
  <c r="AE17" i="63"/>
  <c r="AD17" i="63"/>
  <c r="AC17" i="63"/>
  <c r="AB17" i="63"/>
  <c r="AA17" i="63"/>
  <c r="Z17" i="63"/>
  <c r="X17" i="63"/>
  <c r="W17" i="63"/>
  <c r="V17" i="63"/>
  <c r="U17" i="63"/>
  <c r="T17" i="63"/>
  <c r="S17" i="63"/>
  <c r="R17" i="63"/>
  <c r="P17" i="63"/>
  <c r="O17" i="63"/>
  <c r="N17" i="63"/>
  <c r="M17" i="63"/>
  <c r="L17" i="63"/>
  <c r="K17" i="63"/>
  <c r="J17" i="63"/>
  <c r="H17" i="63"/>
  <c r="G17" i="63"/>
  <c r="F17" i="63"/>
  <c r="E17" i="63"/>
  <c r="D17" i="63"/>
  <c r="C17" i="63"/>
  <c r="B17" i="63"/>
  <c r="CB16" i="63"/>
  <c r="CA16" i="63"/>
  <c r="BZ16" i="63"/>
  <c r="BY16" i="63"/>
  <c r="BX16" i="63"/>
  <c r="BW16" i="63"/>
  <c r="BV16" i="63"/>
  <c r="BT16" i="63"/>
  <c r="BS16" i="63"/>
  <c r="BR16" i="63"/>
  <c r="BQ16" i="63"/>
  <c r="BP16" i="63"/>
  <c r="BO16" i="63"/>
  <c r="BN16" i="63"/>
  <c r="BL16" i="63"/>
  <c r="BK16" i="63"/>
  <c r="BJ16" i="63"/>
  <c r="BI16" i="63"/>
  <c r="BH16" i="63"/>
  <c r="BG16" i="63"/>
  <c r="BF16" i="63"/>
  <c r="BD16" i="63"/>
  <c r="BC16" i="63"/>
  <c r="BB16" i="63"/>
  <c r="BA16" i="63"/>
  <c r="AZ16" i="63"/>
  <c r="AY16" i="63"/>
  <c r="AX16" i="63"/>
  <c r="AV16" i="63"/>
  <c r="AU16" i="63"/>
  <c r="AT16" i="63"/>
  <c r="AS16" i="63"/>
  <c r="AR16" i="63"/>
  <c r="AQ16" i="63"/>
  <c r="AP16" i="63"/>
  <c r="AN16" i="63"/>
  <c r="AM16" i="63"/>
  <c r="AL16" i="63"/>
  <c r="AK16" i="63"/>
  <c r="AJ16" i="63"/>
  <c r="AI16" i="63"/>
  <c r="AH16" i="63"/>
  <c r="AF16" i="63"/>
  <c r="AE16" i="63"/>
  <c r="AD16" i="63"/>
  <c r="AC16" i="63"/>
  <c r="AB16" i="63"/>
  <c r="AA16" i="63"/>
  <c r="Z16" i="63"/>
  <c r="X16" i="63"/>
  <c r="W16" i="63"/>
  <c r="V16" i="63"/>
  <c r="U16" i="63"/>
  <c r="T16" i="63"/>
  <c r="S16" i="63"/>
  <c r="R16" i="63"/>
  <c r="P16" i="63"/>
  <c r="O16" i="63"/>
  <c r="N16" i="63"/>
  <c r="M16" i="63"/>
  <c r="L16" i="63"/>
  <c r="K16" i="63"/>
  <c r="J16" i="63"/>
  <c r="H16" i="63"/>
  <c r="G16" i="63"/>
  <c r="F16" i="63"/>
  <c r="E16" i="63"/>
  <c r="D16" i="63"/>
  <c r="C16" i="63"/>
  <c r="B16" i="63"/>
  <c r="CB15" i="63"/>
  <c r="CA15" i="63"/>
  <c r="BZ15" i="63"/>
  <c r="BY15" i="63"/>
  <c r="BX15" i="63"/>
  <c r="BW15" i="63"/>
  <c r="BV15" i="63"/>
  <c r="BT15" i="63"/>
  <c r="BS15" i="63"/>
  <c r="BR15" i="63"/>
  <c r="BQ15" i="63"/>
  <c r="BP15" i="63"/>
  <c r="BO15" i="63"/>
  <c r="BN15" i="63"/>
  <c r="BL15" i="63"/>
  <c r="BK15" i="63"/>
  <c r="BJ15" i="63"/>
  <c r="BI15" i="63"/>
  <c r="BH15" i="63"/>
  <c r="BG15" i="63"/>
  <c r="BF15" i="63"/>
  <c r="BD15" i="63"/>
  <c r="BC15" i="63"/>
  <c r="BB15" i="63"/>
  <c r="BA15" i="63"/>
  <c r="AZ15" i="63"/>
  <c r="AY15" i="63"/>
  <c r="AX15" i="63"/>
  <c r="AV15" i="63"/>
  <c r="AU15" i="63"/>
  <c r="AT15" i="63"/>
  <c r="AS15" i="63"/>
  <c r="AR15" i="63"/>
  <c r="AQ15" i="63"/>
  <c r="AP15" i="63"/>
  <c r="AN15" i="63"/>
  <c r="AM15" i="63"/>
  <c r="AL15" i="63"/>
  <c r="AK15" i="63"/>
  <c r="AJ15" i="63"/>
  <c r="AI15" i="63"/>
  <c r="AH15" i="63"/>
  <c r="AF15" i="63"/>
  <c r="AE15" i="63"/>
  <c r="AD15" i="63"/>
  <c r="AC15" i="63"/>
  <c r="AB15" i="63"/>
  <c r="AA15" i="63"/>
  <c r="Z15" i="63"/>
  <c r="X15" i="63"/>
  <c r="W15" i="63"/>
  <c r="V15" i="63"/>
  <c r="U15" i="63"/>
  <c r="T15" i="63"/>
  <c r="S15" i="63"/>
  <c r="R15" i="63"/>
  <c r="P15" i="63"/>
  <c r="O15" i="63"/>
  <c r="N15" i="63"/>
  <c r="M15" i="63"/>
  <c r="L15" i="63"/>
  <c r="K15" i="63"/>
  <c r="J15" i="63"/>
  <c r="H15" i="63"/>
  <c r="G15" i="63"/>
  <c r="F15" i="63"/>
  <c r="E15" i="63"/>
  <c r="D15" i="63"/>
  <c r="C15" i="63"/>
  <c r="B15" i="63"/>
  <c r="CB14" i="63"/>
  <c r="CA14" i="63"/>
  <c r="BZ14" i="63"/>
  <c r="BY14" i="63"/>
  <c r="BX14" i="63"/>
  <c r="BW14" i="63"/>
  <c r="BV14" i="63"/>
  <c r="BT14" i="63"/>
  <c r="BS14" i="63"/>
  <c r="BR14" i="63"/>
  <c r="BQ14" i="63"/>
  <c r="BP14" i="63"/>
  <c r="BO14" i="63"/>
  <c r="BN14" i="63"/>
  <c r="BL14" i="63"/>
  <c r="BK14" i="63"/>
  <c r="BJ14" i="63"/>
  <c r="BI14" i="63"/>
  <c r="BH14" i="63"/>
  <c r="BG14" i="63"/>
  <c r="BF14" i="63"/>
  <c r="BD14" i="63"/>
  <c r="BC14" i="63"/>
  <c r="BB14" i="63"/>
  <c r="BA14" i="63"/>
  <c r="AZ14" i="63"/>
  <c r="AY14" i="63"/>
  <c r="AX14" i="63"/>
  <c r="AV14" i="63"/>
  <c r="AU14" i="63"/>
  <c r="AT14" i="63"/>
  <c r="AS14" i="63"/>
  <c r="AR14" i="63"/>
  <c r="AQ14" i="63"/>
  <c r="AP14" i="63"/>
  <c r="AN14" i="63"/>
  <c r="AM14" i="63"/>
  <c r="AL14" i="63"/>
  <c r="AK14" i="63"/>
  <c r="AJ14" i="63"/>
  <c r="AI14" i="63"/>
  <c r="AH14" i="63"/>
  <c r="AF14" i="63"/>
  <c r="AE14" i="63"/>
  <c r="AD14" i="63"/>
  <c r="AC14" i="63"/>
  <c r="AB14" i="63"/>
  <c r="AA14" i="63"/>
  <c r="Z14" i="63"/>
  <c r="X14" i="63"/>
  <c r="W14" i="63"/>
  <c r="V14" i="63"/>
  <c r="U14" i="63"/>
  <c r="T14" i="63"/>
  <c r="S14" i="63"/>
  <c r="R14" i="63"/>
  <c r="P14" i="63"/>
  <c r="O14" i="63"/>
  <c r="N14" i="63"/>
  <c r="M14" i="63"/>
  <c r="L14" i="63"/>
  <c r="K14" i="63"/>
  <c r="J14" i="63"/>
  <c r="H14" i="63"/>
  <c r="G14" i="63"/>
  <c r="F14" i="63"/>
  <c r="E14" i="63"/>
  <c r="D14" i="63"/>
  <c r="C14" i="63"/>
  <c r="B14" i="63"/>
  <c r="CB12" i="63"/>
  <c r="CA12" i="63"/>
  <c r="BZ12" i="63"/>
  <c r="BY12" i="63"/>
  <c r="BX12" i="63"/>
  <c r="BW12" i="63"/>
  <c r="BV12" i="63"/>
  <c r="BT12" i="63"/>
  <c r="BS12" i="63"/>
  <c r="BR12" i="63"/>
  <c r="BQ12" i="63"/>
  <c r="BP12" i="63"/>
  <c r="BO12" i="63"/>
  <c r="BN12" i="63"/>
  <c r="BL12" i="63"/>
  <c r="BK12" i="63"/>
  <c r="BJ12" i="63"/>
  <c r="BI12" i="63"/>
  <c r="BH12" i="63"/>
  <c r="BG12" i="63"/>
  <c r="BF12" i="63"/>
  <c r="BD12" i="63"/>
  <c r="BC12" i="63"/>
  <c r="BB12" i="63"/>
  <c r="BA12" i="63"/>
  <c r="AZ12" i="63"/>
  <c r="AY12" i="63"/>
  <c r="AX12" i="63"/>
  <c r="AV12" i="63"/>
  <c r="AU12" i="63"/>
  <c r="AT12" i="63"/>
  <c r="AS12" i="63"/>
  <c r="AR12" i="63"/>
  <c r="AQ12" i="63"/>
  <c r="AP12" i="63"/>
  <c r="AN12" i="63"/>
  <c r="AM12" i="63"/>
  <c r="AL12" i="63"/>
  <c r="AK12" i="63"/>
  <c r="AJ12" i="63"/>
  <c r="AI12" i="63"/>
  <c r="AH12" i="63"/>
  <c r="AF12" i="63"/>
  <c r="AE12" i="63"/>
  <c r="AD12" i="63"/>
  <c r="AC12" i="63"/>
  <c r="AB12" i="63"/>
  <c r="AA12" i="63"/>
  <c r="Z12" i="63"/>
  <c r="X12" i="63"/>
  <c r="W12" i="63"/>
  <c r="V12" i="63"/>
  <c r="U12" i="63"/>
  <c r="T12" i="63"/>
  <c r="S12" i="63"/>
  <c r="R12" i="63"/>
  <c r="P12" i="63"/>
  <c r="O12" i="63"/>
  <c r="N12" i="63"/>
  <c r="M12" i="63"/>
  <c r="L12" i="63"/>
  <c r="K12" i="63"/>
  <c r="J12" i="63"/>
  <c r="H12" i="63"/>
  <c r="G12" i="63"/>
  <c r="F12" i="63"/>
  <c r="E12" i="63"/>
  <c r="D12" i="63"/>
  <c r="C12" i="63"/>
  <c r="B12" i="63"/>
  <c r="CB11" i="63"/>
  <c r="CA11" i="63"/>
  <c r="BZ11" i="63"/>
  <c r="BY11" i="63"/>
  <c r="BX11" i="63"/>
  <c r="BW11" i="63"/>
  <c r="BV11" i="63"/>
  <c r="BT11" i="63"/>
  <c r="BS11" i="63"/>
  <c r="BR11" i="63"/>
  <c r="BQ11" i="63"/>
  <c r="BP11" i="63"/>
  <c r="BO11" i="63"/>
  <c r="BN11" i="63"/>
  <c r="BL11" i="63"/>
  <c r="BK11" i="63"/>
  <c r="BJ11" i="63"/>
  <c r="BI11" i="63"/>
  <c r="BH11" i="63"/>
  <c r="BG11" i="63"/>
  <c r="BF11" i="63"/>
  <c r="BD11" i="63"/>
  <c r="BC11" i="63"/>
  <c r="BB11" i="63"/>
  <c r="BA11" i="63"/>
  <c r="AZ11" i="63"/>
  <c r="AY11" i="63"/>
  <c r="AX11" i="63"/>
  <c r="AV11" i="63"/>
  <c r="AU11" i="63"/>
  <c r="AT11" i="63"/>
  <c r="AS11" i="63"/>
  <c r="AR11" i="63"/>
  <c r="AQ11" i="63"/>
  <c r="AP11" i="63"/>
  <c r="AN11" i="63"/>
  <c r="AM11" i="63"/>
  <c r="AL11" i="63"/>
  <c r="AK11" i="63"/>
  <c r="AJ11" i="63"/>
  <c r="AI11" i="63"/>
  <c r="AH11" i="63"/>
  <c r="AF11" i="63"/>
  <c r="AE11" i="63"/>
  <c r="AD11" i="63"/>
  <c r="AC11" i="63"/>
  <c r="AB11" i="63"/>
  <c r="AA11" i="63"/>
  <c r="Z11" i="63"/>
  <c r="X11" i="63"/>
  <c r="W11" i="63"/>
  <c r="V11" i="63"/>
  <c r="U11" i="63"/>
  <c r="T11" i="63"/>
  <c r="S11" i="63"/>
  <c r="R11" i="63"/>
  <c r="P11" i="63"/>
  <c r="O11" i="63"/>
  <c r="N11" i="63"/>
  <c r="M11" i="63"/>
  <c r="L11" i="63"/>
  <c r="K11" i="63"/>
  <c r="J11" i="63"/>
  <c r="H11" i="63"/>
  <c r="G11" i="63"/>
  <c r="F11" i="63"/>
  <c r="E11" i="63"/>
  <c r="D11" i="63"/>
  <c r="C11" i="63"/>
  <c r="B11" i="63"/>
  <c r="CB8" i="63"/>
  <c r="CA8" i="63"/>
  <c r="BZ8" i="63"/>
  <c r="BY8" i="63"/>
  <c r="BX8" i="63"/>
  <c r="BW8" i="63"/>
  <c r="BV8" i="63"/>
  <c r="BT8" i="63"/>
  <c r="BS8" i="63"/>
  <c r="BR8" i="63"/>
  <c r="BQ8" i="63"/>
  <c r="BP8" i="63"/>
  <c r="BO8" i="63"/>
  <c r="BN8" i="63"/>
  <c r="BL8" i="63"/>
  <c r="BK8" i="63"/>
  <c r="BJ8" i="63"/>
  <c r="BI8" i="63"/>
  <c r="BH8" i="63"/>
  <c r="BG8" i="63"/>
  <c r="BF8" i="63"/>
  <c r="BD8" i="63"/>
  <c r="BC8" i="63"/>
  <c r="BB8" i="63"/>
  <c r="BA8" i="63"/>
  <c r="AZ8" i="63"/>
  <c r="AY8" i="63"/>
  <c r="AX8" i="63"/>
  <c r="AV8" i="63"/>
  <c r="AU8" i="63"/>
  <c r="AT8" i="63"/>
  <c r="AS8" i="63"/>
  <c r="AR8" i="63"/>
  <c r="AQ8" i="63"/>
  <c r="AP8" i="63"/>
  <c r="AN8" i="63"/>
  <c r="AM8" i="63"/>
  <c r="AL8" i="63"/>
  <c r="AK8" i="63"/>
  <c r="AJ8" i="63"/>
  <c r="AI8" i="63"/>
  <c r="AH8" i="63"/>
  <c r="AF8" i="63"/>
  <c r="AE8" i="63"/>
  <c r="AD8" i="63"/>
  <c r="AC8" i="63"/>
  <c r="AB8" i="63"/>
  <c r="AA8" i="63"/>
  <c r="Z8" i="63"/>
  <c r="X8" i="63"/>
  <c r="W8" i="63"/>
  <c r="V8" i="63"/>
  <c r="U8" i="63"/>
  <c r="T8" i="63"/>
  <c r="S8" i="63"/>
  <c r="R8" i="63"/>
  <c r="P8" i="63"/>
  <c r="O8" i="63"/>
  <c r="N8" i="63"/>
  <c r="M8" i="63"/>
  <c r="L8" i="63"/>
  <c r="K8" i="63"/>
  <c r="J8" i="63"/>
  <c r="H8" i="63"/>
  <c r="G8" i="63"/>
  <c r="F8" i="63"/>
  <c r="E8" i="63"/>
  <c r="D8" i="63"/>
  <c r="C8" i="63"/>
  <c r="B8" i="63"/>
  <c r="AM20" i="47"/>
  <c r="AI20" i="47"/>
  <c r="J129" i="29"/>
  <c r="I129" i="29"/>
  <c r="H129" i="29"/>
  <c r="G129" i="29"/>
  <c r="E129" i="29"/>
  <c r="D129" i="29"/>
  <c r="C129" i="29"/>
  <c r="B129" i="29"/>
  <c r="J128" i="29"/>
  <c r="I128" i="29"/>
  <c r="H128" i="29"/>
  <c r="G128" i="29"/>
  <c r="E128" i="29"/>
  <c r="D128" i="29"/>
  <c r="C128" i="29"/>
  <c r="B128" i="29"/>
  <c r="J127" i="29"/>
  <c r="I127" i="29"/>
  <c r="H127" i="29"/>
  <c r="G127" i="29"/>
  <c r="E127" i="29"/>
  <c r="D127" i="29"/>
  <c r="C127" i="29"/>
  <c r="B127" i="29"/>
  <c r="J124" i="29"/>
  <c r="I124" i="29"/>
  <c r="H124" i="29"/>
  <c r="G124" i="29"/>
  <c r="E124" i="29"/>
  <c r="D124" i="29"/>
  <c r="C124" i="29"/>
  <c r="B124" i="29"/>
  <c r="J123" i="29"/>
  <c r="I123" i="29"/>
  <c r="H123" i="29"/>
  <c r="G123" i="29"/>
  <c r="E123" i="29"/>
  <c r="D123" i="29"/>
  <c r="C123" i="29"/>
  <c r="B123" i="29"/>
  <c r="J122" i="29"/>
  <c r="I122" i="29"/>
  <c r="H122" i="29"/>
  <c r="G122" i="29"/>
  <c r="E122" i="29"/>
  <c r="D122" i="29"/>
  <c r="C122" i="29"/>
  <c r="B122" i="29"/>
  <c r="J121" i="29"/>
  <c r="I121" i="29"/>
  <c r="H121" i="29"/>
  <c r="G121" i="29"/>
  <c r="E121" i="29"/>
  <c r="D121" i="29"/>
  <c r="C121" i="29"/>
  <c r="B121" i="29"/>
  <c r="J120" i="29"/>
  <c r="I120" i="29"/>
  <c r="H120" i="29"/>
  <c r="G120" i="29"/>
  <c r="E120" i="29"/>
  <c r="D120" i="29"/>
  <c r="C120" i="29"/>
  <c r="B120" i="29"/>
  <c r="J119" i="29"/>
  <c r="I119" i="29"/>
  <c r="H119" i="29"/>
  <c r="G119" i="29"/>
  <c r="E119" i="29"/>
  <c r="D119" i="29"/>
  <c r="C119" i="29"/>
  <c r="B119" i="29"/>
  <c r="J117" i="29"/>
  <c r="I117" i="29"/>
  <c r="H117" i="29"/>
  <c r="G117" i="29"/>
  <c r="E117" i="29"/>
  <c r="D117" i="29"/>
  <c r="C117" i="29"/>
  <c r="B117" i="29"/>
  <c r="J114" i="29"/>
  <c r="I114" i="29"/>
  <c r="H114" i="29"/>
  <c r="G114" i="29"/>
  <c r="E114" i="29"/>
  <c r="D114" i="29"/>
  <c r="C114" i="29"/>
  <c r="B114" i="29"/>
  <c r="J113" i="29"/>
  <c r="I113" i="29"/>
  <c r="H113" i="29"/>
  <c r="G113" i="29"/>
  <c r="E113" i="29"/>
  <c r="D113" i="29"/>
  <c r="C113" i="29"/>
  <c r="B113" i="29"/>
  <c r="J112" i="29"/>
  <c r="I112" i="29"/>
  <c r="H112" i="29"/>
  <c r="G112" i="29"/>
  <c r="E112" i="29"/>
  <c r="D112" i="29"/>
  <c r="C112" i="29"/>
  <c r="B112" i="29"/>
  <c r="J111" i="29"/>
  <c r="I111" i="29"/>
  <c r="H111" i="29"/>
  <c r="G111" i="29"/>
  <c r="E111" i="29"/>
  <c r="D111" i="29"/>
  <c r="C111" i="29"/>
  <c r="B111" i="29"/>
  <c r="J110" i="29"/>
  <c r="I110" i="29"/>
  <c r="H110" i="29"/>
  <c r="G110" i="29"/>
  <c r="E110" i="29"/>
  <c r="D110" i="29"/>
  <c r="C110" i="29"/>
  <c r="B110" i="29"/>
  <c r="J108" i="29"/>
  <c r="I108" i="29"/>
  <c r="H108" i="29"/>
  <c r="G108" i="29"/>
  <c r="E108" i="29"/>
  <c r="D108" i="29"/>
  <c r="C108" i="29"/>
  <c r="B108" i="29"/>
  <c r="J107" i="29"/>
  <c r="I107" i="29"/>
  <c r="H107" i="29"/>
  <c r="G107" i="29"/>
  <c r="E107" i="29"/>
  <c r="D107" i="29"/>
  <c r="C107" i="29"/>
  <c r="B107" i="29"/>
  <c r="J104" i="29"/>
  <c r="E104" i="29"/>
  <c r="J103" i="29"/>
  <c r="E103" i="29"/>
  <c r="J102" i="29"/>
  <c r="E102" i="29"/>
  <c r="J99" i="29"/>
  <c r="E99" i="29"/>
  <c r="J98" i="29"/>
  <c r="E98" i="29"/>
  <c r="J97" i="29"/>
  <c r="E97" i="29"/>
  <c r="J96" i="29"/>
  <c r="E96" i="29"/>
  <c r="J95" i="29"/>
  <c r="E95" i="29"/>
  <c r="J94" i="29"/>
  <c r="E94" i="29"/>
  <c r="J92" i="29"/>
  <c r="E92" i="29"/>
  <c r="D92" i="29"/>
  <c r="C92" i="29"/>
  <c r="B92" i="29"/>
  <c r="J89" i="29"/>
  <c r="E89" i="29"/>
  <c r="J88" i="29"/>
  <c r="E88" i="29"/>
  <c r="J87" i="29"/>
  <c r="E87" i="29"/>
  <c r="J86" i="29"/>
  <c r="E86" i="29"/>
  <c r="J85" i="29"/>
  <c r="E85" i="29"/>
  <c r="J83" i="29"/>
  <c r="E83" i="29"/>
  <c r="J82" i="29"/>
  <c r="E82" i="29"/>
  <c r="J79" i="29"/>
  <c r="E79" i="29"/>
  <c r="J78" i="29"/>
  <c r="E78" i="29"/>
  <c r="J77" i="29"/>
  <c r="E77" i="29"/>
  <c r="I76" i="29"/>
  <c r="H76" i="29"/>
  <c r="G76" i="29"/>
  <c r="J74" i="29"/>
  <c r="E74" i="29"/>
  <c r="J73" i="29"/>
  <c r="E73" i="29"/>
  <c r="J72" i="29"/>
  <c r="E72" i="29"/>
  <c r="J71" i="29"/>
  <c r="E71" i="29"/>
  <c r="J70" i="29"/>
  <c r="E70" i="29"/>
  <c r="J69" i="29"/>
  <c r="E69" i="29"/>
  <c r="J67" i="29"/>
  <c r="E67" i="29"/>
  <c r="D67" i="29"/>
  <c r="C67" i="29"/>
  <c r="B67" i="29"/>
  <c r="I66" i="29"/>
  <c r="H66" i="29"/>
  <c r="G66" i="29"/>
  <c r="J64" i="29"/>
  <c r="E64" i="29"/>
  <c r="J63" i="29"/>
  <c r="E63" i="29"/>
  <c r="J62" i="29"/>
  <c r="E62" i="29"/>
  <c r="J61" i="29"/>
  <c r="E61" i="29"/>
  <c r="J60" i="29"/>
  <c r="E60" i="29"/>
  <c r="J58" i="29"/>
  <c r="E58" i="29"/>
  <c r="J57" i="29"/>
  <c r="E57" i="29"/>
  <c r="J54" i="29"/>
  <c r="E54" i="29"/>
  <c r="J53" i="29"/>
  <c r="E53" i="29"/>
  <c r="J52" i="29"/>
  <c r="E52" i="29"/>
  <c r="J49" i="29"/>
  <c r="E49" i="29"/>
  <c r="J48" i="29"/>
  <c r="E48" i="29"/>
  <c r="J47" i="29"/>
  <c r="E47" i="29"/>
  <c r="J46" i="29"/>
  <c r="E46" i="29"/>
  <c r="J45" i="29"/>
  <c r="E45" i="29"/>
  <c r="J44" i="29"/>
  <c r="E44" i="29"/>
  <c r="J42" i="29"/>
  <c r="E42" i="29"/>
  <c r="D42" i="29"/>
  <c r="C42" i="29"/>
  <c r="B42" i="29"/>
  <c r="I41" i="29"/>
  <c r="H41" i="29"/>
  <c r="G41" i="29"/>
  <c r="J39" i="29"/>
  <c r="E39" i="29"/>
  <c r="J38" i="29"/>
  <c r="E38" i="29"/>
  <c r="J37" i="29"/>
  <c r="E37" i="29"/>
  <c r="J36" i="29"/>
  <c r="E36" i="29"/>
  <c r="J35" i="29"/>
  <c r="E35" i="29"/>
  <c r="J33" i="29"/>
  <c r="E33" i="29"/>
  <c r="J32" i="29"/>
  <c r="E32" i="29"/>
  <c r="J29" i="29"/>
  <c r="E29" i="29"/>
  <c r="J28" i="29"/>
  <c r="E28" i="29"/>
  <c r="J27" i="29"/>
  <c r="E27" i="29"/>
  <c r="I26" i="29"/>
  <c r="H26" i="29"/>
  <c r="G26" i="29"/>
  <c r="J24" i="29"/>
  <c r="E24" i="29"/>
  <c r="J23" i="29"/>
  <c r="E23" i="29"/>
  <c r="J22" i="29"/>
  <c r="E22" i="29"/>
  <c r="J21" i="29"/>
  <c r="E21" i="29"/>
  <c r="J20" i="29"/>
  <c r="E20" i="29"/>
  <c r="J19" i="29"/>
  <c r="E19" i="29"/>
  <c r="J17" i="29"/>
  <c r="E17" i="29"/>
  <c r="D17" i="29"/>
  <c r="C17" i="29"/>
  <c r="B17" i="29"/>
  <c r="I16" i="29"/>
  <c r="H16" i="29"/>
  <c r="G16" i="29"/>
  <c r="J14" i="29"/>
  <c r="E14" i="29"/>
  <c r="J13" i="29"/>
  <c r="E13" i="29"/>
  <c r="J12" i="29"/>
  <c r="E12" i="29"/>
  <c r="J11" i="29"/>
  <c r="E11" i="29"/>
  <c r="J10" i="29"/>
  <c r="E10" i="29"/>
  <c r="J8" i="29"/>
  <c r="E8" i="29"/>
  <c r="J7" i="29"/>
  <c r="E7" i="29"/>
  <c r="J129" i="28"/>
  <c r="I129" i="28"/>
  <c r="H129" i="28"/>
  <c r="G129" i="28"/>
  <c r="E129" i="28"/>
  <c r="D129" i="28"/>
  <c r="C129" i="28"/>
  <c r="B129" i="28"/>
  <c r="J128" i="28"/>
  <c r="I128" i="28"/>
  <c r="H128" i="28"/>
  <c r="G128" i="28"/>
  <c r="E128" i="28"/>
  <c r="D128" i="28"/>
  <c r="C128" i="28"/>
  <c r="B128" i="28"/>
  <c r="J127" i="28"/>
  <c r="I127" i="28"/>
  <c r="H127" i="28"/>
  <c r="G127" i="28"/>
  <c r="E127" i="28"/>
  <c r="D127" i="28"/>
  <c r="C127" i="28"/>
  <c r="B127" i="28"/>
  <c r="J124" i="28"/>
  <c r="I124" i="28"/>
  <c r="H124" i="28"/>
  <c r="G124" i="28"/>
  <c r="E124" i="28"/>
  <c r="D124" i="28"/>
  <c r="C124" i="28"/>
  <c r="B124" i="28"/>
  <c r="J123" i="28"/>
  <c r="I123" i="28"/>
  <c r="H123" i="28"/>
  <c r="G123" i="28"/>
  <c r="E123" i="28"/>
  <c r="D123" i="28"/>
  <c r="C123" i="28"/>
  <c r="B123" i="28"/>
  <c r="J122" i="28"/>
  <c r="I122" i="28"/>
  <c r="H122" i="28"/>
  <c r="G122" i="28"/>
  <c r="E122" i="28"/>
  <c r="D122" i="28"/>
  <c r="C122" i="28"/>
  <c r="B122" i="28"/>
  <c r="J121" i="28"/>
  <c r="I121" i="28"/>
  <c r="H121" i="28"/>
  <c r="G121" i="28"/>
  <c r="E121" i="28"/>
  <c r="D121" i="28"/>
  <c r="C121" i="28"/>
  <c r="B121" i="28"/>
  <c r="J120" i="28"/>
  <c r="I120" i="28"/>
  <c r="H120" i="28"/>
  <c r="G120" i="28"/>
  <c r="E120" i="28"/>
  <c r="D120" i="28"/>
  <c r="C120" i="28"/>
  <c r="B120" i="28"/>
  <c r="J119" i="28"/>
  <c r="I119" i="28"/>
  <c r="H119" i="28"/>
  <c r="G119" i="28"/>
  <c r="E119" i="28"/>
  <c r="D119" i="28"/>
  <c r="C119" i="28"/>
  <c r="B119" i="28"/>
  <c r="J117" i="28"/>
  <c r="I117" i="28"/>
  <c r="H117" i="28"/>
  <c r="G117" i="28"/>
  <c r="E117" i="28"/>
  <c r="D117" i="28"/>
  <c r="C117" i="28"/>
  <c r="B117" i="28"/>
  <c r="J114" i="28"/>
  <c r="I114" i="28"/>
  <c r="H114" i="28"/>
  <c r="G114" i="28"/>
  <c r="E114" i="28"/>
  <c r="D114" i="28"/>
  <c r="C114" i="28"/>
  <c r="B114" i="28"/>
  <c r="J113" i="28"/>
  <c r="I113" i="28"/>
  <c r="H113" i="28"/>
  <c r="G113" i="28"/>
  <c r="E113" i="28"/>
  <c r="D113" i="28"/>
  <c r="C113" i="28"/>
  <c r="B113" i="28"/>
  <c r="J112" i="28"/>
  <c r="I112" i="28"/>
  <c r="H112" i="28"/>
  <c r="G112" i="28"/>
  <c r="E112" i="28"/>
  <c r="D112" i="28"/>
  <c r="C112" i="28"/>
  <c r="B112" i="28"/>
  <c r="J111" i="28"/>
  <c r="I111" i="28"/>
  <c r="H111" i="28"/>
  <c r="G111" i="28"/>
  <c r="E111" i="28"/>
  <c r="D111" i="28"/>
  <c r="C111" i="28"/>
  <c r="B111" i="28"/>
  <c r="J110" i="28"/>
  <c r="I110" i="28"/>
  <c r="H110" i="28"/>
  <c r="G110" i="28"/>
  <c r="E110" i="28"/>
  <c r="D110" i="28"/>
  <c r="C110" i="28"/>
  <c r="B110" i="28"/>
  <c r="J108" i="28"/>
  <c r="I108" i="28"/>
  <c r="H108" i="28"/>
  <c r="G108" i="28"/>
  <c r="E108" i="28"/>
  <c r="D108" i="28"/>
  <c r="C108" i="28"/>
  <c r="B108" i="28"/>
  <c r="J107" i="28"/>
  <c r="I107" i="28"/>
  <c r="H107" i="28"/>
  <c r="G107" i="28"/>
  <c r="E107" i="28"/>
  <c r="D107" i="28"/>
  <c r="C107" i="28"/>
  <c r="B107" i="28"/>
  <c r="J79" i="28"/>
  <c r="E79" i="28"/>
  <c r="J78" i="28"/>
  <c r="E78" i="28"/>
  <c r="J77" i="28"/>
  <c r="E77" i="28"/>
  <c r="J76" i="28"/>
  <c r="I76" i="28"/>
  <c r="H76" i="28"/>
  <c r="G76" i="28"/>
  <c r="J74" i="28"/>
  <c r="E74" i="28"/>
  <c r="J73" i="28"/>
  <c r="E73" i="28"/>
  <c r="J72" i="28"/>
  <c r="E72" i="28"/>
  <c r="J71" i="28"/>
  <c r="E71" i="28"/>
  <c r="J70" i="28"/>
  <c r="E70" i="28"/>
  <c r="J69" i="28"/>
  <c r="E69" i="28"/>
  <c r="J67" i="28"/>
  <c r="E67" i="28"/>
  <c r="D67" i="28"/>
  <c r="C67" i="28"/>
  <c r="B67" i="28"/>
  <c r="J66" i="28"/>
  <c r="I66" i="28"/>
  <c r="H66" i="28"/>
  <c r="G66" i="28"/>
  <c r="J64" i="28"/>
  <c r="E64" i="28"/>
  <c r="J63" i="28"/>
  <c r="E63" i="28"/>
  <c r="J62" i="28"/>
  <c r="E62" i="28"/>
  <c r="J61" i="28"/>
  <c r="E61" i="28"/>
  <c r="J60" i="28"/>
  <c r="E60" i="28"/>
  <c r="J58" i="28"/>
  <c r="E58" i="28"/>
  <c r="J57" i="28"/>
  <c r="E57" i="28"/>
  <c r="J54" i="28"/>
  <c r="E54" i="28"/>
  <c r="J53" i="28"/>
  <c r="E53" i="28"/>
  <c r="J52" i="28"/>
  <c r="E52" i="28"/>
  <c r="J51" i="28"/>
  <c r="I51" i="28"/>
  <c r="H51" i="28"/>
  <c r="G51" i="28"/>
  <c r="J49" i="28"/>
  <c r="E49" i="28"/>
  <c r="J48" i="28"/>
  <c r="E48" i="28"/>
  <c r="J47" i="28"/>
  <c r="E47" i="28"/>
  <c r="J46" i="28"/>
  <c r="E46" i="28"/>
  <c r="J45" i="28"/>
  <c r="E45" i="28"/>
  <c r="J44" i="28"/>
  <c r="E44" i="28"/>
  <c r="J42" i="28"/>
  <c r="E42" i="28"/>
  <c r="D42" i="28"/>
  <c r="C42" i="28"/>
  <c r="B42" i="28"/>
  <c r="J41" i="28"/>
  <c r="I41" i="28"/>
  <c r="H41" i="28"/>
  <c r="G41" i="28"/>
  <c r="J39" i="28"/>
  <c r="E39" i="28"/>
  <c r="J38" i="28"/>
  <c r="E38" i="28"/>
  <c r="J37" i="28"/>
  <c r="E37" i="28"/>
  <c r="J36" i="28"/>
  <c r="E36" i="28"/>
  <c r="J35" i="28"/>
  <c r="E35" i="28"/>
  <c r="J33" i="28"/>
  <c r="E33" i="28"/>
  <c r="J32" i="28"/>
  <c r="E32" i="28"/>
  <c r="J29" i="28"/>
  <c r="E29" i="28"/>
  <c r="J28" i="28"/>
  <c r="E28" i="28"/>
  <c r="J27" i="28"/>
  <c r="E27" i="28"/>
  <c r="J26" i="28"/>
  <c r="I26" i="28"/>
  <c r="H26" i="28"/>
  <c r="G26" i="28"/>
  <c r="J24" i="28"/>
  <c r="E24" i="28"/>
  <c r="J23" i="28"/>
  <c r="E23" i="28"/>
  <c r="J22" i="28"/>
  <c r="E22" i="28"/>
  <c r="J21" i="28"/>
  <c r="E21" i="28"/>
  <c r="J20" i="28"/>
  <c r="E20" i="28"/>
  <c r="J19" i="28"/>
  <c r="E19" i="28"/>
  <c r="J17" i="28"/>
  <c r="E17" i="28"/>
  <c r="D17" i="28"/>
  <c r="C17" i="28"/>
  <c r="B17" i="28"/>
  <c r="J16" i="28"/>
  <c r="I16" i="28"/>
  <c r="H16" i="28"/>
  <c r="G16" i="28"/>
  <c r="J14" i="28"/>
  <c r="E14" i="28"/>
  <c r="J13" i="28"/>
  <c r="E13" i="28"/>
  <c r="J12" i="28"/>
  <c r="E12" i="28"/>
  <c r="J11" i="28"/>
  <c r="E11" i="28"/>
  <c r="J10" i="28"/>
  <c r="E10" i="28"/>
  <c r="J8" i="28"/>
  <c r="E8" i="28"/>
  <c r="J7" i="28"/>
  <c r="E7" i="28"/>
  <c r="K22" i="26"/>
  <c r="AE35" i="60"/>
  <c r="AB35" i="60"/>
  <c r="Y35" i="60"/>
  <c r="V35" i="60"/>
  <c r="S35" i="60"/>
  <c r="AE33" i="60"/>
  <c r="AB33" i="60"/>
  <c r="Y33" i="60"/>
  <c r="V33" i="60"/>
  <c r="S33" i="60"/>
  <c r="AF32" i="60"/>
  <c r="AE32" i="60"/>
  <c r="AB32" i="60"/>
  <c r="Z32" i="60"/>
  <c r="Y32" i="60"/>
  <c r="W32" i="60"/>
  <c r="V32" i="60"/>
  <c r="T32" i="60"/>
  <c r="S32" i="60"/>
  <c r="AF31" i="60"/>
  <c r="AE31" i="60"/>
  <c r="AB31" i="60"/>
  <c r="Z31" i="60"/>
  <c r="Y31" i="60"/>
  <c r="W31" i="60"/>
  <c r="V31" i="60"/>
  <c r="T31" i="60"/>
  <c r="S31" i="60"/>
  <c r="AF17" i="60"/>
  <c r="AE17" i="60"/>
  <c r="AC17" i="60"/>
  <c r="AB17" i="60"/>
  <c r="Z17" i="60"/>
  <c r="Y17" i="60"/>
  <c r="W17" i="60"/>
  <c r="V17" i="60"/>
  <c r="T17" i="60"/>
  <c r="S17" i="60"/>
  <c r="AF16" i="60"/>
  <c r="AE16" i="60"/>
  <c r="AC16" i="60"/>
  <c r="AB16" i="60"/>
  <c r="Z16" i="60"/>
  <c r="Y16" i="60"/>
  <c r="W16" i="60"/>
  <c r="V16" i="60"/>
  <c r="T16" i="60"/>
  <c r="S16" i="60"/>
  <c r="AF15" i="60"/>
  <c r="AE15" i="60"/>
  <c r="AC15" i="60"/>
  <c r="AB15" i="60"/>
  <c r="Z15" i="60"/>
  <c r="Y15" i="60"/>
  <c r="W15" i="60"/>
  <c r="V15" i="60"/>
  <c r="T15" i="60"/>
  <c r="S15" i="60"/>
  <c r="AF14" i="60"/>
  <c r="AE14" i="60"/>
  <c r="AC14" i="60"/>
  <c r="AB14" i="60"/>
  <c r="Z14" i="60"/>
  <c r="Y14" i="60"/>
  <c r="W14" i="60"/>
  <c r="V14" i="60"/>
  <c r="T14" i="60"/>
  <c r="S14" i="60"/>
  <c r="AF13" i="60"/>
  <c r="AE13" i="60"/>
  <c r="AC13" i="60"/>
  <c r="AB13" i="60"/>
  <c r="Z13" i="60"/>
  <c r="Y13" i="60"/>
  <c r="W13" i="60"/>
  <c r="V13" i="60"/>
  <c r="T13" i="60"/>
  <c r="S13" i="60"/>
  <c r="AF11" i="60"/>
  <c r="AE11" i="60"/>
  <c r="AC11" i="60"/>
  <c r="AB11" i="60"/>
  <c r="Z11" i="60"/>
  <c r="Y11" i="60"/>
  <c r="W11" i="60"/>
  <c r="V11" i="60"/>
  <c r="T11" i="60"/>
  <c r="S11" i="60"/>
  <c r="AF10" i="60"/>
  <c r="AE10" i="60"/>
  <c r="AC10" i="60"/>
  <c r="AB10" i="60"/>
  <c r="Z10" i="60"/>
  <c r="Y10" i="60"/>
  <c r="W10" i="60"/>
  <c r="V10" i="60"/>
  <c r="T10" i="60"/>
  <c r="S10" i="60"/>
  <c r="AE8" i="60"/>
  <c r="AB8" i="60"/>
  <c r="Y8" i="60"/>
  <c r="V8" i="60"/>
  <c r="S8" i="60"/>
  <c r="O29" i="23"/>
  <c r="K29" i="23"/>
  <c r="G29" i="23"/>
  <c r="C29" i="23"/>
  <c r="O19" i="23"/>
  <c r="K19" i="23"/>
  <c r="G19" i="23"/>
  <c r="C19" i="23"/>
  <c r="P7" i="23"/>
  <c r="O7" i="23"/>
  <c r="N7" i="23"/>
  <c r="L7" i="23"/>
  <c r="K7" i="23"/>
  <c r="J7" i="23"/>
  <c r="H7" i="23"/>
  <c r="G7" i="23"/>
  <c r="F7" i="23"/>
  <c r="D7" i="23"/>
  <c r="C7" i="23"/>
  <c r="AA45" i="59"/>
  <c r="Z45" i="59"/>
  <c r="X45" i="59"/>
  <c r="R45" i="59"/>
  <c r="L45" i="59"/>
  <c r="F45" i="59"/>
  <c r="AA44" i="59"/>
  <c r="Z44" i="59"/>
  <c r="X44" i="59"/>
  <c r="R44" i="59"/>
  <c r="L44" i="59"/>
  <c r="F44" i="59"/>
  <c r="AA43" i="59"/>
  <c r="Z43" i="59"/>
  <c r="X43" i="59"/>
  <c r="R43" i="59"/>
  <c r="L43" i="59"/>
  <c r="F43" i="59"/>
  <c r="AA42" i="59"/>
  <c r="Z42" i="59"/>
  <c r="X42" i="59"/>
  <c r="R42" i="59"/>
  <c r="L42" i="59"/>
  <c r="F42" i="59"/>
  <c r="AA41" i="59"/>
  <c r="Z41" i="59"/>
  <c r="X41" i="59"/>
  <c r="R41" i="59"/>
  <c r="L41" i="59"/>
  <c r="F41" i="59"/>
  <c r="AA40" i="59"/>
  <c r="Z40" i="59"/>
  <c r="AA39" i="59"/>
  <c r="Z39" i="59"/>
  <c r="X39" i="59"/>
  <c r="R39" i="59"/>
  <c r="L39" i="59"/>
  <c r="F39" i="59"/>
  <c r="AA38" i="59"/>
  <c r="Z38" i="59"/>
  <c r="X38" i="59"/>
  <c r="R38" i="59"/>
  <c r="L38" i="59"/>
  <c r="F38" i="59"/>
  <c r="AA32" i="59"/>
  <c r="Z32" i="59"/>
  <c r="X32" i="59"/>
  <c r="R32" i="59"/>
  <c r="L32" i="59"/>
  <c r="F32" i="59"/>
  <c r="AA31" i="59"/>
  <c r="R31" i="59"/>
  <c r="L31" i="59"/>
  <c r="F31" i="59"/>
  <c r="AA30" i="59"/>
  <c r="R30" i="59"/>
  <c r="L30" i="59"/>
  <c r="F30" i="59"/>
  <c r="AA16" i="59"/>
  <c r="Z16" i="59"/>
  <c r="X16" i="59"/>
  <c r="R16" i="59"/>
  <c r="L16" i="59"/>
  <c r="F16" i="59"/>
  <c r="AA15" i="59"/>
  <c r="Z15" i="59"/>
  <c r="X15" i="59"/>
  <c r="R15" i="59"/>
  <c r="L15" i="59"/>
  <c r="F15" i="59"/>
  <c r="AA14" i="59"/>
  <c r="Z14" i="59"/>
  <c r="X14" i="59"/>
  <c r="R14" i="59"/>
  <c r="L14" i="59"/>
  <c r="F14" i="59"/>
  <c r="AA13" i="59"/>
  <c r="Z13" i="59"/>
  <c r="X13" i="59"/>
  <c r="R13" i="59"/>
  <c r="L13" i="59"/>
  <c r="F13" i="59"/>
  <c r="AA12" i="59"/>
  <c r="Z12" i="59"/>
  <c r="X12" i="59"/>
  <c r="R12" i="59"/>
  <c r="L12" i="59"/>
  <c r="F12" i="59"/>
  <c r="AA10" i="59"/>
  <c r="Z10" i="59"/>
  <c r="X10" i="59"/>
  <c r="R10" i="59"/>
  <c r="L10" i="59"/>
  <c r="F10" i="59"/>
  <c r="AA9" i="59"/>
  <c r="Z9" i="59"/>
  <c r="X9" i="59"/>
  <c r="R9" i="59"/>
  <c r="L9" i="59"/>
  <c r="F9" i="59"/>
  <c r="AA7" i="59"/>
  <c r="Z7" i="59"/>
  <c r="X7" i="59"/>
  <c r="R7" i="59"/>
  <c r="L7" i="59"/>
  <c r="F7" i="59"/>
  <c r="H33" i="60"/>
  <c r="E33" i="60"/>
  <c r="B33" i="60"/>
  <c r="AF32" i="18"/>
  <c r="AC32" i="18"/>
  <c r="Z32" i="18"/>
  <c r="W32" i="18"/>
  <c r="T32" i="18"/>
  <c r="K32" i="60"/>
  <c r="K35" i="60" s="1"/>
  <c r="B32" i="60"/>
  <c r="AF31" i="18"/>
  <c r="AC31" i="18"/>
  <c r="Z31" i="18"/>
  <c r="W31" i="18"/>
  <c r="T31" i="18"/>
  <c r="H31" i="60"/>
  <c r="AF30" i="18"/>
  <c r="AE30" i="18"/>
  <c r="AC30" i="18"/>
  <c r="AB30" i="18"/>
  <c r="Z30" i="18"/>
  <c r="Y30" i="18"/>
  <c r="W30" i="18"/>
  <c r="V30" i="18"/>
  <c r="T30" i="18"/>
  <c r="S30" i="18"/>
  <c r="AF27" i="18"/>
  <c r="AC27" i="18"/>
  <c r="Z27" i="18"/>
  <c r="W27" i="18"/>
  <c r="T27" i="18"/>
  <c r="AF26" i="18"/>
  <c r="AC26" i="18"/>
  <c r="Z26" i="18"/>
  <c r="W26" i="18"/>
  <c r="T26" i="18"/>
  <c r="AF25" i="18"/>
  <c r="AC25" i="18"/>
  <c r="Z25" i="18"/>
  <c r="W25" i="18"/>
  <c r="T25" i="18"/>
  <c r="AF24" i="18"/>
  <c r="AC24" i="18"/>
  <c r="Z24" i="18"/>
  <c r="W24" i="18"/>
  <c r="T24" i="18"/>
  <c r="AF23" i="18"/>
  <c r="AC23" i="18"/>
  <c r="Z23" i="18"/>
  <c r="W23" i="18"/>
  <c r="T23" i="18"/>
  <c r="AF21" i="18"/>
  <c r="AE21" i="18"/>
  <c r="AC21" i="18"/>
  <c r="AB21" i="18"/>
  <c r="Z21" i="18"/>
  <c r="Y21" i="18"/>
  <c r="W21" i="18"/>
  <c r="V21" i="18"/>
  <c r="T21" i="18"/>
  <c r="S21" i="18"/>
  <c r="AF20" i="18"/>
  <c r="AE20" i="18"/>
  <c r="AC20" i="18"/>
  <c r="AB20" i="18"/>
  <c r="Z20" i="18"/>
  <c r="Y20" i="18"/>
  <c r="W20" i="18"/>
  <c r="V20" i="18"/>
  <c r="T20" i="18"/>
  <c r="S20" i="18"/>
  <c r="AF18" i="18"/>
  <c r="AC18" i="18"/>
  <c r="Z18" i="18"/>
  <c r="W18" i="18"/>
  <c r="T18" i="18"/>
  <c r="K17" i="60"/>
  <c r="B17" i="60"/>
  <c r="AF17" i="18"/>
  <c r="AC17" i="18"/>
  <c r="Z17" i="18"/>
  <c r="W17" i="18"/>
  <c r="T17" i="18"/>
  <c r="H16" i="60"/>
  <c r="E16" i="60"/>
  <c r="AF16" i="18"/>
  <c r="AC16" i="18"/>
  <c r="Z16" i="18"/>
  <c r="W16" i="18"/>
  <c r="T16" i="18"/>
  <c r="E15" i="60"/>
  <c r="B15" i="60"/>
  <c r="AF15" i="18"/>
  <c r="AC15" i="18"/>
  <c r="Z15" i="18"/>
  <c r="W15" i="18"/>
  <c r="T15" i="18"/>
  <c r="K14" i="60"/>
  <c r="E14" i="60"/>
  <c r="AF14" i="18"/>
  <c r="AC14" i="18"/>
  <c r="Z14" i="18"/>
  <c r="W14" i="18"/>
  <c r="T14" i="18"/>
  <c r="H13" i="60"/>
  <c r="AF12" i="18"/>
  <c r="AC12" i="18"/>
  <c r="Z12" i="18"/>
  <c r="W12" i="18"/>
  <c r="T12" i="18"/>
  <c r="AF11" i="18"/>
  <c r="AC11" i="18"/>
  <c r="Z11" i="18"/>
  <c r="W11" i="18"/>
  <c r="T11" i="18"/>
  <c r="K10" i="60"/>
  <c r="E10" i="60"/>
  <c r="N34" i="58"/>
  <c r="N32" i="58"/>
  <c r="Q32" i="58"/>
  <c r="O31" i="58"/>
  <c r="N31" i="58"/>
  <c r="O30" i="58"/>
  <c r="N30" i="58"/>
  <c r="E34" i="58"/>
  <c r="Q30" i="58"/>
  <c r="N27" i="58"/>
  <c r="N25" i="58"/>
  <c r="Q25" i="58"/>
  <c r="O24" i="58"/>
  <c r="N24" i="58"/>
  <c r="Q24" i="58"/>
  <c r="O23" i="58"/>
  <c r="N23" i="58"/>
  <c r="Q23" i="58"/>
  <c r="O22" i="58"/>
  <c r="N22" i="58"/>
  <c r="Q22" i="58"/>
  <c r="O21" i="58"/>
  <c r="N21" i="58"/>
  <c r="O20" i="58"/>
  <c r="N20" i="58"/>
  <c r="C24" i="58"/>
  <c r="R24" i="58" s="1"/>
  <c r="O18" i="58"/>
  <c r="N18" i="58"/>
  <c r="O16" i="58"/>
  <c r="N16" i="58"/>
  <c r="Q16" i="58"/>
  <c r="O15" i="58"/>
  <c r="N15" i="58"/>
  <c r="Q15" i="58"/>
  <c r="O14" i="58"/>
  <c r="N14" i="58"/>
  <c r="Q14" i="58"/>
  <c r="O13" i="58"/>
  <c r="N13" i="58"/>
  <c r="Q13" i="58"/>
  <c r="O12" i="58"/>
  <c r="N12" i="58"/>
  <c r="O10" i="58"/>
  <c r="N10" i="58"/>
  <c r="Q10" i="58"/>
  <c r="O9" i="58"/>
  <c r="N9" i="58"/>
  <c r="E7" i="58"/>
  <c r="F16" i="58" s="1"/>
  <c r="Q9" i="58"/>
  <c r="N7" i="58"/>
  <c r="W32" i="59"/>
  <c r="V32" i="59"/>
  <c r="Q32" i="59"/>
  <c r="K32" i="59"/>
  <c r="J32" i="59"/>
  <c r="E32" i="59"/>
  <c r="Q31" i="59"/>
  <c r="K31" i="59"/>
  <c r="Q30" i="59"/>
  <c r="K30" i="59"/>
  <c r="J30" i="59"/>
  <c r="E30" i="59"/>
  <c r="Q17" i="15"/>
  <c r="X17" i="15"/>
  <c r="R17" i="15"/>
  <c r="L17" i="15"/>
  <c r="F17" i="15"/>
  <c r="C17" i="15"/>
  <c r="B17" i="15"/>
  <c r="W16" i="59"/>
  <c r="Q16" i="59"/>
  <c r="P16" i="59"/>
  <c r="K16" i="59"/>
  <c r="J16" i="59"/>
  <c r="D16" i="59"/>
  <c r="V15" i="59"/>
  <c r="Q15" i="59"/>
  <c r="P15" i="59"/>
  <c r="K15" i="59"/>
  <c r="E15" i="59"/>
  <c r="W14" i="59"/>
  <c r="Q14" i="59"/>
  <c r="K14" i="59"/>
  <c r="J14" i="59"/>
  <c r="E14" i="59"/>
  <c r="K13" i="59"/>
  <c r="E13" i="59"/>
  <c r="W12" i="59"/>
  <c r="K12" i="59"/>
  <c r="J12" i="59"/>
  <c r="V10" i="59"/>
  <c r="K10" i="59"/>
  <c r="J9" i="59"/>
  <c r="AA45" i="57"/>
  <c r="Z45" i="57"/>
  <c r="X45" i="57"/>
  <c r="AA44" i="57"/>
  <c r="Z44" i="57"/>
  <c r="AA43" i="57"/>
  <c r="Z43" i="57"/>
  <c r="AA42" i="57"/>
  <c r="Z42" i="57"/>
  <c r="AA41" i="57"/>
  <c r="Z41" i="57"/>
  <c r="AA39" i="57"/>
  <c r="Z39" i="57"/>
  <c r="X39" i="57"/>
  <c r="R39" i="57"/>
  <c r="L39" i="57"/>
  <c r="F39" i="57"/>
  <c r="AA38" i="57"/>
  <c r="Z38" i="57"/>
  <c r="X38" i="57"/>
  <c r="R38" i="57"/>
  <c r="L38" i="57"/>
  <c r="F38" i="57"/>
  <c r="AA16" i="57"/>
  <c r="Z16" i="57"/>
  <c r="X16" i="57"/>
  <c r="AA15" i="57"/>
  <c r="Z15" i="57"/>
  <c r="AA14" i="57"/>
  <c r="Z14" i="57"/>
  <c r="AA13" i="57"/>
  <c r="Z13" i="57"/>
  <c r="AA12" i="57"/>
  <c r="Z12" i="57"/>
  <c r="AA10" i="57"/>
  <c r="Z10" i="57"/>
  <c r="X10" i="57"/>
  <c r="R10" i="57"/>
  <c r="L10" i="57"/>
  <c r="F10" i="57"/>
  <c r="AA9" i="57"/>
  <c r="Z9" i="57"/>
  <c r="X9" i="57"/>
  <c r="R9" i="57"/>
  <c r="L9" i="57"/>
  <c r="F9" i="57"/>
  <c r="AA7" i="57"/>
  <c r="Z7" i="57"/>
  <c r="X7" i="57"/>
  <c r="R7" i="57"/>
  <c r="L7" i="57"/>
  <c r="F7" i="57"/>
  <c r="K32" i="58"/>
  <c r="S32" i="58" s="1"/>
  <c r="H32" i="58"/>
  <c r="K31" i="58"/>
  <c r="S31" i="58" s="1"/>
  <c r="H30" i="58"/>
  <c r="K25" i="58"/>
  <c r="S25" i="58" s="1"/>
  <c r="K24" i="58"/>
  <c r="H24" i="58"/>
  <c r="K23" i="58"/>
  <c r="S23" i="58" s="1"/>
  <c r="K22" i="58"/>
  <c r="H22" i="58"/>
  <c r="K21" i="58"/>
  <c r="S21" i="58" s="1"/>
  <c r="K20" i="58"/>
  <c r="H20" i="58"/>
  <c r="N19" i="12"/>
  <c r="K16" i="58"/>
  <c r="H16" i="58"/>
  <c r="K15" i="58"/>
  <c r="S15" i="58" s="1"/>
  <c r="K14" i="58"/>
  <c r="H14" i="58"/>
  <c r="K13" i="58"/>
  <c r="S13" i="58" s="1"/>
  <c r="K12" i="58"/>
  <c r="H12" i="58"/>
  <c r="K10" i="58"/>
  <c r="S10" i="58" s="1"/>
  <c r="K9" i="58"/>
  <c r="H9" i="58"/>
  <c r="N6" i="12"/>
  <c r="N32" i="56"/>
  <c r="Q32" i="56"/>
  <c r="O31" i="56"/>
  <c r="N31" i="56"/>
  <c r="Q31" i="56"/>
  <c r="O30" i="56"/>
  <c r="N30" i="56"/>
  <c r="Q30" i="56"/>
  <c r="Q24" i="56"/>
  <c r="N24" i="56"/>
  <c r="N23" i="56"/>
  <c r="Q21" i="56"/>
  <c r="N21" i="56"/>
  <c r="Q20" i="56"/>
  <c r="N20" i="56"/>
  <c r="X17" i="9"/>
  <c r="R17" i="9"/>
  <c r="V16" i="57"/>
  <c r="L16" i="57"/>
  <c r="L45" i="57" s="1"/>
  <c r="X15" i="57"/>
  <c r="X44" i="57" s="1"/>
  <c r="E15" i="57"/>
  <c r="V14" i="57"/>
  <c r="Q14" i="57"/>
  <c r="L14" i="57"/>
  <c r="L43" i="57" s="1"/>
  <c r="E13" i="57"/>
  <c r="V12" i="57"/>
  <c r="L12" i="57"/>
  <c r="L41" i="57" s="1"/>
  <c r="J10" i="57"/>
  <c r="E10" i="57"/>
  <c r="V9" i="57"/>
  <c r="Q9" i="57"/>
  <c r="X57" i="55"/>
  <c r="R57" i="55"/>
  <c r="L57" i="55"/>
  <c r="F57" i="55"/>
  <c r="X56" i="55"/>
  <c r="R56" i="55"/>
  <c r="L56" i="55"/>
  <c r="F56" i="55"/>
  <c r="R54" i="55"/>
  <c r="L54" i="55"/>
  <c r="F54" i="55"/>
  <c r="R53" i="55"/>
  <c r="L53" i="55"/>
  <c r="F53" i="55"/>
  <c r="R52" i="55"/>
  <c r="L52" i="55"/>
  <c r="F52" i="55"/>
  <c r="R51" i="55"/>
  <c r="L51" i="55"/>
  <c r="F51" i="55"/>
  <c r="R50" i="55"/>
  <c r="L50" i="55"/>
  <c r="F50" i="55"/>
  <c r="R48" i="55"/>
  <c r="L48" i="55"/>
  <c r="F48" i="55"/>
  <c r="AA46" i="55"/>
  <c r="Z46" i="55"/>
  <c r="X46" i="55"/>
  <c r="R46" i="55"/>
  <c r="L46" i="55"/>
  <c r="F46" i="55"/>
  <c r="AA45" i="55"/>
  <c r="Z45" i="55"/>
  <c r="X45" i="55"/>
  <c r="R45" i="55"/>
  <c r="L45" i="55"/>
  <c r="F45" i="55"/>
  <c r="AA44" i="55"/>
  <c r="Z44" i="55"/>
  <c r="X44" i="55"/>
  <c r="R44" i="55"/>
  <c r="L44" i="55"/>
  <c r="F44" i="55"/>
  <c r="AA43" i="55"/>
  <c r="Z43" i="55"/>
  <c r="X43" i="55"/>
  <c r="R43" i="55"/>
  <c r="L43" i="55"/>
  <c r="F43" i="55"/>
  <c r="AA42" i="55"/>
  <c r="Z42" i="55"/>
  <c r="X42" i="55"/>
  <c r="R42" i="55"/>
  <c r="L42" i="55"/>
  <c r="F42" i="55"/>
  <c r="AA40" i="55"/>
  <c r="Z40" i="55"/>
  <c r="X40" i="55"/>
  <c r="R40" i="55"/>
  <c r="L40" i="55"/>
  <c r="F40" i="55"/>
  <c r="AA39" i="55"/>
  <c r="Z39" i="55"/>
  <c r="X39" i="55"/>
  <c r="R39" i="55"/>
  <c r="L39" i="55"/>
  <c r="F39" i="55"/>
  <c r="AA35" i="55"/>
  <c r="Z35" i="55"/>
  <c r="X35" i="55"/>
  <c r="R35" i="55"/>
  <c r="L35" i="55"/>
  <c r="F35" i="55"/>
  <c r="AA33" i="55"/>
  <c r="Z33" i="55"/>
  <c r="X33" i="55"/>
  <c r="R33" i="55"/>
  <c r="L33" i="55"/>
  <c r="F33" i="55"/>
  <c r="AA32" i="55"/>
  <c r="Z32" i="55"/>
  <c r="X32" i="55"/>
  <c r="R32" i="55"/>
  <c r="L32" i="55"/>
  <c r="F32" i="55"/>
  <c r="AA31" i="55"/>
  <c r="Z31" i="55"/>
  <c r="X31" i="55"/>
  <c r="R31" i="55"/>
  <c r="L31" i="55"/>
  <c r="F31" i="55"/>
  <c r="AA28" i="55"/>
  <c r="Z28" i="55"/>
  <c r="R28" i="55"/>
  <c r="L28" i="55"/>
  <c r="F28" i="55"/>
  <c r="AA26" i="55"/>
  <c r="Z26" i="55"/>
  <c r="R26" i="55"/>
  <c r="L26" i="55"/>
  <c r="F26" i="55"/>
  <c r="AA25" i="55"/>
  <c r="Z25" i="55"/>
  <c r="R25" i="55"/>
  <c r="L25" i="55"/>
  <c r="F25" i="55"/>
  <c r="AA24" i="55"/>
  <c r="Z24" i="55"/>
  <c r="R24" i="55"/>
  <c r="L24" i="55"/>
  <c r="F24" i="55"/>
  <c r="AA23" i="55"/>
  <c r="Z23" i="55"/>
  <c r="R23" i="55"/>
  <c r="L23" i="55"/>
  <c r="F23" i="55"/>
  <c r="AA22" i="55"/>
  <c r="Z22" i="55"/>
  <c r="R22" i="55"/>
  <c r="L22" i="55"/>
  <c r="F22" i="55"/>
  <c r="AA21" i="55"/>
  <c r="Z21" i="55"/>
  <c r="R21" i="55"/>
  <c r="L21" i="55"/>
  <c r="F21" i="55"/>
  <c r="AA17" i="55"/>
  <c r="Z17" i="55"/>
  <c r="X17" i="55"/>
  <c r="R17" i="55"/>
  <c r="L17" i="55"/>
  <c r="F17" i="55"/>
  <c r="AA16" i="55"/>
  <c r="Z16" i="55"/>
  <c r="X16" i="55"/>
  <c r="R16" i="55"/>
  <c r="L16" i="55"/>
  <c r="F16" i="55"/>
  <c r="AA15" i="55"/>
  <c r="Z15" i="55"/>
  <c r="X15" i="55"/>
  <c r="R15" i="55"/>
  <c r="L15" i="55"/>
  <c r="F15" i="55"/>
  <c r="AA14" i="55"/>
  <c r="Z14" i="55"/>
  <c r="X14" i="55"/>
  <c r="R14" i="55"/>
  <c r="L14" i="55"/>
  <c r="F14" i="55"/>
  <c r="AA13" i="55"/>
  <c r="Z13" i="55"/>
  <c r="X13" i="55"/>
  <c r="R13" i="55"/>
  <c r="L13" i="55"/>
  <c r="F13" i="55"/>
  <c r="AA11" i="55"/>
  <c r="Z11" i="55"/>
  <c r="X11" i="55"/>
  <c r="R11" i="55"/>
  <c r="L11" i="55"/>
  <c r="F11" i="55"/>
  <c r="AA10" i="55"/>
  <c r="Z10" i="55"/>
  <c r="X10" i="55"/>
  <c r="R10" i="55"/>
  <c r="L10" i="55"/>
  <c r="F10" i="55"/>
  <c r="AA8" i="55"/>
  <c r="Z8" i="55"/>
  <c r="X8" i="55"/>
  <c r="R8" i="55"/>
  <c r="L8" i="55"/>
  <c r="F8" i="55"/>
  <c r="H32" i="56"/>
  <c r="Q30" i="6"/>
  <c r="H31" i="56"/>
  <c r="Q29" i="6"/>
  <c r="H30" i="56"/>
  <c r="N25" i="56"/>
  <c r="K25" i="56"/>
  <c r="Q25" i="6"/>
  <c r="K24" i="56"/>
  <c r="S24" i="56" s="1"/>
  <c r="Q24" i="6"/>
  <c r="H22" i="56"/>
  <c r="Q22" i="6"/>
  <c r="H21" i="56"/>
  <c r="Q21" i="6"/>
  <c r="H20" i="56"/>
  <c r="N16" i="56"/>
  <c r="K16" i="56"/>
  <c r="H16" i="56"/>
  <c r="N15" i="56"/>
  <c r="K15" i="56"/>
  <c r="N14" i="56"/>
  <c r="H14" i="56"/>
  <c r="K13" i="56"/>
  <c r="H13" i="56"/>
  <c r="N12" i="56"/>
  <c r="K12" i="56"/>
  <c r="H12" i="56"/>
  <c r="N10" i="56"/>
  <c r="K10" i="56"/>
  <c r="N9" i="56"/>
  <c r="H9" i="56"/>
  <c r="O57" i="54"/>
  <c r="L57" i="54"/>
  <c r="J57" i="54"/>
  <c r="I57" i="54"/>
  <c r="H57" i="54"/>
  <c r="D57" i="54"/>
  <c r="C57" i="54"/>
  <c r="B57" i="54"/>
  <c r="O56" i="54"/>
  <c r="L56" i="54"/>
  <c r="J56" i="54"/>
  <c r="I56" i="54"/>
  <c r="H56" i="54"/>
  <c r="D56" i="54"/>
  <c r="C56" i="54"/>
  <c r="B56" i="54"/>
  <c r="Q54" i="54"/>
  <c r="O54" i="54"/>
  <c r="L54" i="54"/>
  <c r="K54" i="54"/>
  <c r="J54" i="54"/>
  <c r="I54" i="54"/>
  <c r="H54" i="54"/>
  <c r="F54" i="54"/>
  <c r="E54" i="54"/>
  <c r="D54" i="54"/>
  <c r="C54" i="54"/>
  <c r="B54" i="54"/>
  <c r="Q53" i="54"/>
  <c r="O53" i="54"/>
  <c r="L53" i="54"/>
  <c r="K53" i="54"/>
  <c r="J53" i="54"/>
  <c r="I53" i="54"/>
  <c r="H53" i="54"/>
  <c r="F53" i="54"/>
  <c r="E53" i="54"/>
  <c r="D53" i="54"/>
  <c r="C53" i="54"/>
  <c r="B53" i="54"/>
  <c r="Q52" i="54"/>
  <c r="O52" i="54"/>
  <c r="L52" i="54"/>
  <c r="K52" i="54"/>
  <c r="J52" i="54"/>
  <c r="I52" i="54"/>
  <c r="H52" i="54"/>
  <c r="F52" i="54"/>
  <c r="E52" i="54"/>
  <c r="D52" i="54"/>
  <c r="C52" i="54"/>
  <c r="B52" i="54"/>
  <c r="Q51" i="54"/>
  <c r="O51" i="54"/>
  <c r="L51" i="54"/>
  <c r="K51" i="54"/>
  <c r="J51" i="54"/>
  <c r="I51" i="54"/>
  <c r="H51" i="54"/>
  <c r="F51" i="54"/>
  <c r="E51" i="54"/>
  <c r="D51" i="54"/>
  <c r="C51" i="54"/>
  <c r="B51" i="54"/>
  <c r="Q50" i="54"/>
  <c r="O50" i="54"/>
  <c r="L50" i="54"/>
  <c r="K50" i="54"/>
  <c r="J50" i="54"/>
  <c r="I50" i="54"/>
  <c r="H50" i="54"/>
  <c r="F50" i="54"/>
  <c r="E50" i="54"/>
  <c r="D50" i="54"/>
  <c r="C50" i="54"/>
  <c r="B50" i="54"/>
  <c r="Q48" i="54"/>
  <c r="O48" i="54"/>
  <c r="L48" i="54"/>
  <c r="K48" i="54"/>
  <c r="J48" i="54"/>
  <c r="I48" i="54"/>
  <c r="H48" i="54"/>
  <c r="F48" i="54"/>
  <c r="E48" i="54"/>
  <c r="D48" i="54"/>
  <c r="C48" i="54"/>
  <c r="B48" i="54"/>
  <c r="Q46" i="54"/>
  <c r="O46" i="54"/>
  <c r="L46" i="54"/>
  <c r="K46" i="54"/>
  <c r="J46" i="54"/>
  <c r="I46" i="54"/>
  <c r="H46" i="54"/>
  <c r="F46" i="54"/>
  <c r="E46" i="54"/>
  <c r="D46" i="54"/>
  <c r="C46" i="54"/>
  <c r="B46" i="54"/>
  <c r="Q45" i="54"/>
  <c r="O45" i="54"/>
  <c r="L45" i="54"/>
  <c r="K45" i="54"/>
  <c r="J45" i="54"/>
  <c r="I45" i="54"/>
  <c r="H45" i="54"/>
  <c r="F45" i="54"/>
  <c r="E45" i="54"/>
  <c r="D45" i="54"/>
  <c r="C45" i="54"/>
  <c r="B45" i="54"/>
  <c r="Q44" i="54"/>
  <c r="O44" i="54"/>
  <c r="L44" i="54"/>
  <c r="K44" i="54"/>
  <c r="J44" i="54"/>
  <c r="I44" i="54"/>
  <c r="H44" i="54"/>
  <c r="F44" i="54"/>
  <c r="E44" i="54"/>
  <c r="D44" i="54"/>
  <c r="C44" i="54"/>
  <c r="B44" i="54"/>
  <c r="Q43" i="54"/>
  <c r="O43" i="54"/>
  <c r="L43" i="54"/>
  <c r="K43" i="54"/>
  <c r="J43" i="54"/>
  <c r="I43" i="54"/>
  <c r="H43" i="54"/>
  <c r="F43" i="54"/>
  <c r="E43" i="54"/>
  <c r="D43" i="54"/>
  <c r="C43" i="54"/>
  <c r="B43" i="54"/>
  <c r="Q42" i="54"/>
  <c r="O42" i="54"/>
  <c r="L42" i="54"/>
  <c r="K42" i="54"/>
  <c r="J42" i="54"/>
  <c r="I42" i="54"/>
  <c r="H42" i="54"/>
  <c r="F42" i="54"/>
  <c r="E42" i="54"/>
  <c r="D42" i="54"/>
  <c r="C42" i="54"/>
  <c r="B42" i="54"/>
  <c r="Q40" i="54"/>
  <c r="O40" i="54"/>
  <c r="L40" i="54"/>
  <c r="K40" i="54"/>
  <c r="J40" i="54"/>
  <c r="I40" i="54"/>
  <c r="H40" i="54"/>
  <c r="F40" i="54"/>
  <c r="E40" i="54"/>
  <c r="D40" i="54"/>
  <c r="C40" i="54"/>
  <c r="B40" i="54"/>
  <c r="Q39" i="54"/>
  <c r="O39" i="54"/>
  <c r="L39" i="54"/>
  <c r="K39" i="54"/>
  <c r="J39" i="54"/>
  <c r="I39" i="54"/>
  <c r="H39" i="54"/>
  <c r="F39" i="54"/>
  <c r="E39" i="54"/>
  <c r="D39" i="54"/>
  <c r="C39" i="54"/>
  <c r="B39" i="54"/>
  <c r="L35" i="54"/>
  <c r="K35" i="54"/>
  <c r="J35" i="54"/>
  <c r="I35" i="54"/>
  <c r="H35" i="54"/>
  <c r="F35" i="54"/>
  <c r="E35" i="54"/>
  <c r="D35" i="54"/>
  <c r="C35" i="54"/>
  <c r="B35" i="54"/>
  <c r="Q33" i="54"/>
  <c r="P33" i="54"/>
  <c r="O33" i="54"/>
  <c r="N33" i="54"/>
  <c r="L33" i="54"/>
  <c r="Q32" i="54"/>
  <c r="P32" i="54"/>
  <c r="O32" i="54"/>
  <c r="N32" i="54"/>
  <c r="L32" i="54"/>
  <c r="Q31" i="54"/>
  <c r="P31" i="54"/>
  <c r="O31" i="54"/>
  <c r="N31" i="54"/>
  <c r="L31" i="54"/>
  <c r="L28" i="54"/>
  <c r="K28" i="54"/>
  <c r="J28" i="54"/>
  <c r="I28" i="54"/>
  <c r="H28" i="54"/>
  <c r="F28" i="54"/>
  <c r="E28" i="54"/>
  <c r="D28" i="54"/>
  <c r="C28" i="54"/>
  <c r="B28" i="54"/>
  <c r="Q26" i="54"/>
  <c r="P26" i="54"/>
  <c r="O26" i="54"/>
  <c r="N26" i="54"/>
  <c r="L26" i="54"/>
  <c r="Q25" i="54"/>
  <c r="P25" i="54"/>
  <c r="O25" i="54"/>
  <c r="N25" i="54"/>
  <c r="L25" i="54"/>
  <c r="Q24" i="54"/>
  <c r="P24" i="54"/>
  <c r="O24" i="54"/>
  <c r="N24" i="54"/>
  <c r="L24" i="54"/>
  <c r="Q23" i="54"/>
  <c r="P23" i="54"/>
  <c r="O23" i="54"/>
  <c r="N23" i="54"/>
  <c r="L23" i="54"/>
  <c r="Q22" i="54"/>
  <c r="P22" i="54"/>
  <c r="O22" i="54"/>
  <c r="N22" i="54"/>
  <c r="L22" i="54"/>
  <c r="Q21" i="54"/>
  <c r="P21" i="54"/>
  <c r="O21" i="54"/>
  <c r="N21" i="54"/>
  <c r="L21" i="54"/>
  <c r="Q19" i="54"/>
  <c r="P19" i="54"/>
  <c r="O19" i="54"/>
  <c r="N19" i="54"/>
  <c r="L19" i="54"/>
  <c r="K19" i="54"/>
  <c r="J19" i="54"/>
  <c r="I19" i="54"/>
  <c r="H19" i="54"/>
  <c r="F19" i="54"/>
  <c r="E19" i="54"/>
  <c r="D19" i="54"/>
  <c r="C19" i="54"/>
  <c r="B19" i="54"/>
  <c r="Q17" i="54"/>
  <c r="P17" i="54"/>
  <c r="O17" i="54"/>
  <c r="N17" i="54"/>
  <c r="L17" i="54"/>
  <c r="Q16" i="54"/>
  <c r="P16" i="54"/>
  <c r="O16" i="54"/>
  <c r="N16" i="54"/>
  <c r="L16" i="54"/>
  <c r="Q15" i="54"/>
  <c r="P15" i="54"/>
  <c r="O15" i="54"/>
  <c r="N15" i="54"/>
  <c r="L15" i="54"/>
  <c r="Q14" i="54"/>
  <c r="P14" i="54"/>
  <c r="O14" i="54"/>
  <c r="N14" i="54"/>
  <c r="L14" i="54"/>
  <c r="Q13" i="54"/>
  <c r="P13" i="54"/>
  <c r="O13" i="54"/>
  <c r="N13" i="54"/>
  <c r="L13" i="54"/>
  <c r="K13" i="54"/>
  <c r="J13" i="54"/>
  <c r="I13" i="54"/>
  <c r="H13" i="54"/>
  <c r="Q11" i="54"/>
  <c r="P11" i="54"/>
  <c r="O11" i="54"/>
  <c r="N11" i="54"/>
  <c r="L11" i="54"/>
  <c r="Q10" i="54"/>
  <c r="P10" i="54"/>
  <c r="O10" i="54"/>
  <c r="N10" i="54"/>
  <c r="L10" i="54"/>
  <c r="Q8" i="54"/>
  <c r="P8" i="54"/>
  <c r="O8" i="54"/>
  <c r="N8" i="54"/>
  <c r="L8" i="54"/>
  <c r="K8" i="54"/>
  <c r="J8" i="54"/>
  <c r="I8" i="54"/>
  <c r="H8" i="54"/>
  <c r="F8" i="54"/>
  <c r="E8" i="54"/>
  <c r="D8" i="54"/>
  <c r="C8" i="54"/>
  <c r="B8" i="54"/>
  <c r="X55" i="3"/>
  <c r="X54" i="3"/>
  <c r="X53" i="3"/>
  <c r="X50" i="3"/>
  <c r="X49" i="3"/>
  <c r="X48" i="3"/>
  <c r="X47" i="3"/>
  <c r="X46" i="3"/>
  <c r="X44" i="3"/>
  <c r="R44" i="3"/>
  <c r="F44" i="3"/>
  <c r="X43" i="3"/>
  <c r="R43" i="3"/>
  <c r="F43" i="3"/>
  <c r="X41" i="3"/>
  <c r="F41" i="3"/>
  <c r="X40" i="3"/>
  <c r="F40" i="3"/>
  <c r="X39" i="3"/>
  <c r="F39" i="3"/>
  <c r="X38" i="3"/>
  <c r="F38" i="3"/>
  <c r="F37" i="3"/>
  <c r="X35" i="3"/>
  <c r="F35" i="3"/>
  <c r="X34" i="3"/>
  <c r="F34" i="3"/>
  <c r="X31" i="3"/>
  <c r="R31" i="3"/>
  <c r="O31" i="3"/>
  <c r="N31" i="3"/>
  <c r="L31" i="3"/>
  <c r="F31" i="3"/>
  <c r="P33" i="55"/>
  <c r="K33" i="55"/>
  <c r="D32" i="55"/>
  <c r="P31" i="55"/>
  <c r="K31" i="55"/>
  <c r="D25" i="55"/>
  <c r="P24" i="55"/>
  <c r="K24" i="55"/>
  <c r="D23" i="55"/>
  <c r="Q22" i="55"/>
  <c r="K22" i="55"/>
  <c r="J22" i="55"/>
  <c r="E22" i="55"/>
  <c r="D22" i="55"/>
  <c r="Q21" i="55"/>
  <c r="P21" i="55"/>
  <c r="K21" i="55"/>
  <c r="J21" i="55"/>
  <c r="E21" i="55"/>
  <c r="D21" i="55"/>
  <c r="W18" i="3"/>
  <c r="V18" i="3"/>
  <c r="R18" i="3"/>
  <c r="L18" i="3"/>
  <c r="K18" i="3"/>
  <c r="J18" i="3"/>
  <c r="F18" i="3"/>
  <c r="W17" i="55"/>
  <c r="V17" i="55"/>
  <c r="Q17" i="55"/>
  <c r="P17" i="55"/>
  <c r="K17" i="55"/>
  <c r="J17" i="55"/>
  <c r="E17" i="55"/>
  <c r="D17" i="55"/>
  <c r="W16" i="55"/>
  <c r="V16" i="55"/>
  <c r="Q16" i="55"/>
  <c r="P16" i="55"/>
  <c r="K16" i="55"/>
  <c r="J16" i="55"/>
  <c r="E16" i="55"/>
  <c r="D16" i="55"/>
  <c r="W15" i="55"/>
  <c r="V15" i="55"/>
  <c r="Q15" i="55"/>
  <c r="P15" i="55"/>
  <c r="K15" i="55"/>
  <c r="J15" i="55"/>
  <c r="E15" i="55"/>
  <c r="D15" i="55"/>
  <c r="W14" i="55"/>
  <c r="V14" i="55"/>
  <c r="Q14" i="55"/>
  <c r="P14" i="55"/>
  <c r="K14" i="55"/>
  <c r="J14" i="55"/>
  <c r="E14" i="55"/>
  <c r="D14" i="55"/>
  <c r="W13" i="55"/>
  <c r="V13" i="55"/>
  <c r="Q13" i="55"/>
  <c r="P13" i="55"/>
  <c r="K13" i="55"/>
  <c r="J13" i="55"/>
  <c r="E13" i="55"/>
  <c r="D13" i="55"/>
  <c r="W11" i="55"/>
  <c r="V11" i="55"/>
  <c r="Q11" i="55"/>
  <c r="P11" i="55"/>
  <c r="K11" i="55"/>
  <c r="J11" i="55"/>
  <c r="E11" i="55"/>
  <c r="D11" i="55"/>
  <c r="W10" i="55"/>
  <c r="W8" i="55" s="1"/>
  <c r="V31" i="3"/>
  <c r="Q10" i="55"/>
  <c r="P10" i="55"/>
  <c r="K10" i="55"/>
  <c r="J10" i="55"/>
  <c r="D10" i="55"/>
  <c r="I8" i="55" l="1"/>
  <c r="N19" i="6"/>
  <c r="N18" i="56" s="1"/>
  <c r="V17" i="9"/>
  <c r="AK20" i="47"/>
  <c r="B32" i="67"/>
  <c r="D32" i="67" s="1"/>
  <c r="AJ30" i="47"/>
  <c r="AL30" i="47" s="1"/>
  <c r="AN30" i="47" s="1"/>
  <c r="AI21" i="50"/>
  <c r="AQ21" i="50"/>
  <c r="AY21" i="50"/>
  <c r="H7" i="57"/>
  <c r="H41" i="57" s="1"/>
  <c r="AJ17" i="47"/>
  <c r="AL17" i="47" s="1"/>
  <c r="AN17" i="47" s="1"/>
  <c r="B50" i="55"/>
  <c r="C56" i="55"/>
  <c r="T56" i="55"/>
  <c r="F17" i="9"/>
  <c r="AF43" i="9" s="1"/>
  <c r="C30" i="58"/>
  <c r="R30" i="58" s="1"/>
  <c r="C31" i="58"/>
  <c r="R31" i="58" s="1"/>
  <c r="O7" i="59"/>
  <c r="O38" i="59" s="1"/>
  <c r="U7" i="57"/>
  <c r="U43" i="57" s="1"/>
  <c r="N7" i="59"/>
  <c r="N39" i="59" s="1"/>
  <c r="U7" i="59"/>
  <c r="U44" i="59" s="1"/>
  <c r="I7" i="59"/>
  <c r="I45" i="59" s="1"/>
  <c r="D17" i="15"/>
  <c r="C7" i="57"/>
  <c r="C45" i="57" s="1"/>
  <c r="E18" i="58"/>
  <c r="F18" i="58" s="1"/>
  <c r="E6" i="56"/>
  <c r="E34" i="56" s="1"/>
  <c r="H7" i="59"/>
  <c r="H41" i="59" s="1"/>
  <c r="AJ13" i="47"/>
  <c r="AL13" i="47" s="1"/>
  <c r="AN13" i="47" s="1"/>
  <c r="P31" i="3"/>
  <c r="S15" i="6"/>
  <c r="Q16" i="6"/>
  <c r="K17" i="15"/>
  <c r="B7" i="58"/>
  <c r="C16" i="58" s="1"/>
  <c r="R16" i="58" s="1"/>
  <c r="B8" i="18"/>
  <c r="O52" i="55"/>
  <c r="B53" i="55"/>
  <c r="N35" i="55"/>
  <c r="U56" i="55"/>
  <c r="P17" i="9"/>
  <c r="B34" i="56"/>
  <c r="B7" i="57"/>
  <c r="B43" i="57" s="1"/>
  <c r="E17" i="15"/>
  <c r="C20" i="58"/>
  <c r="R20" i="58" s="1"/>
  <c r="C21" i="58"/>
  <c r="R21" i="58" s="1"/>
  <c r="Q21" i="58"/>
  <c r="Q10" i="6"/>
  <c r="I39" i="55"/>
  <c r="I42" i="55"/>
  <c r="I44" i="55"/>
  <c r="I46" i="55"/>
  <c r="H56" i="55"/>
  <c r="C57" i="55"/>
  <c r="T57" i="55"/>
  <c r="Q18" i="3"/>
  <c r="D31" i="3"/>
  <c r="O50" i="55"/>
  <c r="B51" i="55"/>
  <c r="O54" i="55"/>
  <c r="F10" i="58"/>
  <c r="N26" i="18"/>
  <c r="AJ7" i="47"/>
  <c r="AL7" i="47" s="1"/>
  <c r="AN7" i="47" s="1"/>
  <c r="H16" i="67"/>
  <c r="J16" i="67" s="1"/>
  <c r="N16" i="67"/>
  <c r="P16" i="67" s="1"/>
  <c r="W46" i="55"/>
  <c r="W42" i="55"/>
  <c r="W44" i="55"/>
  <c r="D8" i="55"/>
  <c r="D39" i="55" s="1"/>
  <c r="E18" i="3"/>
  <c r="W32" i="55"/>
  <c r="I40" i="55"/>
  <c r="I43" i="55"/>
  <c r="I45" i="55"/>
  <c r="H54" i="55"/>
  <c r="U57" i="55"/>
  <c r="P13" i="57"/>
  <c r="W17" i="15"/>
  <c r="J17" i="15"/>
  <c r="J31" i="59"/>
  <c r="F22" i="58"/>
  <c r="C23" i="58"/>
  <c r="R23" i="58" s="1"/>
  <c r="H38" i="59"/>
  <c r="C7" i="59"/>
  <c r="C39" i="59" s="1"/>
  <c r="T7" i="59"/>
  <c r="T43" i="59" s="1"/>
  <c r="AJ24" i="47"/>
  <c r="AL24" i="47" s="1"/>
  <c r="AN24" i="47" s="1"/>
  <c r="N6" i="6"/>
  <c r="Q6" i="6" s="1"/>
  <c r="S10" i="6"/>
  <c r="Q12" i="6"/>
  <c r="N8" i="55"/>
  <c r="N44" i="55" s="1"/>
  <c r="T8" i="55"/>
  <c r="T42" i="55" s="1"/>
  <c r="N28" i="55"/>
  <c r="B54" i="55"/>
  <c r="H57" i="55"/>
  <c r="O35" i="55"/>
  <c r="U35" i="55"/>
  <c r="D17" i="9"/>
  <c r="N22" i="56"/>
  <c r="N27" i="56" s="1"/>
  <c r="K6" i="12"/>
  <c r="H19" i="12"/>
  <c r="P10" i="57"/>
  <c r="Q13" i="59"/>
  <c r="E16" i="59"/>
  <c r="F12" i="58"/>
  <c r="F13" i="58"/>
  <c r="F14" i="58"/>
  <c r="F21" i="58"/>
  <c r="F23" i="58"/>
  <c r="N26" i="67"/>
  <c r="P26" i="67" s="1"/>
  <c r="S24" i="6"/>
  <c r="S25" i="6"/>
  <c r="H52" i="55"/>
  <c r="O28" i="55"/>
  <c r="I53" i="55"/>
  <c r="B57" i="55"/>
  <c r="E27" i="56"/>
  <c r="F15" i="57"/>
  <c r="F44" i="57" s="1"/>
  <c r="V13" i="59"/>
  <c r="F15" i="58"/>
  <c r="Q20" i="58"/>
  <c r="B27" i="58"/>
  <c r="Q27" i="58" s="1"/>
  <c r="F24" i="58"/>
  <c r="E11" i="60"/>
  <c r="E8" i="60" s="1"/>
  <c r="F15" i="60" s="1"/>
  <c r="B13" i="60"/>
  <c r="B31" i="60"/>
  <c r="B35" i="60" s="1"/>
  <c r="H42" i="59"/>
  <c r="W13" i="59"/>
  <c r="H45" i="59"/>
  <c r="E17" i="60"/>
  <c r="B15" i="67"/>
  <c r="D15" i="67" s="1"/>
  <c r="B22" i="67"/>
  <c r="D22" i="67" s="1"/>
  <c r="N22" i="67"/>
  <c r="P22" i="67" s="1"/>
  <c r="H24" i="67"/>
  <c r="J24" i="67" s="1"/>
  <c r="B26" i="67"/>
  <c r="D26" i="67" s="1"/>
  <c r="N34" i="67"/>
  <c r="P34" i="67" s="1"/>
  <c r="Q15" i="6"/>
  <c r="B52" i="55"/>
  <c r="I28" i="55"/>
  <c r="K17" i="9"/>
  <c r="R14" i="57"/>
  <c r="R43" i="57" s="1"/>
  <c r="W10" i="59"/>
  <c r="E31" i="59"/>
  <c r="F9" i="58"/>
  <c r="Q12" i="58"/>
  <c r="B34" i="58"/>
  <c r="Q34" i="58" s="1"/>
  <c r="E13" i="60"/>
  <c r="E31" i="60"/>
  <c r="I39" i="59"/>
  <c r="C43" i="59"/>
  <c r="H44" i="59"/>
  <c r="W15" i="59"/>
  <c r="E27" i="58"/>
  <c r="N24" i="18"/>
  <c r="O41" i="59"/>
  <c r="C45" i="59"/>
  <c r="B10" i="60"/>
  <c r="AJ14" i="47"/>
  <c r="AL14" i="47" s="1"/>
  <c r="AN14" i="47" s="1"/>
  <c r="AJ20" i="47"/>
  <c r="H33" i="67"/>
  <c r="J33" i="67" s="1"/>
  <c r="F20" i="58"/>
  <c r="C22" i="58"/>
  <c r="R22" i="58" s="1"/>
  <c r="H39" i="59"/>
  <c r="O39" i="59"/>
  <c r="H43" i="59"/>
  <c r="Z16" i="34"/>
  <c r="H15" i="67"/>
  <c r="J15" i="67" s="1"/>
  <c r="B24" i="67"/>
  <c r="D24" i="67" s="1"/>
  <c r="AJ25" i="47"/>
  <c r="AL25" i="47" s="1"/>
  <c r="AN25" i="47" s="1"/>
  <c r="AJ31" i="47"/>
  <c r="AL31" i="47" s="1"/>
  <c r="AN31" i="47" s="1"/>
  <c r="Z27" i="34"/>
  <c r="H11" i="67"/>
  <c r="J11" i="67" s="1"/>
  <c r="E40" i="55"/>
  <c r="E43" i="55"/>
  <c r="Q8" i="55"/>
  <c r="Q46" i="55" s="1"/>
  <c r="E45" i="55"/>
  <c r="J8" i="55"/>
  <c r="J43" i="55" s="1"/>
  <c r="W45" i="55"/>
  <c r="P25" i="55"/>
  <c r="K31" i="3"/>
  <c r="K32" i="56"/>
  <c r="S32" i="56" s="1"/>
  <c r="P22" i="55"/>
  <c r="P8" i="55"/>
  <c r="P45" i="55" s="1"/>
  <c r="D18" i="3"/>
  <c r="Q23" i="55"/>
  <c r="E24" i="55"/>
  <c r="Q24" i="55"/>
  <c r="E25" i="55"/>
  <c r="E26" i="55"/>
  <c r="Q26" i="55"/>
  <c r="E31" i="55"/>
  <c r="Q31" i="55"/>
  <c r="E32" i="55"/>
  <c r="Q32" i="55"/>
  <c r="E33" i="55"/>
  <c r="Q33" i="55"/>
  <c r="E31" i="3"/>
  <c r="Q31" i="3"/>
  <c r="K14" i="56"/>
  <c r="S14" i="56" s="1"/>
  <c r="S14" i="6"/>
  <c r="K21" i="56"/>
  <c r="S21" i="56" s="1"/>
  <c r="S22" i="6"/>
  <c r="K31" i="56"/>
  <c r="S30" i="6"/>
  <c r="V10" i="55"/>
  <c r="C52" i="55"/>
  <c r="H53" i="55"/>
  <c r="O53" i="55"/>
  <c r="Q25" i="55"/>
  <c r="K9" i="57"/>
  <c r="W9" i="57"/>
  <c r="W10" i="57"/>
  <c r="J12" i="57"/>
  <c r="Q12" i="57"/>
  <c r="X12" i="57"/>
  <c r="X41" i="57" s="1"/>
  <c r="J13" i="57"/>
  <c r="Q13" i="57"/>
  <c r="X13" i="57"/>
  <c r="X42" i="57" s="1"/>
  <c r="J14" i="57"/>
  <c r="X14" i="57"/>
  <c r="X43" i="57" s="1"/>
  <c r="J15" i="57"/>
  <c r="Q15" i="57"/>
  <c r="J16" i="57"/>
  <c r="Q16" i="57"/>
  <c r="E17" i="9"/>
  <c r="L17" i="9"/>
  <c r="W17" i="9"/>
  <c r="J17" i="9"/>
  <c r="Q17" i="9"/>
  <c r="B14" i="60"/>
  <c r="N15" i="18"/>
  <c r="H15" i="60"/>
  <c r="N15" i="60" s="1"/>
  <c r="W43" i="55"/>
  <c r="P23" i="55"/>
  <c r="W31" i="3"/>
  <c r="K22" i="56"/>
  <c r="S23" i="6"/>
  <c r="S25" i="56"/>
  <c r="Q25" i="56"/>
  <c r="C50" i="55"/>
  <c r="C28" i="55"/>
  <c r="C19" i="55"/>
  <c r="C48" i="55" s="1"/>
  <c r="D31" i="55"/>
  <c r="D57" i="55" s="1"/>
  <c r="N11" i="67"/>
  <c r="E39" i="55"/>
  <c r="E42" i="55"/>
  <c r="E44" i="55"/>
  <c r="E46" i="55"/>
  <c r="J25" i="55"/>
  <c r="J32" i="55"/>
  <c r="V33" i="55"/>
  <c r="K9" i="56"/>
  <c r="S9" i="56" s="1"/>
  <c r="S9" i="6"/>
  <c r="K6" i="6"/>
  <c r="K20" i="56"/>
  <c r="K19" i="6"/>
  <c r="S21" i="6"/>
  <c r="H23" i="56"/>
  <c r="H24" i="56"/>
  <c r="H25" i="56"/>
  <c r="K30" i="56"/>
  <c r="S29" i="6"/>
  <c r="C8" i="55"/>
  <c r="C40" i="55" s="1"/>
  <c r="H50" i="55"/>
  <c r="H28" i="55"/>
  <c r="H19" i="55"/>
  <c r="H48" i="55" s="1"/>
  <c r="H51" i="55"/>
  <c r="N19" i="55"/>
  <c r="E23" i="55"/>
  <c r="J23" i="55"/>
  <c r="C53" i="55"/>
  <c r="C54" i="55"/>
  <c r="K26" i="55"/>
  <c r="P26" i="55"/>
  <c r="W31" i="55"/>
  <c r="W33" i="55"/>
  <c r="B35" i="55"/>
  <c r="W39" i="55"/>
  <c r="I50" i="55"/>
  <c r="I52" i="55"/>
  <c r="I54" i="55"/>
  <c r="B56" i="55"/>
  <c r="E9" i="59"/>
  <c r="Q9" i="59"/>
  <c r="E10" i="59"/>
  <c r="Q10" i="59"/>
  <c r="E12" i="59"/>
  <c r="Q12" i="59"/>
  <c r="K8" i="55"/>
  <c r="K43" i="55" s="1"/>
  <c r="W40" i="55"/>
  <c r="D26" i="55"/>
  <c r="H10" i="56"/>
  <c r="H8" i="55"/>
  <c r="H42" i="55" s="1"/>
  <c r="C51" i="55"/>
  <c r="D33" i="55"/>
  <c r="I7" i="57"/>
  <c r="I43" i="57" s="1"/>
  <c r="B11" i="67"/>
  <c r="Z12" i="34"/>
  <c r="J24" i="55"/>
  <c r="J26" i="55"/>
  <c r="J31" i="55"/>
  <c r="V31" i="55"/>
  <c r="V32" i="55"/>
  <c r="J33" i="55"/>
  <c r="P18" i="3"/>
  <c r="K23" i="55"/>
  <c r="K25" i="55"/>
  <c r="J31" i="3"/>
  <c r="N13" i="56"/>
  <c r="S13" i="6"/>
  <c r="Q13" i="6"/>
  <c r="H15" i="56"/>
  <c r="O8" i="55"/>
  <c r="O42" i="55" s="1"/>
  <c r="I51" i="55"/>
  <c r="O51" i="55"/>
  <c r="D24" i="55"/>
  <c r="D53" i="55" s="1"/>
  <c r="I56" i="55"/>
  <c r="I35" i="55"/>
  <c r="K32" i="55"/>
  <c r="P32" i="55"/>
  <c r="P57" i="55" s="1"/>
  <c r="I57" i="55"/>
  <c r="K10" i="57"/>
  <c r="Q9" i="56"/>
  <c r="S12" i="6"/>
  <c r="Q14" i="56"/>
  <c r="S16" i="6"/>
  <c r="B8" i="55"/>
  <c r="B39" i="55" s="1"/>
  <c r="U8" i="55"/>
  <c r="U42" i="55" s="1"/>
  <c r="B19" i="55"/>
  <c r="B48" i="55" s="1"/>
  <c r="B28" i="55"/>
  <c r="C35" i="55"/>
  <c r="H35" i="55"/>
  <c r="P9" i="57"/>
  <c r="D10" i="57"/>
  <c r="K12" i="57"/>
  <c r="D13" i="57"/>
  <c r="R13" i="57"/>
  <c r="R42" i="57" s="1"/>
  <c r="K14" i="57"/>
  <c r="D15" i="57"/>
  <c r="R15" i="57"/>
  <c r="R44" i="57" s="1"/>
  <c r="K16" i="57"/>
  <c r="N6" i="56"/>
  <c r="O14" i="56" s="1"/>
  <c r="D9" i="57"/>
  <c r="D12" i="57"/>
  <c r="W12" i="57"/>
  <c r="K13" i="57"/>
  <c r="D16" i="57"/>
  <c r="W16" i="57"/>
  <c r="U41" i="57"/>
  <c r="H6" i="6"/>
  <c r="Q9" i="6"/>
  <c r="S10" i="56"/>
  <c r="Q10" i="56"/>
  <c r="Q14" i="6"/>
  <c r="S15" i="56"/>
  <c r="Q15" i="56"/>
  <c r="H19" i="6"/>
  <c r="Q23" i="6"/>
  <c r="I19" i="55"/>
  <c r="I48" i="55" s="1"/>
  <c r="O19" i="55"/>
  <c r="O48" i="55" s="1"/>
  <c r="E9" i="57"/>
  <c r="Q10" i="57"/>
  <c r="Q7" i="57" s="1"/>
  <c r="E12" i="57"/>
  <c r="L13" i="57"/>
  <c r="L42" i="57" s="1"/>
  <c r="V13" i="57"/>
  <c r="E14" i="57"/>
  <c r="L15" i="57"/>
  <c r="L44" i="57" s="1"/>
  <c r="V15" i="57"/>
  <c r="E16" i="57"/>
  <c r="K23" i="56"/>
  <c r="S23" i="56" s="1"/>
  <c r="N7" i="57"/>
  <c r="N41" i="57" s="1"/>
  <c r="R12" i="57"/>
  <c r="R41" i="57" s="1"/>
  <c r="F13" i="57"/>
  <c r="F42" i="57" s="1"/>
  <c r="N43" i="57"/>
  <c r="P15" i="57"/>
  <c r="R16" i="57"/>
  <c r="R45" i="57" s="1"/>
  <c r="S12" i="56"/>
  <c r="Q12" i="56"/>
  <c r="S16" i="56"/>
  <c r="Q16" i="56"/>
  <c r="T35" i="55"/>
  <c r="J9" i="57"/>
  <c r="V10" i="57"/>
  <c r="V7" i="57" s="1"/>
  <c r="V38" i="57" s="1"/>
  <c r="F12" i="57"/>
  <c r="F41" i="57" s="1"/>
  <c r="P12" i="57"/>
  <c r="W13" i="57"/>
  <c r="F14" i="57"/>
  <c r="F43" i="57" s="1"/>
  <c r="P14" i="57"/>
  <c r="W15" i="57"/>
  <c r="F16" i="57"/>
  <c r="F45" i="57" s="1"/>
  <c r="P16" i="57"/>
  <c r="H10" i="58"/>
  <c r="H13" i="58"/>
  <c r="H15" i="58"/>
  <c r="H21" i="58"/>
  <c r="H23" i="58"/>
  <c r="H25" i="58"/>
  <c r="H31" i="58"/>
  <c r="H34" i="58" s="1"/>
  <c r="U39" i="57"/>
  <c r="I41" i="57"/>
  <c r="D14" i="57"/>
  <c r="W14" i="57"/>
  <c r="K15" i="57"/>
  <c r="I45" i="57"/>
  <c r="N41" i="59"/>
  <c r="B7" i="59"/>
  <c r="B38" i="59" s="1"/>
  <c r="H38" i="57"/>
  <c r="V9" i="59"/>
  <c r="J10" i="59"/>
  <c r="V12" i="59"/>
  <c r="J13" i="59"/>
  <c r="V14" i="59"/>
  <c r="J15" i="59"/>
  <c r="V16" i="59"/>
  <c r="P17" i="15"/>
  <c r="D30" i="59"/>
  <c r="P30" i="59"/>
  <c r="D31" i="59"/>
  <c r="P31" i="59"/>
  <c r="P32" i="59"/>
  <c r="N27" i="18"/>
  <c r="K9" i="59"/>
  <c r="W9" i="59"/>
  <c r="L21" i="58"/>
  <c r="T21" i="58" s="1"/>
  <c r="K30" i="58"/>
  <c r="E18" i="56"/>
  <c r="H6" i="12"/>
  <c r="S9" i="58"/>
  <c r="S12" i="58"/>
  <c r="S14" i="58"/>
  <c r="S16" i="58"/>
  <c r="K27" i="58"/>
  <c r="S27" i="58" s="1"/>
  <c r="S20" i="58"/>
  <c r="K18" i="58"/>
  <c r="L20" i="58"/>
  <c r="T20" i="58" s="1"/>
  <c r="S22" i="58"/>
  <c r="L22" i="58"/>
  <c r="T22" i="58" s="1"/>
  <c r="S24" i="58"/>
  <c r="L24" i="58"/>
  <c r="T24" i="58" s="1"/>
  <c r="O7" i="57"/>
  <c r="O43" i="57" s="1"/>
  <c r="T7" i="57"/>
  <c r="T38" i="57" s="1"/>
  <c r="D9" i="59"/>
  <c r="P9" i="59"/>
  <c r="D10" i="59"/>
  <c r="P10" i="59"/>
  <c r="D12" i="59"/>
  <c r="P12" i="59"/>
  <c r="D13" i="59"/>
  <c r="P13" i="59"/>
  <c r="D14" i="59"/>
  <c r="P14" i="59"/>
  <c r="D15" i="59"/>
  <c r="L23" i="58"/>
  <c r="T23" i="58" s="1"/>
  <c r="F30" i="58"/>
  <c r="F31" i="58"/>
  <c r="D32" i="59"/>
  <c r="V17" i="15"/>
  <c r="B18" i="58"/>
  <c r="N12" i="18"/>
  <c r="N25" i="18"/>
  <c r="N32" i="18"/>
  <c r="I42" i="59"/>
  <c r="H10" i="60"/>
  <c r="B11" i="60"/>
  <c r="B8" i="60" s="1"/>
  <c r="AJ11" i="47"/>
  <c r="AL11" i="47" s="1"/>
  <c r="AN11" i="47" s="1"/>
  <c r="Q31" i="58"/>
  <c r="N23" i="18"/>
  <c r="N28" i="18"/>
  <c r="H35" i="60"/>
  <c r="E32" i="60"/>
  <c r="N33" i="60"/>
  <c r="K8" i="60"/>
  <c r="L17" i="60" s="1"/>
  <c r="B16" i="60"/>
  <c r="N17" i="18"/>
  <c r="H17" i="60"/>
  <c r="E8" i="18"/>
  <c r="N31" i="18"/>
  <c r="N33" i="18"/>
  <c r="N11" i="18"/>
  <c r="N14" i="18"/>
  <c r="N16" i="18"/>
  <c r="N18" i="18"/>
  <c r="K16" i="60"/>
  <c r="AJ23" i="47"/>
  <c r="AL23" i="47" s="1"/>
  <c r="AN23" i="47" s="1"/>
  <c r="AJ15" i="47"/>
  <c r="AL15" i="47" s="1"/>
  <c r="AN15" i="47" s="1"/>
  <c r="AJ26" i="47"/>
  <c r="AL26" i="47" s="1"/>
  <c r="AN26" i="47" s="1"/>
  <c r="H34" i="67"/>
  <c r="J34" i="67" s="1"/>
  <c r="Z34" i="34"/>
  <c r="AJ16" i="47"/>
  <c r="AL16" i="47" s="1"/>
  <c r="AN16" i="47" s="1"/>
  <c r="AJ27" i="47"/>
  <c r="AL27" i="47" s="1"/>
  <c r="AN27" i="47" s="1"/>
  <c r="AJ10" i="47"/>
  <c r="AL10" i="47" s="1"/>
  <c r="AN10" i="47" s="1"/>
  <c r="AJ22" i="47"/>
  <c r="AL22" i="47" s="1"/>
  <c r="AN22" i="47" s="1"/>
  <c r="AJ32" i="47"/>
  <c r="AL32" i="47" s="1"/>
  <c r="AN32" i="47" s="1"/>
  <c r="Z32" i="34"/>
  <c r="B33" i="67"/>
  <c r="D33" i="67" s="1"/>
  <c r="Z33" i="34"/>
  <c r="H22" i="34"/>
  <c r="H22" i="67"/>
  <c r="J22" i="67" s="1"/>
  <c r="Z24" i="34"/>
  <c r="B23" i="67"/>
  <c r="Z25" i="34"/>
  <c r="N23" i="67"/>
  <c r="P23" i="67" s="1"/>
  <c r="H17" i="67"/>
  <c r="J17" i="67" s="1"/>
  <c r="Z18" i="34"/>
  <c r="Z19" i="34"/>
  <c r="N18" i="67"/>
  <c r="P18" i="67" s="1"/>
  <c r="N33" i="67"/>
  <c r="P33" i="67" s="1"/>
  <c r="B16" i="67"/>
  <c r="D16" i="67" s="1"/>
  <c r="Z17" i="34"/>
  <c r="Z28" i="34"/>
  <c r="B27" i="67"/>
  <c r="D27" i="67" s="1"/>
  <c r="Z29" i="34"/>
  <c r="B25" i="67"/>
  <c r="D25" i="67" s="1"/>
  <c r="H26" i="67"/>
  <c r="J26" i="67" s="1"/>
  <c r="N27" i="67"/>
  <c r="P27" i="67" s="1"/>
  <c r="H12" i="67"/>
  <c r="J12" i="67" s="1"/>
  <c r="Z13" i="34"/>
  <c r="Z15" i="34"/>
  <c r="Z26" i="34"/>
  <c r="N25" i="67"/>
  <c r="P25" i="67" s="1"/>
  <c r="B22" i="34"/>
  <c r="T39" i="55" l="1"/>
  <c r="I43" i="59"/>
  <c r="Q7" i="58"/>
  <c r="J45" i="55"/>
  <c r="O43" i="59"/>
  <c r="I38" i="59"/>
  <c r="O44" i="59"/>
  <c r="O45" i="59"/>
  <c r="U44" i="57"/>
  <c r="B38" i="57"/>
  <c r="I41" i="59"/>
  <c r="I44" i="59"/>
  <c r="U38" i="57"/>
  <c r="U42" i="57"/>
  <c r="U45" i="57"/>
  <c r="Q19" i="6"/>
  <c r="C10" i="58"/>
  <c r="R10" i="58" s="1"/>
  <c r="C12" i="58"/>
  <c r="R12" i="58" s="1"/>
  <c r="C13" i="58"/>
  <c r="R13" i="58" s="1"/>
  <c r="B45" i="57"/>
  <c r="C14" i="58"/>
  <c r="R14" i="58" s="1"/>
  <c r="C9" i="58"/>
  <c r="R9" i="58" s="1"/>
  <c r="C15" i="58"/>
  <c r="R15" i="58" s="1"/>
  <c r="B44" i="57"/>
  <c r="S19" i="6"/>
  <c r="T46" i="55"/>
  <c r="T45" i="55"/>
  <c r="T44" i="55"/>
  <c r="T40" i="55"/>
  <c r="T43" i="55"/>
  <c r="N17" i="60"/>
  <c r="S6" i="6"/>
  <c r="O10" i="56"/>
  <c r="H42" i="57"/>
  <c r="H43" i="57"/>
  <c r="H44" i="57"/>
  <c r="H39" i="57"/>
  <c r="H45" i="57"/>
  <c r="U45" i="59"/>
  <c r="Q43" i="55"/>
  <c r="D43" i="55"/>
  <c r="N31" i="60"/>
  <c r="N13" i="60"/>
  <c r="F16" i="56"/>
  <c r="I20" i="58"/>
  <c r="J44" i="55"/>
  <c r="S22" i="56"/>
  <c r="F9" i="56"/>
  <c r="C9" i="56"/>
  <c r="P52" i="55"/>
  <c r="T45" i="59"/>
  <c r="O42" i="59"/>
  <c r="F12" i="56"/>
  <c r="W57" i="55"/>
  <c r="Q48" i="55"/>
  <c r="N43" i="59"/>
  <c r="D40" i="55"/>
  <c r="AL20" i="47"/>
  <c r="AN20" i="47" s="1"/>
  <c r="N43" i="55"/>
  <c r="C31" i="60"/>
  <c r="N42" i="59"/>
  <c r="C32" i="60"/>
  <c r="N45" i="59"/>
  <c r="B39" i="57"/>
  <c r="K7" i="58"/>
  <c r="O15" i="56"/>
  <c r="J39" i="55"/>
  <c r="T44" i="59"/>
  <c r="F13" i="56"/>
  <c r="N44" i="59"/>
  <c r="C44" i="57"/>
  <c r="N38" i="59"/>
  <c r="F14" i="60"/>
  <c r="C13" i="56"/>
  <c r="B41" i="57"/>
  <c r="D45" i="55"/>
  <c r="F15" i="56"/>
  <c r="T41" i="59"/>
  <c r="B42" i="57"/>
  <c r="F10" i="56"/>
  <c r="F14" i="56"/>
  <c r="D42" i="55"/>
  <c r="C44" i="59"/>
  <c r="U43" i="59"/>
  <c r="U41" i="59"/>
  <c r="C41" i="59"/>
  <c r="C38" i="59"/>
  <c r="C42" i="59"/>
  <c r="U38" i="59"/>
  <c r="D46" i="55"/>
  <c r="Z22" i="34"/>
  <c r="U39" i="59"/>
  <c r="U42" i="59"/>
  <c r="P48" i="55"/>
  <c r="D44" i="55"/>
  <c r="F32" i="60"/>
  <c r="C43" i="57"/>
  <c r="C38" i="57"/>
  <c r="C16" i="56"/>
  <c r="P28" i="55"/>
  <c r="T39" i="59"/>
  <c r="C14" i="56"/>
  <c r="C12" i="56"/>
  <c r="Q54" i="55"/>
  <c r="T38" i="59"/>
  <c r="C39" i="57"/>
  <c r="C42" i="57"/>
  <c r="B43" i="59"/>
  <c r="C41" i="57"/>
  <c r="P50" i="55"/>
  <c r="T42" i="59"/>
  <c r="Q57" i="55"/>
  <c r="N40" i="55"/>
  <c r="C15" i="56"/>
  <c r="C10" i="56"/>
  <c r="B45" i="59"/>
  <c r="N45" i="55"/>
  <c r="C10" i="60"/>
  <c r="C15" i="60"/>
  <c r="I23" i="58"/>
  <c r="V45" i="57"/>
  <c r="K54" i="55"/>
  <c r="O45" i="55"/>
  <c r="U39" i="55"/>
  <c r="E57" i="55"/>
  <c r="P44" i="55"/>
  <c r="D51" i="55"/>
  <c r="N42" i="55"/>
  <c r="O45" i="57"/>
  <c r="N39" i="55"/>
  <c r="T45" i="57"/>
  <c r="V41" i="57"/>
  <c r="U44" i="55"/>
  <c r="H27" i="56"/>
  <c r="D19" i="55"/>
  <c r="D48" i="55" s="1"/>
  <c r="N46" i="55"/>
  <c r="N38" i="57"/>
  <c r="V43" i="57"/>
  <c r="E54" i="55"/>
  <c r="Q38" i="57"/>
  <c r="Q43" i="57"/>
  <c r="J52" i="55"/>
  <c r="J28" i="55"/>
  <c r="N14" i="60"/>
  <c r="C14" i="60"/>
  <c r="H9" i="67"/>
  <c r="J9" i="67" s="1"/>
  <c r="F13" i="60"/>
  <c r="F31" i="60"/>
  <c r="F10" i="60"/>
  <c r="Q18" i="58"/>
  <c r="C18" i="58"/>
  <c r="R18" i="58" s="1"/>
  <c r="P7" i="59"/>
  <c r="P38" i="59" s="1"/>
  <c r="T44" i="57"/>
  <c r="T42" i="57"/>
  <c r="T39" i="57"/>
  <c r="W7" i="59"/>
  <c r="W38" i="59" s="1"/>
  <c r="H18" i="58"/>
  <c r="I18" i="58" s="1"/>
  <c r="B44" i="59"/>
  <c r="B42" i="59"/>
  <c r="H6" i="56"/>
  <c r="I10" i="56" s="1"/>
  <c r="D7" i="57"/>
  <c r="D45" i="57" s="1"/>
  <c r="N34" i="56"/>
  <c r="Q6" i="56"/>
  <c r="O16" i="56"/>
  <c r="O12" i="56"/>
  <c r="K52" i="55"/>
  <c r="V56" i="55"/>
  <c r="V35" i="55"/>
  <c r="Q40" i="55"/>
  <c r="I44" i="57"/>
  <c r="I42" i="57"/>
  <c r="I39" i="57"/>
  <c r="H44" i="55"/>
  <c r="H39" i="55"/>
  <c r="K39" i="55"/>
  <c r="Q7" i="59"/>
  <c r="Q38" i="59" s="1"/>
  <c r="E52" i="55"/>
  <c r="C45" i="55"/>
  <c r="C42" i="55"/>
  <c r="C39" i="55"/>
  <c r="K18" i="56"/>
  <c r="J57" i="55"/>
  <c r="J50" i="55"/>
  <c r="K51" i="55"/>
  <c r="O44" i="55"/>
  <c r="O39" i="55"/>
  <c r="P56" i="55"/>
  <c r="D28" i="55"/>
  <c r="Q45" i="57"/>
  <c r="B44" i="55"/>
  <c r="V8" i="55"/>
  <c r="S31" i="56"/>
  <c r="L31" i="56"/>
  <c r="Q52" i="55"/>
  <c r="P39" i="55"/>
  <c r="Q18" i="56"/>
  <c r="S18" i="56"/>
  <c r="Q28" i="55"/>
  <c r="J40" i="55"/>
  <c r="Q39" i="55"/>
  <c r="D54" i="55"/>
  <c r="P43" i="55"/>
  <c r="C16" i="60"/>
  <c r="N16" i="60"/>
  <c r="E35" i="60"/>
  <c r="K57" i="55"/>
  <c r="K56" i="55"/>
  <c r="K35" i="55"/>
  <c r="K50" i="55"/>
  <c r="W7" i="57"/>
  <c r="W39" i="57" s="1"/>
  <c r="H45" i="55"/>
  <c r="H40" i="55"/>
  <c r="E50" i="55"/>
  <c r="L10" i="60"/>
  <c r="D23" i="67"/>
  <c r="B20" i="67"/>
  <c r="D20" i="67" s="1"/>
  <c r="H20" i="67"/>
  <c r="J20" i="67" s="1"/>
  <c r="F11" i="60"/>
  <c r="N11" i="60"/>
  <c r="C11" i="60"/>
  <c r="C17" i="60"/>
  <c r="O44" i="57"/>
  <c r="O42" i="57"/>
  <c r="O39" i="57"/>
  <c r="B39" i="59"/>
  <c r="K34" i="58"/>
  <c r="S34" i="58" s="1"/>
  <c r="S30" i="58"/>
  <c r="H27" i="58"/>
  <c r="V7" i="59"/>
  <c r="V41" i="59" s="1"/>
  <c r="T41" i="57"/>
  <c r="O38" i="57"/>
  <c r="I21" i="58"/>
  <c r="I24" i="58"/>
  <c r="V39" i="57"/>
  <c r="O9" i="56"/>
  <c r="T43" i="57"/>
  <c r="O41" i="57"/>
  <c r="I22" i="58"/>
  <c r="P7" i="57"/>
  <c r="P43" i="57" s="1"/>
  <c r="J46" i="55"/>
  <c r="J42" i="55"/>
  <c r="V57" i="55"/>
  <c r="J56" i="55"/>
  <c r="J35" i="55"/>
  <c r="J51" i="55"/>
  <c r="I38" i="57"/>
  <c r="U46" i="55"/>
  <c r="K46" i="55"/>
  <c r="W35" i="55"/>
  <c r="W56" i="55"/>
  <c r="C44" i="55"/>
  <c r="O40" i="55"/>
  <c r="S20" i="56"/>
  <c r="K27" i="56"/>
  <c r="S27" i="56" s="1"/>
  <c r="K6" i="56"/>
  <c r="S6" i="56" s="1"/>
  <c r="J19" i="55"/>
  <c r="J48" i="55" s="1"/>
  <c r="D50" i="55"/>
  <c r="Q41" i="57"/>
  <c r="K7" i="57"/>
  <c r="K43" i="57" s="1"/>
  <c r="E19" i="55"/>
  <c r="E48" i="55" s="1"/>
  <c r="H43" i="55"/>
  <c r="Q56" i="55"/>
  <c r="Q35" i="55"/>
  <c r="Q53" i="55"/>
  <c r="P46" i="55"/>
  <c r="P42" i="55"/>
  <c r="P51" i="55"/>
  <c r="P54" i="55"/>
  <c r="K44" i="55"/>
  <c r="Q50" i="55"/>
  <c r="Q44" i="55"/>
  <c r="K45" i="55"/>
  <c r="D52" i="55"/>
  <c r="K53" i="55"/>
  <c r="P40" i="55"/>
  <c r="L15" i="60"/>
  <c r="L11" i="60"/>
  <c r="L13" i="60"/>
  <c r="S18" i="58"/>
  <c r="L18" i="58"/>
  <c r="T18" i="58" s="1"/>
  <c r="E7" i="57"/>
  <c r="E45" i="57" s="1"/>
  <c r="H18" i="56"/>
  <c r="B45" i="55"/>
  <c r="B43" i="55"/>
  <c r="B40" i="55"/>
  <c r="S13" i="56"/>
  <c r="Q13" i="56"/>
  <c r="O13" i="56"/>
  <c r="D11" i="67"/>
  <c r="B9" i="67"/>
  <c r="D9" i="67" s="1"/>
  <c r="C43" i="55"/>
  <c r="S30" i="56"/>
  <c r="L30" i="56"/>
  <c r="Q27" i="56"/>
  <c r="F16" i="60"/>
  <c r="Q44" i="57"/>
  <c r="K40" i="55"/>
  <c r="L14" i="60"/>
  <c r="L16" i="60"/>
  <c r="F17" i="60"/>
  <c r="C13" i="60"/>
  <c r="N32" i="60"/>
  <c r="N35" i="60" s="1"/>
  <c r="H8" i="60"/>
  <c r="N8" i="60" s="1"/>
  <c r="D7" i="59"/>
  <c r="D45" i="59" s="1"/>
  <c r="H7" i="58"/>
  <c r="K7" i="59"/>
  <c r="K38" i="59" s="1"/>
  <c r="N10" i="60"/>
  <c r="B41" i="59"/>
  <c r="J7" i="59"/>
  <c r="J42" i="59" s="1"/>
  <c r="J7" i="57"/>
  <c r="J39" i="57" s="1"/>
  <c r="N39" i="57"/>
  <c r="N42" i="57"/>
  <c r="N44" i="57"/>
  <c r="V44" i="57"/>
  <c r="V42" i="57"/>
  <c r="Q39" i="57"/>
  <c r="U45" i="55"/>
  <c r="U43" i="55"/>
  <c r="U40" i="55"/>
  <c r="K28" i="55"/>
  <c r="J53" i="55"/>
  <c r="Q45" i="55"/>
  <c r="H46" i="55"/>
  <c r="E7" i="59"/>
  <c r="P35" i="55"/>
  <c r="E28" i="55"/>
  <c r="C46" i="55"/>
  <c r="O43" i="55"/>
  <c r="J54" i="55"/>
  <c r="P11" i="67"/>
  <c r="N9" i="67"/>
  <c r="P9" i="67" s="1"/>
  <c r="D56" i="55"/>
  <c r="D35" i="55"/>
  <c r="O46" i="55"/>
  <c r="K42" i="55"/>
  <c r="N45" i="57"/>
  <c r="Q42" i="57"/>
  <c r="B46" i="55"/>
  <c r="B42" i="55"/>
  <c r="E56" i="55"/>
  <c r="E35" i="55"/>
  <c r="E53" i="55"/>
  <c r="E51" i="55"/>
  <c r="P53" i="55"/>
  <c r="Q51" i="55"/>
  <c r="Q42" i="55"/>
  <c r="K19" i="55"/>
  <c r="K48" i="55" s="1"/>
  <c r="W42" i="57" l="1"/>
  <c r="W43" i="57"/>
  <c r="W44" i="57"/>
  <c r="W45" i="57"/>
  <c r="S7" i="58"/>
  <c r="L16" i="58"/>
  <c r="T16" i="58" s="1"/>
  <c r="L15" i="58"/>
  <c r="T15" i="58" s="1"/>
  <c r="L13" i="58"/>
  <c r="T13" i="58" s="1"/>
  <c r="L9" i="58"/>
  <c r="T9" i="58" s="1"/>
  <c r="L14" i="58"/>
  <c r="T14" i="58" s="1"/>
  <c r="L10" i="58"/>
  <c r="T10" i="58" s="1"/>
  <c r="L12" i="58"/>
  <c r="T12" i="58" s="1"/>
  <c r="K41" i="57"/>
  <c r="V43" i="59"/>
  <c r="V45" i="59"/>
  <c r="I15" i="56"/>
  <c r="J43" i="57"/>
  <c r="J44" i="57"/>
  <c r="D39" i="59"/>
  <c r="D43" i="59"/>
  <c r="J41" i="57"/>
  <c r="K38" i="57"/>
  <c r="J44" i="59"/>
  <c r="D44" i="59"/>
  <c r="L9" i="56"/>
  <c r="P42" i="59"/>
  <c r="D38" i="59"/>
  <c r="W38" i="57"/>
  <c r="K42" i="57"/>
  <c r="O17" i="60"/>
  <c r="O15" i="60"/>
  <c r="O13" i="60"/>
  <c r="O16" i="60"/>
  <c r="O10" i="60"/>
  <c r="I10" i="60"/>
  <c r="J45" i="57"/>
  <c r="P39" i="57"/>
  <c r="P42" i="57"/>
  <c r="D44" i="57"/>
  <c r="K44" i="57"/>
  <c r="O11" i="60"/>
  <c r="Q42" i="59"/>
  <c r="Q43" i="59"/>
  <c r="Q45" i="59"/>
  <c r="Q44" i="59"/>
  <c r="D38" i="57"/>
  <c r="P44" i="57"/>
  <c r="D43" i="57"/>
  <c r="P45" i="59"/>
  <c r="P44" i="59"/>
  <c r="P43" i="59"/>
  <c r="D39" i="57"/>
  <c r="E43" i="59"/>
  <c r="E45" i="59"/>
  <c r="E44" i="59"/>
  <c r="E42" i="59"/>
  <c r="I9" i="58"/>
  <c r="I16" i="58"/>
  <c r="I14" i="58"/>
  <c r="I12" i="58"/>
  <c r="E39" i="59"/>
  <c r="D41" i="59"/>
  <c r="I17" i="60"/>
  <c r="E42" i="57"/>
  <c r="E44" i="57"/>
  <c r="E39" i="57"/>
  <c r="K34" i="56"/>
  <c r="S34" i="56" s="1"/>
  <c r="L10" i="56"/>
  <c r="L15" i="56"/>
  <c r="L13" i="56"/>
  <c r="L12" i="56"/>
  <c r="L16" i="56"/>
  <c r="K39" i="57"/>
  <c r="P38" i="57"/>
  <c r="P41" i="57"/>
  <c r="P45" i="57"/>
  <c r="V38" i="59"/>
  <c r="V42" i="55"/>
  <c r="V46" i="55"/>
  <c r="V40" i="55"/>
  <c r="V45" i="55"/>
  <c r="V44" i="55"/>
  <c r="V43" i="55"/>
  <c r="Q39" i="59"/>
  <c r="Q34" i="56"/>
  <c r="W41" i="57"/>
  <c r="E41" i="57"/>
  <c r="H34" i="56"/>
  <c r="I13" i="56"/>
  <c r="I16" i="56"/>
  <c r="I9" i="56"/>
  <c r="I14" i="56"/>
  <c r="I12" i="56"/>
  <c r="P39" i="59"/>
  <c r="O14" i="60"/>
  <c r="K45" i="57"/>
  <c r="I11" i="60"/>
  <c r="I14" i="60"/>
  <c r="I16" i="60"/>
  <c r="I13" i="60"/>
  <c r="I13" i="58"/>
  <c r="W39" i="59"/>
  <c r="W45" i="59"/>
  <c r="W41" i="59"/>
  <c r="W43" i="59"/>
  <c r="W42" i="59"/>
  <c r="W44" i="59"/>
  <c r="E38" i="59"/>
  <c r="E41" i="59"/>
  <c r="D41" i="57"/>
  <c r="J38" i="57"/>
  <c r="J43" i="59"/>
  <c r="J38" i="59"/>
  <c r="J41" i="59"/>
  <c r="J45" i="59"/>
  <c r="K44" i="59"/>
  <c r="K42" i="59"/>
  <c r="K39" i="59"/>
  <c r="K45" i="59"/>
  <c r="K43" i="59"/>
  <c r="K41" i="59"/>
  <c r="D42" i="59"/>
  <c r="E38" i="57"/>
  <c r="I10" i="58"/>
  <c r="J42" i="57"/>
  <c r="I15" i="60"/>
  <c r="D42" i="57"/>
  <c r="V42" i="59"/>
  <c r="V39" i="59"/>
  <c r="V44" i="59"/>
  <c r="L14" i="56"/>
  <c r="I15" i="58"/>
  <c r="J39" i="59"/>
  <c r="V39" i="55"/>
  <c r="Q41" i="59"/>
  <c r="E43" i="57"/>
  <c r="P41" i="59"/>
</calcChain>
</file>

<file path=xl/comments1.xml><?xml version="1.0" encoding="utf-8"?>
<comments xmlns="http://schemas.openxmlformats.org/spreadsheetml/2006/main">
  <authors>
    <author>Author</author>
  </authors>
  <commentList>
    <comment ref="U28" authorId="0" shapeId="0">
      <text>
        <r>
          <rPr>
            <b/>
            <sz val="9"/>
            <color indexed="81"/>
            <rFont val="Tahoma"/>
            <family val="2"/>
          </rPr>
          <t>Author:</t>
        </r>
        <r>
          <rPr>
            <sz val="9"/>
            <color indexed="81"/>
            <rFont val="Tahoma"/>
            <family val="2"/>
          </rPr>
          <t xml:space="preserve">
LOOKS LIKE 30 SHOULD BE 20</t>
        </r>
      </text>
    </comment>
  </commentList>
</comments>
</file>

<file path=xl/sharedStrings.xml><?xml version="1.0" encoding="utf-8"?>
<sst xmlns="http://schemas.openxmlformats.org/spreadsheetml/2006/main" count="4218" uniqueCount="378">
  <si>
    <t>Table 1a: Staff in Post (headcount) as at 31 March 2012, 2013, 2014, 2015 and 2016</t>
  </si>
  <si>
    <t>Year ending March</t>
  </si>
  <si>
    <t>Numbers and percentages</t>
  </si>
  <si>
    <t>LAA</t>
  </si>
  <si>
    <t>OPG</t>
  </si>
  <si>
    <t>HMCTS</t>
  </si>
  <si>
    <t>NOMS</t>
  </si>
  <si>
    <t>MOJ HQ</t>
  </si>
  <si>
    <t>MoJ Overall</t>
  </si>
  <si>
    <t>Numbers</t>
  </si>
  <si>
    <t>Sex</t>
  </si>
  <si>
    <t>Female</t>
  </si>
  <si>
    <t>Male</t>
  </si>
  <si>
    <t>Age</t>
  </si>
  <si>
    <t>&lt;30</t>
  </si>
  <si>
    <t>30-39</t>
  </si>
  <si>
    <t>40-49</t>
  </si>
  <si>
    <t>50-59</t>
  </si>
  <si>
    <t>60+</t>
  </si>
  <si>
    <t>Ethnicity</t>
  </si>
  <si>
    <t>Declaration rate</t>
  </si>
  <si>
    <t>All BME groups</t>
  </si>
  <si>
    <t>Of which</t>
  </si>
  <si>
    <t>Asian or Asian British</t>
  </si>
  <si>
    <t>Black or Black British</t>
  </si>
  <si>
    <t>Chinese or Other Ethnic group</t>
  </si>
  <si>
    <t>Mixed Ethnic Groups</t>
  </si>
  <si>
    <t>White</t>
  </si>
  <si>
    <t>Not Known / Prefer not to say</t>
  </si>
  <si>
    <t>Disability Status</t>
  </si>
  <si>
    <t>Declared Disabled</t>
  </si>
  <si>
    <t>Non Disabled</t>
  </si>
  <si>
    <t>Not known/Prefer not to say</t>
  </si>
  <si>
    <t>All Staff</t>
  </si>
  <si>
    <r>
      <t>Percentages</t>
    </r>
    <r>
      <rPr>
        <b/>
        <vertAlign val="superscript"/>
        <sz val="10"/>
        <rFont val="Arial"/>
        <family val="2"/>
      </rPr>
      <t>1</t>
    </r>
  </si>
  <si>
    <t>Notes:</t>
  </si>
  <si>
    <t>¹ Percentage of total staff with declared characteristic</t>
  </si>
  <si>
    <t>² Change in percentage points</t>
  </si>
  <si>
    <r>
      <t xml:space="preserve">Data Sources &amp; Quality:
</t>
    </r>
    <r>
      <rPr>
        <sz val="10"/>
        <rFont val="Arial"/>
        <family val="2"/>
      </rPr>
      <t>These figures have been drawn from the MoJs administrative IT systems which, as with any large scale recording system, are subject to possible errors with data entry and processing.</t>
    </r>
  </si>
  <si>
    <t>Table 1b: Staff In Post (headcount) by Grade as at 31 March, in 2012, 2013, 2014, 2015 and 2016</t>
  </si>
  <si>
    <t>AA/AO</t>
  </si>
  <si>
    <t>EO/HEO/SEO</t>
  </si>
  <si>
    <t>G7/6</t>
  </si>
  <si>
    <t>SCS</t>
  </si>
  <si>
    <t>Unknown</t>
  </si>
  <si>
    <t>~</t>
  </si>
  <si>
    <t>-</t>
  </si>
  <si>
    <t xml:space="preserve">Declaration </t>
  </si>
  <si>
    <t>&lt;1%</t>
  </si>
  <si>
    <r>
      <t xml:space="preserve">Data Sources &amp; Quality
</t>
    </r>
    <r>
      <rPr>
        <sz val="10"/>
        <rFont val="Arial"/>
        <family val="2"/>
      </rPr>
      <t>These figures have been drawn from the MoJs administrative IT systems which, as with any large scale recording system, are subject to possible errors with data entry and processing.</t>
    </r>
  </si>
  <si>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</si>
  <si>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 denotes values of 2 or fewer, suppressed for reasons of data protection, or values suppressed for reasons of secondary suppression to prevent disclosure in cases where totals would reveal suppressed values
.. denotes not available
 - denotes representation rate not calculated.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</si>
  <si>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Table 2a: All Joiners (excludes machinery of government transfers)  2011/12 - 2015/16</t>
  </si>
  <si>
    <t>2011/12</t>
  </si>
  <si>
    <t>2012/13</t>
  </si>
  <si>
    <t>2013/14</t>
  </si>
  <si>
    <t>2014/15</t>
  </si>
  <si>
    <t>2015/16</t>
  </si>
  <si>
    <t>Change 2011/12 to 2015/16</t>
  </si>
  <si>
    <t>Change 2014/15 to 2015/16</t>
  </si>
  <si>
    <t>No.</t>
  </si>
  <si>
    <t>%¹</t>
  </si>
  <si>
    <t>%²</t>
  </si>
  <si>
    <t>All Joiners (excludes machinery of government transfers)</t>
  </si>
  <si>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</si>
  <si>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Table 2a: All Joiners (excludes machinery of government transfers) - 2011/12 - 2015/16</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</si>
  <si>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 denotes values of 2 or fewer, suppressed for reasons of data protection, or values suppressed for reasons of secondary suppression to prevent disclosure in cases where totals would reveal suppressed values
.. denotes not available
 - denotes representation rate not calculated.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t>
  </si>
  <si>
    <t>Table 2b: All Joiners (excludes machinery of government transfers) in 2011/12, 2012/13, 2013/14, 2014/15 and 2015/16</t>
  </si>
  <si>
    <t>All Joiners</t>
  </si>
  <si>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</si>
  <si>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Table 2c: All Leavers (Permanent Staff¹) in 2011/12 - 2015/16</t>
  </si>
  <si>
    <t>All Leavers (Permanent Staff)</t>
  </si>
  <si>
    <t>All BME Groups</t>
  </si>
  <si>
    <t>Of Which</t>
  </si>
  <si>
    <t>Mixed Ethnic groups</t>
  </si>
  <si>
    <t>Not Known/Prefer Not to Say</t>
  </si>
  <si>
    <r>
      <t xml:space="preserve">1 </t>
    </r>
    <r>
      <rPr>
        <sz val="10"/>
        <rFont val="Arial"/>
        <family val="2"/>
      </rPr>
      <t xml:space="preserve">Permanent staff are those with a permanent contract </t>
    </r>
  </si>
  <si>
    <r>
      <t xml:space="preserve">2 </t>
    </r>
    <r>
      <rPr>
        <sz val="10"/>
        <rFont val="Arial"/>
        <family val="2"/>
      </rPr>
      <t>Percentage of total staff with declared characteristic</t>
    </r>
  </si>
  <si>
    <r>
      <t xml:space="preserve">3 </t>
    </r>
    <r>
      <rPr>
        <sz val="10"/>
        <rFont val="Arial"/>
        <family val="2"/>
      </rPr>
      <t>Change in percentage points</t>
    </r>
  </si>
  <si>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</si>
  <si>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t>
    </r>
    <r>
      <rPr>
        <b/>
        <vertAlign val="superscript"/>
        <sz val="11"/>
        <rFont val="Calibri"/>
        <family val="2"/>
      </rPr>
      <t>3</t>
    </r>
  </si>
  <si>
    <t>Table 2d: All Leavers (Permanent Staff¹) by Grade in 2011/12, 2012/13, 2013/14, 2014/15 and 2015/16</t>
  </si>
  <si>
    <t>All Leavers</t>
  </si>
  <si>
    <r>
      <t xml:space="preserve">1 </t>
    </r>
    <r>
      <rPr>
        <sz val="10"/>
        <rFont val="Arial"/>
        <family val="2"/>
      </rPr>
      <t>Permanent staff are those with a permanent contract</t>
    </r>
  </si>
  <si>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</si>
  <si>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Percentages</t>
    </r>
    <r>
      <rPr>
        <b/>
        <vertAlign val="superscript"/>
        <sz val="10"/>
        <rFont val="Arial"/>
        <family val="2"/>
      </rPr>
      <t>2</t>
    </r>
  </si>
  <si>
    <t>Table 2e: Permanent Staff¹ Leavers by Reason for Leaving in 2014/15 and 2015/16</t>
  </si>
  <si>
    <t>Retire</t>
  </si>
  <si>
    <r>
      <t>VEDS/VR/CR</t>
    </r>
    <r>
      <rPr>
        <b/>
        <vertAlign val="superscript"/>
        <sz val="10"/>
        <rFont val="Arial"/>
        <family val="2"/>
      </rPr>
      <t>2</t>
    </r>
  </si>
  <si>
    <t>Resign</t>
  </si>
  <si>
    <t>Others (Incl. Dismissals)</t>
  </si>
  <si>
    <t>Total</t>
  </si>
  <si>
    <t>Average</t>
  </si>
  <si>
    <t>%³</t>
  </si>
  <si>
    <t>Staff²</t>
  </si>
  <si>
    <t>Declaration Rate</t>
  </si>
  <si>
    <r>
      <t xml:space="preserve">2 </t>
    </r>
    <r>
      <rPr>
        <sz val="10"/>
        <rFont val="Arial"/>
        <family val="2"/>
      </rPr>
      <t>Voluntary Early Departure Scheme</t>
    </r>
  </si>
  <si>
    <r>
      <t xml:space="preserve">3 </t>
    </r>
    <r>
      <rPr>
        <sz val="10"/>
        <rFont val="Arial"/>
        <family val="2"/>
      </rPr>
      <t>Percentage of total staff with declared characteristic</t>
    </r>
  </si>
  <si>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 denotes values of 2 or fewer, suppressed for reasons of data protection, or values suppressed for reasons of secondary suppression to prevent disclosure in cases where totals would reveal suppressed values
.. denotes not available
 - denotes representation rate not calculated.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</si>
  <si>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spreadsheet</t>
  </si>
  <si>
    <t>tab</t>
  </si>
  <si>
    <t>Table 1a - MoJ (excl. NOMS)</t>
  </si>
  <si>
    <t>mango_MoJ_ADR_201213_unredacted.xls</t>
  </si>
  <si>
    <t>MoJ_ADR_201314_unredacted.xls</t>
  </si>
  <si>
    <t>Revised - E&amp;D 2015 Tables Aggregate v3.xlsx</t>
  </si>
  <si>
    <t>01. 'P' File SIP 31.03.16 Final-NM.xlsx</t>
  </si>
  <si>
    <t>Sheet 1</t>
  </si>
  <si>
    <t>Table 1a - NOMS</t>
  </si>
  <si>
    <t>NOMS 2016 tablesv3.xls</t>
  </si>
  <si>
    <t>Table 1b - MoJ (excl. NOMS)</t>
  </si>
  <si>
    <t>Sheet 2</t>
  </si>
  <si>
    <t>Table 1b - NOMS</t>
  </si>
  <si>
    <t>Table 2a - MoJ (excl. NOMS)</t>
  </si>
  <si>
    <t>Copy of 12 Month Starters FINAL-NEW COLUMNS.xls</t>
  </si>
  <si>
    <t>pivots 2a</t>
  </si>
  <si>
    <t>Table 2a - NOMS</t>
  </si>
  <si>
    <t>Table 2b - MoJ (excl. NOMS)</t>
  </si>
  <si>
    <t>Table 2b - NOMS</t>
  </si>
  <si>
    <t>Table 2c - MoJ (excl. NOMS)</t>
  </si>
  <si>
    <t>12 Month Leavers 31.03.15-30.03.16 FINAL with strts.xls</t>
  </si>
  <si>
    <t>Table 2c - NOMS</t>
  </si>
  <si>
    <t>Table 2d - MoJ (excl. NOMS)</t>
  </si>
  <si>
    <t>Table 2d - NOMS</t>
  </si>
  <si>
    <t>Table 2e - MoJ (excl. NOMS)</t>
  </si>
  <si>
    <t>Table 2e - NOMS</t>
  </si>
  <si>
    <t>Table7aSpecialBonusTrend exNOMS</t>
  </si>
  <si>
    <t>Bonus Awards 1112.xls</t>
  </si>
  <si>
    <t>Number of Awards by grade, Monetary value Awards by grade</t>
  </si>
  <si>
    <t>KW Bonus Awards 1213.xls</t>
  </si>
  <si>
    <t>Pivots</t>
  </si>
  <si>
    <t>Cash Awards Apr 15 - Mar 16 KW.xls</t>
  </si>
  <si>
    <t>Table7aSpecialBonusTrend NOMS</t>
  </si>
  <si>
    <t>Table7a-Special Bonus Trend</t>
  </si>
  <si>
    <t>Table7b -Special Bonus by g exN</t>
  </si>
  <si>
    <t>Table7bSpecial Bonus by g NOMS</t>
  </si>
  <si>
    <t>Table7b -Special Bonus by grade</t>
  </si>
  <si>
    <t>All</t>
  </si>
  <si>
    <t>Race</t>
  </si>
  <si>
    <t>Table 4: Temporary Responsibility Allowance as at 31 March, in 2013, 2014, 2015 and 2016</t>
  </si>
  <si>
    <t>SiP</t>
  </si>
  <si>
    <t>Per 100 staff</t>
  </si>
  <si>
    <r>
      <t xml:space="preserve">1 </t>
    </r>
    <r>
      <rPr>
        <sz val="10"/>
        <rFont val="Arial"/>
        <family val="2"/>
      </rPr>
      <t>Average staff in post (permanent) - rolling yearly average, based upon monthly staff in post reports. Permanent staff are those with a permanent contract.</t>
    </r>
  </si>
  <si>
    <r>
      <t xml:space="preserve">2 </t>
    </r>
    <r>
      <rPr>
        <sz val="10"/>
        <rFont val="Arial"/>
        <family val="2"/>
      </rPr>
      <t>Percentage of average staff with declared characteristic</t>
    </r>
  </si>
  <si>
    <r>
      <rPr>
        <b/>
        <sz val="10"/>
        <rFont val="Arial"/>
        <family val="2"/>
      </rPr>
      <t xml:space="preserve">
Historic figures for the years 2012, 2013 and 2014 do not include NPS.</t>
    </r>
    <r>
      <rPr>
        <sz val="10"/>
        <rFont val="Arial"/>
        <family val="2"/>
      </rPr>
      <t xml:space="preserve">
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r>
  </si>
  <si>
    <t>G 7/6</t>
  </si>
  <si>
    <t>%</t>
  </si>
  <si>
    <r>
      <t xml:space="preserve">1 </t>
    </r>
    <r>
      <rPr>
        <sz val="10"/>
        <rFont val="Arial"/>
        <family val="2"/>
      </rPr>
      <t>Special Bonuses are awarded to staff in-year as a way of rewarding staff for specific pieces of work</t>
    </r>
  </si>
  <si>
    <r>
      <t xml:space="preserve">2 </t>
    </r>
    <r>
      <rPr>
        <sz val="10"/>
        <rFont val="Arial"/>
        <family val="2"/>
      </rPr>
      <t>Senior Civil Servants are not included as they have a separate system of Bonuses</t>
    </r>
  </si>
  <si>
    <r>
      <t xml:space="preserve">3 </t>
    </r>
    <r>
      <rPr>
        <sz val="10"/>
        <rFont val="Arial"/>
        <family val="2"/>
      </rPr>
      <t>Average staff in post (permanent) - rolling yearly average, based upon monthly staff in post reports. Permanent staff are those with a permanent contract and include fixed term contracts lasting more than twelve months</t>
    </r>
  </si>
  <si>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</si>
  <si>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</si>
  <si>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 xml:space="preserve">1 </t>
    </r>
    <r>
      <rPr>
        <sz val="10"/>
        <rFont val="Arial"/>
        <family val="2"/>
      </rPr>
      <t>Percentage of all markings recorded</t>
    </r>
  </si>
  <si>
    <t>Grade 6 / Grade 7</t>
  </si>
  <si>
    <t>% Outstanding</t>
  </si>
  <si>
    <t xml:space="preserve">% Good </t>
  </si>
  <si>
    <t>% Must Improve</t>
  </si>
  <si>
    <t>Must Improve</t>
  </si>
  <si>
    <t xml:space="preserve">Good </t>
  </si>
  <si>
    <t>Outstanding</t>
  </si>
  <si>
    <r>
      <t>Average Staff (Perm &amp; Fixed Term)</t>
    </r>
    <r>
      <rPr>
        <b/>
        <vertAlign val="superscript"/>
        <sz val="10"/>
        <rFont val="Arial"/>
        <family val="2"/>
      </rPr>
      <t>3</t>
    </r>
  </si>
  <si>
    <t>Bonuses Awarded</t>
  </si>
  <si>
    <t>Bonus Value</t>
  </si>
  <si>
    <t>Per 100</t>
  </si>
  <si>
    <t>Per Award</t>
  </si>
  <si>
    <t>Staff</t>
  </si>
  <si>
    <t>(£k)</t>
  </si>
  <si>
    <t>(£)</t>
  </si>
  <si>
    <t>No data</t>
  </si>
  <si>
    <t>Total days lost (12 months period)</t>
  </si>
  <si>
    <t xml:space="preserve">Average Staff </t>
  </si>
  <si>
    <t>AWDL</t>
  </si>
  <si>
    <t>Total staff employed (Headcount)</t>
  </si>
  <si>
    <t>Average Staff</t>
  </si>
  <si>
    <t>Total days lost          (12 months period)</t>
  </si>
  <si>
    <t>Total Staff Years</t>
  </si>
  <si>
    <t>Disability status</t>
  </si>
  <si>
    <t xml:space="preserve">All figures are rounded to the nearest 10.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1 decimal place
~ denotes suppressed values of 5 or fewer. Low numbers and corresponding percentages and rates are suppressed, in conjunction with the rounding policy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</si>
  <si>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Average staff</t>
  </si>
  <si>
    <t>Percentages</t>
  </si>
  <si>
    <r>
      <t xml:space="preserve">1. </t>
    </r>
    <r>
      <rPr>
        <sz val="10"/>
        <rFont val="Arial"/>
        <family val="2"/>
      </rPr>
      <t>Average staff in post - rolling yearly average, based upon monthly staff in post reports.</t>
    </r>
  </si>
  <si>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 denotes values of 2 or fewer, suppressed for reasons of data protection, or values suppressed for reasons of secondary suppression to prevent disclosure in cases where totals would reveal suppressed values
.. denotes not available
 - denotes representation rate not calculated. Declaration rate too low for a representation rate to have any validity.
Declaration rates are provided for ethnicity and disability,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</si>
  <si>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Table 6: Grievances Raised</t>
    </r>
    <r>
      <rPr>
        <b/>
        <vertAlign val="superscript"/>
        <sz val="14"/>
        <rFont val="Arial"/>
        <family val="2"/>
      </rPr>
      <t>1</t>
    </r>
    <r>
      <rPr>
        <b/>
        <sz val="14"/>
        <rFont val="Arial"/>
        <family val="2"/>
      </rPr>
      <t>, Investigations Concluded and Conduct and Discipline Cases Concluded by Grade in 2014/15 and 2015/16</t>
    </r>
  </si>
  <si>
    <t>EE/HEO/SEO</t>
  </si>
  <si>
    <r>
      <t>Grievances</t>
    </r>
    <r>
      <rPr>
        <b/>
        <vertAlign val="superscript"/>
        <sz val="10"/>
        <rFont val="Arial"/>
        <family val="2"/>
      </rPr>
      <t>1</t>
    </r>
  </si>
  <si>
    <t>Investigations</t>
  </si>
  <si>
    <t>C &amp; D actions Taken</t>
  </si>
  <si>
    <r>
      <t>Average Staff (Perm &amp; Fixed Term)</t>
    </r>
    <r>
      <rPr>
        <b/>
        <vertAlign val="superscript"/>
        <sz val="10"/>
        <rFont val="Arial"/>
        <family val="2"/>
      </rPr>
      <t>2</t>
    </r>
  </si>
  <si>
    <r>
      <t>No.</t>
    </r>
    <r>
      <rPr>
        <b/>
        <vertAlign val="superscript"/>
        <sz val="10"/>
        <rFont val="Arial"/>
        <family val="2"/>
      </rPr>
      <t>3</t>
    </r>
  </si>
  <si>
    <r>
      <t>No.</t>
    </r>
    <r>
      <rPr>
        <b/>
        <vertAlign val="superscript"/>
        <sz val="10"/>
        <rFont val="Arial"/>
        <family val="2"/>
      </rPr>
      <t>4</t>
    </r>
  </si>
  <si>
    <r>
      <t>No.</t>
    </r>
    <r>
      <rPr>
        <b/>
        <vertAlign val="superscript"/>
        <sz val="10"/>
        <rFont val="Arial"/>
        <family val="2"/>
      </rPr>
      <t>5</t>
    </r>
  </si>
  <si>
    <r>
      <t xml:space="preserve">1 </t>
    </r>
    <r>
      <rPr>
        <sz val="10"/>
        <rFont val="Arial"/>
        <family val="2"/>
      </rPr>
      <t>Official grievance procedures only are included</t>
    </r>
  </si>
  <si>
    <r>
      <t xml:space="preserve">2 </t>
    </r>
    <r>
      <rPr>
        <sz val="10"/>
        <rFont val="Arial"/>
        <family val="2"/>
      </rPr>
      <t>Average staff in post (permanent) - rolling yearly average, based upon monthly staff in post reports. Permanent staff are those with a permanent contract and include fixed term contracts lasting more than twelve months</t>
    </r>
  </si>
  <si>
    <r>
      <t xml:space="preserve">3 </t>
    </r>
    <r>
      <rPr>
        <sz val="10"/>
        <rFont val="Arial"/>
        <family val="2"/>
      </rPr>
      <t>The number of individuals raising a grievance in the year. Where an individual raises more than one grievance in a year only one incident is counted</t>
    </r>
  </si>
  <si>
    <r>
      <t xml:space="preserve">4 </t>
    </r>
    <r>
      <rPr>
        <sz val="10"/>
        <rFont val="Arial"/>
        <family val="2"/>
      </rPr>
      <t>Number of individuals for whom an investigation case was concluded in the year. Where an individual member of staff is investigated twice in a year only one incident is counted</t>
    </r>
  </si>
  <si>
    <r>
      <t xml:space="preserve">5 </t>
    </r>
    <r>
      <rPr>
        <sz val="10"/>
        <rFont val="Arial"/>
        <family val="2"/>
      </rPr>
      <t>Number of staff with a conduct and discipline penalty recorded during the year. Where an individual has more than one penalty in the year only one incident is counted</t>
    </r>
  </si>
  <si>
    <t>SCS not included in this table, therefore total average staff in post doesn’t match with table 6a.</t>
  </si>
  <si>
    <r>
      <t xml:space="preserve">2 </t>
    </r>
    <r>
      <rPr>
        <sz val="10"/>
        <rFont val="Arial"/>
        <family val="2"/>
      </rPr>
      <t>Average staff in post (permanent) based on quarterly snapshots.</t>
    </r>
  </si>
  <si>
    <t>Not Known/Prefer not to say</t>
  </si>
  <si>
    <r>
      <t xml:space="preserve">2 </t>
    </r>
    <r>
      <rPr>
        <sz val="10"/>
        <rFont val="Arial"/>
        <family val="2"/>
      </rPr>
      <t>Average staff in post based on quarterly snapshots.</t>
    </r>
  </si>
  <si>
    <r>
      <t>Average Staff (Perm &amp; Fixed Term)</t>
    </r>
    <r>
      <rPr>
        <b/>
        <vertAlign val="superscript"/>
        <sz val="10"/>
        <color indexed="8"/>
        <rFont val="Arial"/>
        <family val="2"/>
      </rPr>
      <t>2</t>
    </r>
  </si>
  <si>
    <t>Sheet 3</t>
  </si>
  <si>
    <t>KW TRA Pivot.xlsx</t>
  </si>
  <si>
    <t>Table4a excNOMS</t>
  </si>
  <si>
    <t>Table4a eNOMS</t>
  </si>
  <si>
    <t>Table 4 - TRA by Grade NEW</t>
  </si>
  <si>
    <t>TRA</t>
  </si>
  <si>
    <t>Table4b excNOMS</t>
  </si>
  <si>
    <t>Table4b NOMS</t>
  </si>
  <si>
    <t>Table 5 Perf Markings excl NOMS</t>
  </si>
  <si>
    <t>Table 5 Perf Markings NOMS</t>
  </si>
  <si>
    <t>Table 6a - Griev., Inv exNOMS</t>
  </si>
  <si>
    <t>Table 6a - Griev., Inv NOMS</t>
  </si>
  <si>
    <t>Table 6b - GrievInv &amp; C&amp;D NOMS</t>
  </si>
  <si>
    <t>Table 6b - GrievInv &amp; C&amp;D exNOMS</t>
  </si>
  <si>
    <t>Table 9 - AWDL MOJ</t>
  </si>
  <si>
    <t>Table 9 - AWDL NOMS</t>
  </si>
  <si>
    <t>Table 5 - Perf Markings NEW</t>
  </si>
  <si>
    <t>KW EoY 1516 Annex II.xlsx</t>
  </si>
  <si>
    <t>Annex II - raw</t>
  </si>
  <si>
    <t>Table 9 - AWDL</t>
  </si>
  <si>
    <t>SY 1.4.15-31.03.16 Inc. Lvrs  FINAL_ADR 1516.xls, 04. Sick Absences 01.04.15 - 31.03.16 Incl. Leavers FINAL_ADR1516</t>
  </si>
  <si>
    <t>01.SY File 1.4.14-31.3.15 - Inc.Lvrs LI v3_ADR1516.xls, 02. Sick Absence 01.04.2014-31.03.2015 - Inc.Lvrs LINM v2 ADR1516</t>
  </si>
  <si>
    <t>MOJ Grievance_Report Response with HR data.xls</t>
  </si>
  <si>
    <t>MoJ Bonus Cash Awards 0414-0315.xls (PW moscow)</t>
  </si>
  <si>
    <t xml:space="preserve">Ministry of Justice </t>
  </si>
  <si>
    <t>Statistics Bulletin</t>
  </si>
  <si>
    <t>Table of Contents</t>
  </si>
  <si>
    <t>Table 3: Temporary Responsibility Allowance as at 31 March, in 2013, 2014, 2015 and 2016</t>
  </si>
  <si>
    <t>Table 4: Performance Marking by Grade in 2013/14 to 2015/16</t>
  </si>
  <si>
    <r>
      <t>Table 5a: Grievances Raised</t>
    </r>
    <r>
      <rPr>
        <b/>
        <vertAlign val="superscript"/>
        <sz val="14"/>
        <rFont val="Arial"/>
        <family val="2"/>
      </rPr>
      <t>1</t>
    </r>
    <r>
      <rPr>
        <b/>
        <sz val="14"/>
        <rFont val="Arial"/>
        <family val="2"/>
      </rPr>
      <t>, Investigations Concluded and Conduct and Discipline Cases Concluded in 2011/12 to 2015/16</t>
    </r>
  </si>
  <si>
    <r>
      <t>Table 6a: Special Bonuses¹</t>
    </r>
    <r>
      <rPr>
        <b/>
        <vertAlign val="superscript"/>
        <sz val="10"/>
        <rFont val="Arial"/>
        <family val="2"/>
      </rPr>
      <t>,</t>
    </r>
    <r>
      <rPr>
        <b/>
        <sz val="10"/>
        <rFont val="Arial"/>
        <family val="2"/>
      </rPr>
      <t>² awarded in 2011/12 to 2015/16</t>
    </r>
  </si>
  <si>
    <r>
      <t>Table 6b: Special Bonuses¹</t>
    </r>
    <r>
      <rPr>
        <b/>
        <vertAlign val="superscript"/>
        <sz val="10"/>
        <rFont val="Arial"/>
        <family val="2"/>
      </rPr>
      <t>,</t>
    </r>
    <r>
      <rPr>
        <b/>
        <sz val="10"/>
        <rFont val="Arial"/>
        <family val="2"/>
      </rPr>
      <t>² awarded by Grade in 2015/16</t>
    </r>
  </si>
  <si>
    <t>Table 7: Average Working Days Lost (AWDL) in 2011/12 to 2015/16</t>
  </si>
  <si>
    <t>Published March 2017</t>
  </si>
  <si>
    <t>¬</t>
  </si>
  <si>
    <t>na</t>
  </si>
  <si>
    <t>Wider Civil Service grades</t>
  </si>
  <si>
    <t>MoJ</t>
  </si>
  <si>
    <t>NOMS F&amp;S</t>
  </si>
  <si>
    <t>(fair &amp; sustainable)</t>
  </si>
  <si>
    <t>Higher management grades</t>
  </si>
  <si>
    <t>N/A</t>
  </si>
  <si>
    <t>Senior Manager A</t>
  </si>
  <si>
    <t>Band 11</t>
  </si>
  <si>
    <t>Senior Manager B</t>
  </si>
  <si>
    <t>Grade 6</t>
  </si>
  <si>
    <t>Band A</t>
  </si>
  <si>
    <t>Senior Manager C</t>
  </si>
  <si>
    <t>Band 10</t>
  </si>
  <si>
    <t>Grade 7</t>
  </si>
  <si>
    <t>Senior Manager D</t>
  </si>
  <si>
    <t>Band 9</t>
  </si>
  <si>
    <t>Middle and lower management grades</t>
  </si>
  <si>
    <t>SEO</t>
  </si>
  <si>
    <t>Band B</t>
  </si>
  <si>
    <t>Manager E</t>
  </si>
  <si>
    <t>Band 8</t>
  </si>
  <si>
    <t>Manager F</t>
  </si>
  <si>
    <t>Band 7</t>
  </si>
  <si>
    <t>HEO</t>
  </si>
  <si>
    <t>Band C</t>
  </si>
  <si>
    <t>Manager G</t>
  </si>
  <si>
    <t>Band 6</t>
  </si>
  <si>
    <t>Principal Officer</t>
  </si>
  <si>
    <t>Band 5</t>
  </si>
  <si>
    <t>EO</t>
  </si>
  <si>
    <t>Band D</t>
  </si>
  <si>
    <t>Band 4</t>
  </si>
  <si>
    <t>Administrative grades</t>
  </si>
  <si>
    <t>AO</t>
  </si>
  <si>
    <t>Band E</t>
  </si>
  <si>
    <t>Band 3</t>
  </si>
  <si>
    <t>AA</t>
  </si>
  <si>
    <t>Band F</t>
  </si>
  <si>
    <t>Band 2</t>
  </si>
  <si>
    <t>Band 1</t>
  </si>
  <si>
    <t>No equivalent grade</t>
  </si>
  <si>
    <t>NPS grades</t>
  </si>
  <si>
    <t>NPS grades do not have equivalents in other MoJ groups. In the report NPS employees go to the “Unknown” category.</t>
  </si>
  <si>
    <r>
      <t>Table 1a: Staff in Post (headcount) as at 31 March 2012, 2013, 2014, 2015 and 2016</t>
    </r>
    <r>
      <rPr>
        <b/>
        <vertAlign val="superscript"/>
        <sz val="14"/>
        <color theme="1"/>
        <rFont val="Arial"/>
        <family val="2"/>
      </rPr>
      <t>2</t>
    </r>
  </si>
  <si>
    <r>
      <t>% Change</t>
    </r>
    <r>
      <rPr>
        <b/>
        <vertAlign val="superscript"/>
        <sz val="10"/>
        <color theme="1"/>
        <rFont val="Arial"/>
        <family val="2"/>
      </rPr>
      <t>3</t>
    </r>
    <r>
      <rPr>
        <b/>
        <sz val="10"/>
        <color theme="1"/>
        <rFont val="Arial"/>
        <family val="2"/>
      </rPr>
      <t xml:space="preserve"> 2012 - 2016</t>
    </r>
  </si>
  <si>
    <r>
      <t>Declaration rate</t>
    </r>
    <r>
      <rPr>
        <b/>
        <vertAlign val="superscript"/>
        <sz val="10"/>
        <color theme="1"/>
        <rFont val="Arial"/>
        <family val="2"/>
      </rPr>
      <t>5</t>
    </r>
  </si>
  <si>
    <r>
      <t>Percentages</t>
    </r>
    <r>
      <rPr>
        <b/>
        <vertAlign val="superscript"/>
        <sz val="10"/>
        <color theme="1"/>
        <rFont val="Arial"/>
        <family val="2"/>
      </rPr>
      <t>4</t>
    </r>
  </si>
  <si>
    <t>% Points Change 2012 - 2016</t>
  </si>
  <si>
    <t>% Points Change 2015 - 2016</t>
  </si>
  <si>
    <t>Notes and Definitions</t>
  </si>
  <si>
    <r>
      <t>No.  Change</t>
    </r>
    <r>
      <rPr>
        <b/>
        <sz val="10"/>
        <rFont val="Arial"/>
        <family val="2"/>
      </rPr>
      <t xml:space="preserve"> 2012 - 2016</t>
    </r>
  </si>
  <si>
    <r>
      <t>No.  Change</t>
    </r>
    <r>
      <rPr>
        <b/>
        <sz val="10"/>
        <color theme="1"/>
        <rFont val="Arial"/>
        <family val="2"/>
      </rPr>
      <t xml:space="preserve"> 2015 - 2016</t>
    </r>
  </si>
  <si>
    <r>
      <t>% Change</t>
    </r>
    <r>
      <rPr>
        <b/>
        <vertAlign val="superscript"/>
        <sz val="10"/>
        <color theme="1"/>
        <rFont val="Arial"/>
        <family val="2"/>
      </rPr>
      <t>3</t>
    </r>
    <r>
      <rPr>
        <b/>
        <sz val="10"/>
        <color theme="1"/>
        <rFont val="Arial"/>
        <family val="2"/>
      </rPr>
      <t xml:space="preserve"> 2015 - 2016</t>
    </r>
  </si>
  <si>
    <r>
      <t>%</t>
    </r>
    <r>
      <rPr>
        <b/>
        <sz val="10"/>
        <rFont val="Calibri"/>
        <family val="2"/>
      </rPr>
      <t>³</t>
    </r>
  </si>
  <si>
    <r>
      <t>Declaration rate</t>
    </r>
    <r>
      <rPr>
        <b/>
        <vertAlign val="superscript"/>
        <sz val="10"/>
        <rFont val="Arial"/>
        <family val="2"/>
      </rPr>
      <t>3</t>
    </r>
  </si>
  <si>
    <r>
      <t>Declaration rate</t>
    </r>
    <r>
      <rPr>
        <b/>
        <vertAlign val="superscript"/>
        <sz val="10"/>
        <rFont val="Arial"/>
        <family val="2"/>
      </rPr>
      <t>5</t>
    </r>
  </si>
  <si>
    <r>
      <t>VEDS/VR/CR</t>
    </r>
    <r>
      <rPr>
        <b/>
        <vertAlign val="superscript"/>
        <sz val="10"/>
        <rFont val="Arial"/>
        <family val="2"/>
      </rPr>
      <t>5</t>
    </r>
  </si>
  <si>
    <r>
      <t>Per 100 staff</t>
    </r>
    <r>
      <rPr>
        <b/>
        <vertAlign val="superscript"/>
        <sz val="10"/>
        <rFont val="Arial"/>
        <family val="2"/>
      </rPr>
      <t>4</t>
    </r>
  </si>
  <si>
    <r>
      <rPr>
        <b/>
        <sz val="11"/>
        <color theme="1"/>
        <rFont val="Calibri"/>
        <family val="2"/>
        <scheme val="minor"/>
      </rPr>
      <t>MoJ Overall</t>
    </r>
    <r>
      <rPr>
        <sz val="11"/>
        <color theme="1"/>
        <rFont val="Calibri"/>
        <family val="2"/>
        <scheme val="minor"/>
      </rPr>
      <t xml:space="preserve"> consists of Legal Aid Agency (LAA), the Office of the Public Guardian (OPG), HM Courts and Tribunals Service (HMCTS), National Offender Management Service (NOMS) and the Ministry of Justice Headquarters (MoJ HQ</t>
    </r>
    <r>
      <rPr>
        <sz val="8"/>
        <color theme="1"/>
        <rFont val="Calibri"/>
        <family val="2"/>
        <scheme val="minor"/>
      </rPr>
      <t> </t>
    </r>
    <r>
      <rPr>
        <sz val="11"/>
        <color theme="1"/>
        <rFont val="Calibri"/>
        <family val="2"/>
        <scheme val="minor"/>
      </rPr>
      <t>). In this report CICA is included in MoJ HQ. It became a separate Business Group in May 2016.</t>
    </r>
  </si>
  <si>
    <t>1. See "Notes and Definitions" page.</t>
  </si>
  <si>
    <r>
      <t>Declaration rate</t>
    </r>
    <r>
      <rPr>
        <b/>
        <sz val="10"/>
        <rFont val="Calibri"/>
        <family val="2"/>
      </rPr>
      <t>⁴</t>
    </r>
  </si>
  <si>
    <r>
      <t>Percentages</t>
    </r>
    <r>
      <rPr>
        <b/>
        <sz val="10"/>
        <rFont val="Calibri"/>
        <family val="2"/>
      </rPr>
      <t>⁵</t>
    </r>
  </si>
  <si>
    <r>
      <t>Declaration rate</t>
    </r>
    <r>
      <rPr>
        <b/>
        <vertAlign val="superscript"/>
        <sz val="9"/>
        <rFont val="Arial"/>
        <family val="2"/>
      </rPr>
      <t>3</t>
    </r>
  </si>
  <si>
    <t>%⁴</t>
  </si>
  <si>
    <r>
      <t>Percentages</t>
    </r>
    <r>
      <rPr>
        <b/>
        <vertAlign val="superscript"/>
        <sz val="10"/>
        <rFont val="Arial"/>
        <family val="2"/>
      </rPr>
      <t>4</t>
    </r>
  </si>
  <si>
    <r>
      <t>VEDS/VR/CR</t>
    </r>
    <r>
      <rPr>
        <b/>
        <vertAlign val="superscript"/>
        <sz val="10"/>
        <rFont val="Arial"/>
        <family val="2"/>
      </rPr>
      <t>3</t>
    </r>
  </si>
  <si>
    <r>
      <t>Declaration Rate</t>
    </r>
    <r>
      <rPr>
        <b/>
        <vertAlign val="superscript"/>
        <sz val="10"/>
        <rFont val="Arial"/>
        <family val="2"/>
      </rPr>
      <t>5</t>
    </r>
  </si>
  <si>
    <t>2. Temporary Responsibility Allowance is a system that enables staff to work temporarily in a more senior role and receive an additional payment while this work is undertaken. The grade of staff does not change while in receipt of Temporary Responsibility Allowances, so the grades reported do not represent the grade that is being covered, but are the substantive grades of staff involved. TRA is applicable to all grade below SCS.</t>
  </si>
  <si>
    <r>
      <t>SiP</t>
    </r>
    <r>
      <rPr>
        <b/>
        <vertAlign val="superscript"/>
        <sz val="10"/>
        <rFont val="Arial"/>
        <family val="2"/>
      </rPr>
      <t>3</t>
    </r>
  </si>
  <si>
    <t>3. Staff in Post. Excluding SCS.</t>
  </si>
  <si>
    <t>6. Historic figures for the years 2012, 2013 and 2014 do not include NPS.</t>
  </si>
  <si>
    <t>~ denotes values of 2 or fewer, suppressed for reasons of data protection, or values suppressed for reasons of secondary suppression to prevent disclosure in cases where totals would reveal suppressed values</t>
  </si>
  <si>
    <r>
      <t>Declaration rate</t>
    </r>
    <r>
      <rPr>
        <b/>
        <vertAlign val="superscript"/>
        <sz val="8"/>
        <rFont val="Arial"/>
        <family val="2"/>
      </rPr>
      <t>4</t>
    </r>
  </si>
  <si>
    <r>
      <t>%</t>
    </r>
    <r>
      <rPr>
        <b/>
        <vertAlign val="superscript"/>
        <sz val="10"/>
        <rFont val="Arial"/>
        <family val="2"/>
      </rPr>
      <t>4</t>
    </r>
  </si>
  <si>
    <r>
      <t>Declaration Rate</t>
    </r>
    <r>
      <rPr>
        <b/>
        <vertAlign val="superscript"/>
        <sz val="10"/>
        <rFont val="Arial"/>
        <family val="2"/>
      </rPr>
      <t>6</t>
    </r>
  </si>
  <si>
    <r>
      <t>Average Staff (Perm &amp; Fixed Term)</t>
    </r>
    <r>
      <rPr>
        <b/>
        <vertAlign val="superscript"/>
        <sz val="10"/>
        <rFont val="Arial"/>
        <family val="2"/>
      </rPr>
      <t>4</t>
    </r>
  </si>
  <si>
    <r>
      <t>Declaration Rate</t>
    </r>
    <r>
      <rPr>
        <b/>
        <vertAlign val="superscript"/>
        <sz val="10"/>
        <rFont val="Arial"/>
        <family val="2"/>
      </rPr>
      <t>3</t>
    </r>
  </si>
  <si>
    <r>
      <t>Staff</t>
    </r>
    <r>
      <rPr>
        <b/>
        <vertAlign val="superscript"/>
        <sz val="10"/>
        <rFont val="Arial"/>
        <family val="2"/>
      </rPr>
      <t>5</t>
    </r>
  </si>
  <si>
    <t>3. Proportionate change.</t>
  </si>
  <si>
    <t>3. VEDS: Voluntary Early Departure Scheme/VR: Voluntary Redundancy/CR: Compulsory Redundancy.</t>
  </si>
  <si>
    <t>5. All data calculated as per 100 staff with declared characteristics.</t>
  </si>
  <si>
    <t>4. Average staff in post (permanent) - rolling yearly average, based upon monthly staff in post reports. Permanent staff are those with a permanent contract and include fixed term contracts lasting more than twelve months.</t>
  </si>
  <si>
    <t xml:space="preserve">2. Staff in Post. Number of permanent and fixed term staff as at end of March 2016. </t>
  </si>
  <si>
    <t>¬ denotes representation rate not calculated. Declaration rate too low for a representation rate to have any validity.</t>
  </si>
  <si>
    <t>2. Average Working Days Lost per employee per year. To be consistent with other published sickness absence data and to not unfairly distort the sickness absence rates for part-time staff this measure uses full-time equivalent staff rather than headcount as the divisor.</t>
  </si>
  <si>
    <r>
      <t>AWDL</t>
    </r>
    <r>
      <rPr>
        <b/>
        <vertAlign val="superscript"/>
        <sz val="10"/>
        <rFont val="Arial"/>
        <family val="2"/>
      </rPr>
      <t>2</t>
    </r>
  </si>
  <si>
    <r>
      <rPr>
        <sz val="10"/>
        <rFont val="Arial"/>
        <family val="2"/>
      </rPr>
      <t>4.</t>
    </r>
    <r>
      <rPr>
        <vertAlign val="superscript"/>
        <sz val="10"/>
        <rFont val="Arial"/>
        <family val="2"/>
      </rPr>
      <t xml:space="preserve"> </t>
    </r>
    <r>
      <rPr>
        <sz val="10"/>
        <rFont val="Arial"/>
        <family val="2"/>
      </rPr>
      <t>Average staff in post (permanent) - rolling yearly average, based upon monthly staff in post reports. Permanent staff are those with a permanent contract and include fixed term contracts lasting more than twelve months.</t>
    </r>
  </si>
  <si>
    <r>
      <t>Table 3a: Temporary Responsibility Allowance as at 31 March 2013, 2014, 2015 and 2016</t>
    </r>
    <r>
      <rPr>
        <b/>
        <vertAlign val="superscript"/>
        <sz val="14"/>
        <rFont val="Arial"/>
        <family val="2"/>
      </rPr>
      <t>2</t>
    </r>
  </si>
  <si>
    <r>
      <t>Table 3b: Temporary Responsibility Allowance by Grade as at 31 March 2015 and 2016</t>
    </r>
    <r>
      <rPr>
        <b/>
        <vertAlign val="superscript"/>
        <sz val="14"/>
        <rFont val="Arial"/>
        <family val="2"/>
      </rPr>
      <t>2</t>
    </r>
  </si>
  <si>
    <r>
      <rPr>
        <b/>
        <sz val="11"/>
        <color theme="1"/>
        <rFont val="Calibri"/>
        <family val="2"/>
        <scheme val="minor"/>
      </rPr>
      <t xml:space="preserve">Timeframes: </t>
    </r>
    <r>
      <rPr>
        <sz val="11"/>
        <color theme="1"/>
        <rFont val="Calibri"/>
        <family val="2"/>
        <scheme val="minor"/>
      </rPr>
      <t>The data presented include both snapshots of the position as at 31 March 2016 (referred to as ‘at March 2016’, as well as summary statistics covering the period from 1 April 2015 to 31 March 2016 (referred to as ‘2015/16’</t>
    </r>
    <r>
      <rPr>
        <sz val="11"/>
        <color theme="1"/>
        <rFont val="Calibri"/>
        <family val="2"/>
        <scheme val="minor"/>
      </rPr>
      <t>). Phoenix is a ‘live’ dynamic HR management system and extracts are taken at a fixed point in time to ensure consistency of reporting. Where updates to the database are made late, subsequent to the taking of the extract, these updates will not be reflected in figures produced by the extract.</t>
    </r>
  </si>
  <si>
    <r>
      <rPr>
        <b/>
        <sz val="11"/>
        <color theme="1"/>
        <rFont val="Calibri"/>
        <family val="2"/>
        <scheme val="minor"/>
      </rPr>
      <t>Race:</t>
    </r>
    <r>
      <rPr>
        <sz val="11"/>
        <color theme="1"/>
        <rFont val="Calibri"/>
        <family val="2"/>
        <scheme val="minor"/>
      </rPr>
      <t xml:space="preserve"> Employees are asked to identify their race from a list which best describes their characteristics. Employees may also abstain from answering this question. These figures are based on the self reporting of employees.</t>
    </r>
  </si>
  <si>
    <r>
      <rPr>
        <b/>
        <sz val="11"/>
        <rFont val="Calibri"/>
        <family val="2"/>
        <scheme val="minor"/>
      </rPr>
      <t>Declaration rate</t>
    </r>
    <r>
      <rPr>
        <sz val="11"/>
        <rFont val="Calibri"/>
        <family val="2"/>
        <scheme val="minor"/>
      </rPr>
      <t>: Declaration rates refer to the percentage of all employees who have provided information on their ethnicity or disability status, excluding unknown and prefer not to say. The rate is calculated as a proportion of all employees.</t>
    </r>
  </si>
  <si>
    <t>~ denotes values of 2 or fewer, suppressed for reasons of data protection, or values suppressed for reasons of secondary suppression to prevent disclosure in cases where totals would reveal suppressed values.</t>
  </si>
  <si>
    <t>2. Temporary Responsibility Allowance is a system that enables staff to work temporarily in a more senior role and receive an additional payment while this work is undertaken. TRA is applicable to all grade below SCS.</t>
  </si>
  <si>
    <t>Table 3a: Temporary Responsibility Allowance as at 31 March 2013, 2014, 2015 and 2016</t>
  </si>
  <si>
    <r>
      <t xml:space="preserve">Grades: </t>
    </r>
    <r>
      <rPr>
        <sz val="11"/>
        <color theme="1"/>
        <rFont val="Calibri"/>
        <family val="2"/>
      </rPr>
      <t xml:space="preserve"> In the MoJ responsibility levels are defined by grades. The MoJ has a number of grades across different parts of its business. For ease the data is reported here using the wider civil service grading structure. The MoJ grade equivalents are provided in a table on the next page. </t>
    </r>
  </si>
  <si>
    <r>
      <rPr>
        <b/>
        <sz val="11"/>
        <rFont val="Calibri"/>
        <family val="2"/>
        <scheme val="minor"/>
      </rPr>
      <t xml:space="preserve">Disability status: </t>
    </r>
    <r>
      <rPr>
        <sz val="11"/>
        <rFont val="Calibri"/>
        <family val="2"/>
        <scheme val="minor"/>
      </rPr>
      <t>Employees are asked to declare whether they consider themselves as a disabled person or not. They may also abstain from answering these questions. These figures are based on self-declarations not on any formal disability assessments.</t>
    </r>
    <r>
      <rPr>
        <sz val="8"/>
        <rFont val="Calibri"/>
        <family val="2"/>
        <scheme val="minor"/>
      </rPr>
      <t> </t>
    </r>
  </si>
  <si>
    <t>Not known / Prefer not to say</t>
  </si>
  <si>
    <t>5. Percent of staff with a declared characteristic; for race and disability status, excludes those in the ‘Not known / Prefer not to say’ category.</t>
  </si>
  <si>
    <t>4. Percent of staff with a declared characteristic; for race and disability status, excludes those in the ‘Not known / Prefer not to say’ category.</t>
  </si>
  <si>
    <t>3. Percent of staff with a declared characteristic; for race and disability status, excludes those in the ‘Not known / Prefer not to say’ category.</t>
  </si>
  <si>
    <r>
      <t>%</t>
    </r>
    <r>
      <rPr>
        <b/>
        <vertAlign val="superscript"/>
        <sz val="8"/>
        <rFont val="Arial"/>
        <family val="2"/>
      </rPr>
      <t>3</t>
    </r>
  </si>
  <si>
    <r>
      <rPr>
        <sz val="10"/>
        <rFont val="Arial"/>
        <family val="2"/>
      </rPr>
      <t>2.</t>
    </r>
    <r>
      <rPr>
        <vertAlign val="superscript"/>
        <sz val="10"/>
        <rFont val="Arial"/>
        <family val="2"/>
      </rPr>
      <t xml:space="preserve"> </t>
    </r>
    <r>
      <rPr>
        <sz val="10"/>
        <rFont val="Arial"/>
        <family val="2"/>
      </rPr>
      <t>Special bonuses are awarded to staff in-year as a way of rewarding staff for specific pieces of work.</t>
    </r>
  </si>
  <si>
    <r>
      <rPr>
        <sz val="10"/>
        <rFont val="Arial"/>
        <family val="2"/>
      </rPr>
      <t>3.</t>
    </r>
    <r>
      <rPr>
        <vertAlign val="superscript"/>
        <sz val="10"/>
        <rFont val="Arial"/>
        <family val="2"/>
      </rPr>
      <t xml:space="preserve"> </t>
    </r>
    <r>
      <rPr>
        <sz val="10"/>
        <rFont val="Arial"/>
        <family val="2"/>
      </rPr>
      <t>Senior Civil Servants are not included as they have a separate system of bonuses.</t>
    </r>
  </si>
  <si>
    <t>2. Special bonuses are awarded to staff in-year as a way of rewarding staff for specific pieces of work.</t>
  </si>
  <si>
    <t>na not available</t>
  </si>
  <si>
    <t xml:space="preserve">2. There is a annual cycle of appraisals where employees have one of three marks recorded at the end of year: Must Improve, Good and Outstanding. Data is reported only for staff that have a recorded end of year mark. Not all staff will have an end of year mark; individuals must be in post in the end of the reporting year and have worked at least 60 days (pro rata) of the reporting period.  </t>
  </si>
  <si>
    <t>`</t>
  </si>
  <si>
    <t>Table 6: Average Working Days Lost (AWDL) 2011/12 - 2015/16</t>
  </si>
  <si>
    <t>% point⁴</t>
  </si>
  <si>
    <t>4. Percentage point change between 2011/12 and 2015/16.</t>
  </si>
  <si>
    <r>
      <rPr>
        <b/>
        <sz val="11"/>
        <rFont val="Calibri"/>
        <family val="2"/>
        <scheme val="minor"/>
      </rPr>
      <t xml:space="preserve">Data sources: </t>
    </r>
    <r>
      <rPr>
        <sz val="11"/>
        <rFont val="Calibri"/>
        <family val="2"/>
        <scheme val="minor"/>
      </rPr>
      <t>The majority of data presented in these tables have been extracted from MoJ’s internal HR system ‘Phoenix’. In some cases data are from different sources (for example, special bonus data are collected separately). The data presented in these tables is considered to be of high quality. Extensive validation is undertaken and care is taken when processing and analysing the data. While the data has been validated and checked, the information collected is subject to the  inaccuracies inherent in any large scale recording system.</t>
    </r>
  </si>
  <si>
    <r>
      <rPr>
        <b/>
        <sz val="11"/>
        <rFont val="Calibri"/>
        <family val="2"/>
        <scheme val="minor"/>
      </rPr>
      <t>Redaction policy:</t>
    </r>
    <r>
      <rPr>
        <sz val="11"/>
        <rFont val="Calibri"/>
        <family val="2"/>
        <scheme val="minor"/>
      </rPr>
      <t xml:space="preserve"> For ethnicity and disability status,</t>
    </r>
    <r>
      <rPr>
        <b/>
        <sz val="11"/>
        <rFont val="Calibri"/>
        <family val="2"/>
        <scheme val="minor"/>
      </rPr>
      <t xml:space="preserve"> </t>
    </r>
    <r>
      <rPr>
        <sz val="11"/>
        <rFont val="Calibri"/>
        <family val="2"/>
        <scheme val="minor"/>
      </rPr>
      <t xml:space="preserve">some numbers have been suppressed to protect the identities of individual employees; fields are suppressed if they contain 2 or fewer employees along with secondary suppression of cells that could be used in combination with totals to deduce the originally suppressed figures. </t>
    </r>
    <r>
      <rPr>
        <sz val="8"/>
        <rFont val="Calibri"/>
        <family val="2"/>
        <scheme val="minor"/>
      </rPr>
      <t> </t>
    </r>
    <r>
      <rPr>
        <sz val="11"/>
        <rFont val="Calibri"/>
        <family val="2"/>
        <scheme val="minor"/>
      </rPr>
      <t>Percentage fields are also not provided where declaration rates are below 60%; in such cases declaration rates are deemed too low for percentage results to be representative</t>
    </r>
    <r>
      <rPr>
        <sz val="8"/>
        <rFont val="Calibri"/>
        <family val="2"/>
        <scheme val="minor"/>
      </rPr>
      <t> </t>
    </r>
    <r>
      <rPr>
        <sz val="11"/>
        <rFont val="Calibri"/>
        <family val="2"/>
        <scheme val="minor"/>
      </rPr>
      <t>.</t>
    </r>
  </si>
  <si>
    <t>Data Tables</t>
  </si>
  <si>
    <r>
      <t>Table 2a: All Joiners (excludes machinery of government transfers) 2011/12 - 2015/16</t>
    </r>
    <r>
      <rPr>
        <b/>
        <vertAlign val="superscript"/>
        <sz val="14"/>
        <rFont val="Arial"/>
        <family val="2"/>
      </rPr>
      <t>2</t>
    </r>
  </si>
  <si>
    <t>2. Joiners are all those individuals externally recruited into a post. This includes those newly recruited from outside the Civil Service, those returning to the department who had previously left the department, those transferring to a post from another government department on a permanent basis, but not those on secondment or transfers/promotions from within the department itself. Where a group of staff join MoJ due to a machinery of government change or through a transfer of responsibility from the private to the public sector these are not generally included as joiners.</t>
  </si>
  <si>
    <t>2. Joiners are all those individuals externally recruited into a post. This includes those newly recruited from outside the Civil Service, those returning to the department who had previously left the department, those transferring to a post from another government department on a permanent basis, but not those on secondment or transfers/promotions from within the department itself. Where a group of staff join MoJ due to a machinery of government change or through a transfer of responsibility from the private to the public sector these are generally not included as joiners.</t>
  </si>
  <si>
    <t>2. Leavers are all those individuals leaving a post and ceasing to work for MoJ for any reason. This does not include those taking up external posts on secondment, or those taking a career break, who would be expected to return. Staff who transfer out of MoJ as a result of machinery of government changes are generally not included within leaver numbers. Staff moving to the private sector as part of a transfer of control of an entire establishment are also generally not included as leavers. Permanent staff are those with a permanent contract.</t>
  </si>
  <si>
    <r>
      <t>Table 2b: All Joiners (excludes machinery of government transfers) by grade 2011/12 - 2015/16</t>
    </r>
    <r>
      <rPr>
        <b/>
        <vertAlign val="superscript"/>
        <sz val="14"/>
        <rFont val="Arial"/>
        <family val="2"/>
      </rPr>
      <t>2</t>
    </r>
  </si>
  <si>
    <r>
      <t>Table 2e: Permanent staff leavers by reason for leaving 2014/15 and 2015/16</t>
    </r>
    <r>
      <rPr>
        <b/>
        <vertAlign val="superscript"/>
        <sz val="14"/>
        <rFont val="Arial"/>
        <family val="2"/>
      </rPr>
      <t>2</t>
    </r>
  </si>
  <si>
    <r>
      <t xml:space="preserve">Table 5a: Special bonuses awarded 2011/12 - 2015/16 </t>
    </r>
    <r>
      <rPr>
        <b/>
        <vertAlign val="superscript"/>
        <sz val="10"/>
        <rFont val="Arial"/>
        <family val="2"/>
      </rPr>
      <t>2,3</t>
    </r>
  </si>
  <si>
    <r>
      <t xml:space="preserve">Table 5b: Special bonuses awarded by Grade 2011/12 - 2015/16 </t>
    </r>
    <r>
      <rPr>
        <b/>
        <vertAlign val="superscript"/>
        <sz val="10"/>
        <rFont val="Arial"/>
        <family val="2"/>
      </rPr>
      <t>2,3</t>
    </r>
  </si>
  <si>
    <t>Table 1b: Staff In Post (headcount) by grade as at 31 March 2012, 2013, 2014, 2015 and 2016</t>
  </si>
  <si>
    <t>Table 2a: All Joiners (excludes machinery of government transfers) 2011/12 - 2015/16</t>
  </si>
  <si>
    <t>Table 2b: All Joiners (excludes machinery of government transfers) by grade 2011/12 - 2015/16</t>
  </si>
  <si>
    <t>Table 3b: Temporary Responsibility Allowance by grade as at 31 March 2015 and 2016</t>
  </si>
  <si>
    <t>Table 5a: Special bonuses awarded 2011/12 - 2015/16</t>
  </si>
  <si>
    <r>
      <t>Table 1b: Staff In Post (headcount) by grade as at 31 March 2012, 2013, 2014, 2015 and 2016</t>
    </r>
    <r>
      <rPr>
        <b/>
        <vertAlign val="superscript"/>
        <sz val="14"/>
        <color theme="1"/>
        <rFont val="Arial"/>
        <family val="2"/>
      </rPr>
      <t>2</t>
    </r>
  </si>
  <si>
    <t>Table 2c: All Leavers (permanent staff) 2011/12 - 2015/16</t>
  </si>
  <si>
    <t>Table 2d: All Leavers (permanent staff) by grade 2011/12 - 2015/16</t>
  </si>
  <si>
    <t>Table 2e: Permanent staff leavers by reason for leaving 2014/15 and 2015/16</t>
  </si>
  <si>
    <t>Table 4: Performance marking by grade 2014/15 to 2015/16</t>
  </si>
  <si>
    <t>Table 5b: Special bonuses awarded by grade 2011/12 - 2015/16</t>
  </si>
  <si>
    <t>4. Declaration rates refer to the percentage of all employees who have provided information on their ethnicity or disability status, excluding 'Not known / Prefer not to say’. The rate is calculated as a proportion of all employees.</t>
  </si>
  <si>
    <t>3. Declaration rates refer to the percentage of all employees who have provided information on their ethnicity or disability status, excluding 'Not known / Prefer not to say’. The rate is calculated as a proportion of all employees.</t>
  </si>
  <si>
    <t>5. Declaration rates refer to the percentage of all employees who have provided information on their ethnicity or disability status, excluding 'Not known / Prefer not to say’. The rate is calculated as a proportion of all employees.</t>
  </si>
  <si>
    <t>6. Declaration rates refer to the percentage of all employees who have provided information on their ethnicity or disability status, excluding 'Not known / Prefer not to say’. The rate is calculated as a proportion of all employees.</t>
  </si>
  <si>
    <r>
      <t>Table 2c: All Leavers (permanent staff) 2011/12 - 2015/16</t>
    </r>
    <r>
      <rPr>
        <b/>
        <vertAlign val="superscript"/>
        <sz val="14"/>
        <rFont val="Arial"/>
        <family val="2"/>
      </rPr>
      <t>2</t>
    </r>
  </si>
  <si>
    <r>
      <t>Table 2d: All Leavers (permanent staff) by grade 2011/12 - 2015/16</t>
    </r>
    <r>
      <rPr>
        <b/>
        <vertAlign val="superscript"/>
        <sz val="14"/>
        <rFont val="Arial"/>
        <family val="2"/>
      </rPr>
      <t>2</t>
    </r>
  </si>
  <si>
    <r>
      <t>Table 4: Performance marking by grade 2014/15 to 2015/16</t>
    </r>
    <r>
      <rPr>
        <b/>
        <vertAlign val="superscript"/>
        <sz val="11.2"/>
        <rFont val="Arial"/>
        <family val="2"/>
      </rPr>
      <t>2</t>
    </r>
  </si>
  <si>
    <t>MoJ Workforce Monitoring Report</t>
  </si>
  <si>
    <t xml:space="preserve">Notes and Definitions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</si>
</sst>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0%"/>
    <numFmt numFmtId="165" formatCode="0.0"/>
    <numFmt numFmtId="166" formatCode="\+#,##0.0;\-#,##0.0"/>
    <numFmt numFmtId="167" formatCode="_-* #,##0_-;\-* #,##0_-;_-* &quot;-&quot;??_-;_-@_-"/>
    <numFmt numFmtId="168" formatCode="#,##0.0"/>
    <numFmt numFmtId="169" formatCode="\+#,##0;\-#,##0"/>
    <numFmt numFmtId="170" formatCode="[$-F800]dddd\,\ mmmm\ dd\,\ yyyy"/>
    <numFmt numFmtId="171" formatCode="&quot;£&quot;#,##0"/>
    <numFmt numFmtId="172" formatCode="#,##0,"/>
    <numFmt numFmtId="173" formatCode="&quot;£&quot;#,##0.00"/>
  </numFmts>
  <fonts count="55" x14ac:knownFonts="1">
    <font>
      <sz val="11"/>
      <color theme="1"/>
      <name val="Calibri"/>
      <family val="2"/>
      <scheme val="minor"/>
    </font>
    <font>
      <sz val="10"/>
      <name val="Arial"/>
      <family val="2"/>
    </font>
    <font>
      <b/>
      <sz val="14"/>
      <name val="Arial"/>
      <family val="2"/>
    </font>
    <font>
      <b/>
      <sz val="10"/>
      <name val="Arial"/>
      <family val="2"/>
    </font>
    <font>
      <b/>
      <vertAlign val="superscript"/>
      <sz val="10"/>
      <name val="Arial"/>
      <family val="2"/>
    </font>
    <font>
      <i/>
      <sz val="10"/>
      <name val="Arial"/>
      <family val="2"/>
    </font>
    <font>
      <b/>
      <sz val="11"/>
      <name val="Arial"/>
      <family val="2"/>
    </font>
    <font>
      <sz val="11"/>
      <name val="Arial"/>
      <family val="2"/>
    </font>
    <font>
      <i/>
      <sz val="11"/>
      <name val="Arial"/>
      <family val="2"/>
    </font>
    <font>
      <sz val="11"/>
      <name val="Times New Roman"/>
      <family val="1"/>
    </font>
    <font>
      <b/>
      <sz val="9"/>
      <color indexed="81"/>
      <name val="Tahoma"/>
      <family val="2"/>
    </font>
    <font>
      <sz val="9"/>
      <color indexed="81"/>
      <name val="Tahoma"/>
      <family val="2"/>
    </font>
    <font>
      <sz val="11"/>
      <color theme="1"/>
      <name val="Calibri"/>
      <family val="2"/>
      <scheme val="minor"/>
    </font>
    <font>
      <sz val="14"/>
      <name val="Arial"/>
      <family val="2"/>
    </font>
    <font>
      <vertAlign val="superscript"/>
      <sz val="10"/>
      <name val="Arial"/>
      <family val="2"/>
    </font>
    <font>
      <b/>
      <vertAlign val="superscript"/>
      <sz val="11"/>
      <name val="Calibri"/>
      <family val="2"/>
    </font>
    <font>
      <sz val="10"/>
      <color indexed="10"/>
      <name val="Arial"/>
      <family val="2"/>
    </font>
    <font>
      <b/>
      <sz val="11"/>
      <color theme="1"/>
      <name val="Calibri"/>
      <family val="2"/>
      <scheme val="minor"/>
    </font>
    <font>
      <sz val="10"/>
      <name val="Times New Roman"/>
      <family val="1"/>
    </font>
    <font>
      <vertAlign val="superscript"/>
      <sz val="10"/>
      <name val="Times New Roman"/>
      <family val="1"/>
    </font>
    <font>
      <b/>
      <vertAlign val="superscript"/>
      <sz val="14"/>
      <name val="Arial"/>
      <family val="2"/>
    </font>
    <font>
      <b/>
      <sz val="11"/>
      <color theme="1"/>
      <name val="Arial"/>
      <family val="2"/>
    </font>
    <font>
      <sz val="11"/>
      <color theme="1"/>
      <name val="Arial"/>
      <family val="2"/>
    </font>
    <font>
      <b/>
      <i/>
      <sz val="11"/>
      <name val="Arial"/>
      <family val="2"/>
    </font>
    <font>
      <i/>
      <sz val="11"/>
      <color theme="1"/>
      <name val="Arial"/>
      <family val="2"/>
    </font>
    <font>
      <b/>
      <sz val="10"/>
      <color rgb="FFFF0000"/>
      <name val="Arial"/>
      <family val="2"/>
    </font>
    <font>
      <sz val="10"/>
      <color rgb="FFFF0000"/>
      <name val="Arial"/>
      <family val="2"/>
    </font>
    <font>
      <b/>
      <sz val="10"/>
      <color theme="1"/>
      <name val="Arial"/>
      <family val="2"/>
    </font>
    <font>
      <b/>
      <vertAlign val="superscript"/>
      <sz val="10"/>
      <color indexed="8"/>
      <name val="Arial"/>
      <family val="2"/>
    </font>
    <font>
      <sz val="10"/>
      <name val="Arial"/>
      <family val="2"/>
    </font>
    <font>
      <b/>
      <sz val="12"/>
      <name val="Arial"/>
      <family val="2"/>
    </font>
    <font>
      <u/>
      <sz val="10"/>
      <color indexed="12"/>
      <name val="Arial"/>
      <family val="2"/>
    </font>
    <font>
      <b/>
      <sz val="11"/>
      <color indexed="12"/>
      <name val="Arial"/>
      <family val="2"/>
    </font>
    <font>
      <b/>
      <sz val="22"/>
      <color indexed="8"/>
      <name val="Arial"/>
      <family val="2"/>
    </font>
    <font>
      <sz val="24"/>
      <color indexed="8"/>
      <name val="Arial"/>
      <family val="2"/>
    </font>
    <font>
      <sz val="24"/>
      <name val="Arial"/>
      <family val="2"/>
    </font>
    <font>
      <sz val="14"/>
      <color indexed="8"/>
      <name val="Arial"/>
      <family val="2"/>
    </font>
    <font>
      <u/>
      <sz val="11"/>
      <color theme="10"/>
      <name val="Calibri"/>
      <family val="2"/>
      <scheme val="minor"/>
    </font>
    <font>
      <u/>
      <sz val="14"/>
      <color theme="10"/>
      <name val="Calibri"/>
      <family val="2"/>
      <scheme val="minor"/>
    </font>
    <font>
      <b/>
      <vertAlign val="superscript"/>
      <sz val="10"/>
      <color theme="1"/>
      <name val="Arial"/>
      <family val="2"/>
    </font>
    <font>
      <sz val="10"/>
      <color theme="1"/>
      <name val="Arial"/>
      <family val="2"/>
    </font>
    <font>
      <i/>
      <sz val="10"/>
      <color theme="1"/>
      <name val="Arial"/>
      <family val="2"/>
    </font>
    <font>
      <b/>
      <sz val="14"/>
      <color theme="1"/>
      <name val="Arial"/>
      <family val="2"/>
    </font>
    <font>
      <b/>
      <vertAlign val="superscript"/>
      <sz val="14"/>
      <color theme="1"/>
      <name val="Arial"/>
      <family val="2"/>
    </font>
    <font>
      <b/>
      <sz val="22"/>
      <color theme="1"/>
      <name val="Calibri"/>
      <family val="2"/>
      <scheme val="minor"/>
    </font>
    <font>
      <sz val="8"/>
      <color theme="1"/>
      <name val="Calibri"/>
      <family val="2"/>
      <scheme val="minor"/>
    </font>
    <font>
      <b/>
      <sz val="10"/>
      <name val="Calibri"/>
      <family val="2"/>
    </font>
    <font>
      <b/>
      <sz val="11"/>
      <color theme="1"/>
      <name val="Calibri"/>
      <family val="2"/>
    </font>
    <font>
      <sz val="11"/>
      <color theme="1"/>
      <name val="Calibri"/>
      <family val="2"/>
    </font>
    <font>
      <b/>
      <vertAlign val="superscript"/>
      <sz val="9"/>
      <name val="Arial"/>
      <family val="2"/>
    </font>
    <font>
      <b/>
      <vertAlign val="superscript"/>
      <sz val="11.2"/>
      <name val="Arial"/>
      <family val="2"/>
    </font>
    <font>
      <b/>
      <vertAlign val="superscript"/>
      <sz val="8"/>
      <name val="Arial"/>
      <family val="2"/>
    </font>
    <font>
      <sz val="11"/>
      <name val="Calibri"/>
      <family val="2"/>
      <scheme val="minor"/>
    </font>
    <font>
      <b/>
      <sz val="11"/>
      <name val="Calibri"/>
      <family val="2"/>
      <scheme val="minor"/>
    </font>
    <font>
      <sz val="8"/>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0C0C0"/>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D9D9D9"/>
        <bgColor indexed="64"/>
      </patternFill>
    </fill>
  </fills>
  <borders count="34">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s>
  <cellStyleXfs count="25">
    <xf numFmtId="0" fontId="0" fillId="0" borderId="0"/>
    <xf numFmtId="0" fontId="1" fillId="0" borderId="0"/>
    <xf numFmtId="9" fontId="1" fillId="0" borderId="0" applyFont="0" applyFill="0" applyBorder="0" applyAlignment="0" applyProtection="0"/>
    <xf numFmtId="0" fontId="1" fillId="0" borderId="0"/>
    <xf numFmtId="0" fontId="1" fillId="0" borderId="0"/>
    <xf numFmtId="9" fontId="9"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12" fillId="0" borderId="0" applyFont="0" applyFill="0" applyBorder="0" applyAlignment="0" applyProtection="0"/>
    <xf numFmtId="9" fontId="12" fillId="0" borderId="0" applyFont="0" applyFill="0" applyBorder="0" applyAlignment="0" applyProtection="0"/>
    <xf numFmtId="0" fontId="1" fillId="0" borderId="0"/>
    <xf numFmtId="0" fontId="9" fillId="0" borderId="0"/>
    <xf numFmtId="44" fontId="1" fillId="0" borderId="0" applyFont="0" applyFill="0" applyBorder="0" applyAlignment="0" applyProtection="0"/>
    <xf numFmtId="0" fontId="9" fillId="0" borderId="0"/>
    <xf numFmtId="0" fontId="1" fillId="0" borderId="0"/>
    <xf numFmtId="0" fontId="1" fillId="0" borderId="0"/>
    <xf numFmtId="0" fontId="9" fillId="0" borderId="0"/>
    <xf numFmtId="0" fontId="9" fillId="0" borderId="0"/>
    <xf numFmtId="0" fontId="29" fillId="0" borderId="0"/>
    <xf numFmtId="0" fontId="29" fillId="0" borderId="0"/>
    <xf numFmtId="43" fontId="29" fillId="0" borderId="0" applyFont="0" applyFill="0" applyBorder="0" applyAlignment="0" applyProtection="0"/>
    <xf numFmtId="0" fontId="31" fillId="0" borderId="0" applyNumberFormat="0" applyFill="0" applyBorder="0" applyAlignment="0" applyProtection="0">
      <alignment vertical="top"/>
      <protection locked="0"/>
    </xf>
    <xf numFmtId="0" fontId="37" fillId="0" borderId="0" applyNumberFormat="0" applyFill="0" applyBorder="0" applyAlignment="0" applyProtection="0"/>
    <xf numFmtId="0" fontId="7" fillId="0" borderId="0"/>
  </cellStyleXfs>
  <cellXfs count="1092">
    <xf numFmtId="0" fontId="0" fillId="0" borderId="0" xfId="0"/>
    <xf numFmtId="0" fontId="2" fillId="2" borderId="0" xfId="1" applyFont="1" applyFill="1"/>
    <xf numFmtId="0" fontId="3" fillId="2" borderId="0" xfId="1" applyFont="1" applyFill="1"/>
    <xf numFmtId="0" fontId="1" fillId="2" borderId="0" xfId="1" applyFont="1" applyFill="1"/>
    <xf numFmtId="0" fontId="1" fillId="2" borderId="1" xfId="1" applyFont="1" applyFill="1" applyBorder="1"/>
    <xf numFmtId="0" fontId="1" fillId="2" borderId="0" xfId="1" applyFont="1" applyFill="1" applyBorder="1"/>
    <xf numFmtId="0" fontId="3" fillId="2" borderId="2" xfId="1" applyFont="1" applyFill="1" applyBorder="1"/>
    <xf numFmtId="0" fontId="1" fillId="2" borderId="0" xfId="1" applyFont="1" applyFill="1" applyAlignment="1">
      <alignment horizontal="right"/>
    </xf>
    <xf numFmtId="0" fontId="3" fillId="2" borderId="1" xfId="1" applyFont="1" applyFill="1" applyBorder="1"/>
    <xf numFmtId="0" fontId="3" fillId="2" borderId="0" xfId="1" applyFont="1" applyFill="1" applyAlignment="1">
      <alignment wrapText="1"/>
    </xf>
    <xf numFmtId="0" fontId="1" fillId="2" borderId="5" xfId="1" applyFont="1" applyFill="1" applyBorder="1" applyAlignment="1">
      <alignment horizontal="center"/>
    </xf>
    <xf numFmtId="0" fontId="1" fillId="2" borderId="5" xfId="1" applyFont="1" applyFill="1" applyBorder="1"/>
    <xf numFmtId="0" fontId="3" fillId="2" borderId="5" xfId="1" applyFont="1" applyFill="1" applyBorder="1"/>
    <xf numFmtId="0" fontId="3" fillId="2" borderId="0" xfId="1" applyFont="1" applyFill="1" applyBorder="1" applyAlignment="1">
      <alignment horizontal="center"/>
    </xf>
    <xf numFmtId="0" fontId="3" fillId="2" borderId="0" xfId="1" applyFont="1" applyFill="1" applyBorder="1"/>
    <xf numFmtId="0" fontId="1" fillId="2" borderId="1" xfId="1" applyFont="1" applyFill="1" applyBorder="1" applyAlignment="1">
      <alignment horizontal="right"/>
    </xf>
    <xf numFmtId="0" fontId="1" fillId="2" borderId="0" xfId="1" applyFont="1" applyFill="1" applyBorder="1" applyAlignment="1">
      <alignment horizontal="center" vertical="center"/>
    </xf>
    <xf numFmtId="0" fontId="1" fillId="2" borderId="0" xfId="1" applyFont="1" applyFill="1" applyAlignment="1">
      <alignment horizontal="center" vertical="center"/>
    </xf>
    <xf numFmtId="1" fontId="1" fillId="2" borderId="0" xfId="1" applyNumberFormat="1" applyFont="1" applyFill="1" applyAlignment="1">
      <alignment horizontal="center" vertical="center"/>
    </xf>
    <xf numFmtId="9" fontId="1" fillId="2" borderId="0" xfId="2" applyFont="1" applyFill="1" applyAlignment="1">
      <alignment horizontal="center" vertical="center"/>
    </xf>
    <xf numFmtId="0" fontId="3" fillId="2" borderId="6" xfId="1" applyFont="1" applyFill="1" applyBorder="1"/>
    <xf numFmtId="0" fontId="1" fillId="2" borderId="4" xfId="1" applyFont="1" applyFill="1" applyBorder="1" applyAlignment="1">
      <alignment horizontal="center" vertical="center"/>
    </xf>
    <xf numFmtId="0" fontId="1" fillId="2" borderId="0" xfId="3" applyFont="1" applyFill="1" applyAlignment="1">
      <alignment horizontal="right"/>
    </xf>
    <xf numFmtId="0" fontId="5" fillId="2" borderId="0" xfId="3" applyFont="1" applyFill="1" applyAlignment="1">
      <alignment horizontal="right"/>
    </xf>
    <xf numFmtId="0" fontId="5" fillId="2" borderId="0" xfId="1" applyFont="1" applyFill="1" applyBorder="1" applyAlignment="1">
      <alignment horizontal="center" vertical="center"/>
    </xf>
    <xf numFmtId="0" fontId="1" fillId="2" borderId="5" xfId="3" applyFont="1" applyFill="1" applyBorder="1" applyAlignment="1">
      <alignment horizontal="right"/>
    </xf>
    <xf numFmtId="0" fontId="3" fillId="2" borderId="3" xfId="1" applyFont="1" applyFill="1" applyBorder="1" applyAlignment="1">
      <alignment horizontal="right"/>
    </xf>
    <xf numFmtId="0" fontId="1" fillId="2" borderId="4" xfId="1" applyFont="1" applyFill="1" applyBorder="1"/>
    <xf numFmtId="164" fontId="1" fillId="2" borderId="0" xfId="2" applyNumberFormat="1" applyFont="1" applyFill="1" applyBorder="1" applyAlignment="1">
      <alignment horizontal="center" vertical="center"/>
    </xf>
    <xf numFmtId="9" fontId="1" fillId="2" borderId="4" xfId="2" applyFont="1" applyFill="1" applyBorder="1" applyAlignment="1">
      <alignment horizontal="center" vertical="center"/>
    </xf>
    <xf numFmtId="164" fontId="1" fillId="2" borderId="0" xfId="1" applyNumberFormat="1" applyFont="1" applyFill="1" applyBorder="1" applyAlignment="1">
      <alignment horizontal="center" vertical="center"/>
    </xf>
    <xf numFmtId="9" fontId="1" fillId="2" borderId="0" xfId="2" applyFont="1" applyFill="1" applyBorder="1" applyAlignment="1">
      <alignment horizontal="center" vertical="center"/>
    </xf>
    <xf numFmtId="0" fontId="1" fillId="2" borderId="7" xfId="1" applyFont="1" applyFill="1" applyBorder="1" applyAlignment="1">
      <alignment horizontal="right"/>
    </xf>
    <xf numFmtId="0" fontId="1" fillId="2" borderId="0" xfId="1" applyFill="1"/>
    <xf numFmtId="0" fontId="1" fillId="2" borderId="10" xfId="1" applyFill="1" applyBorder="1"/>
    <xf numFmtId="0" fontId="3" fillId="2" borderId="10" xfId="1" applyFont="1" applyFill="1" applyBorder="1" applyAlignment="1">
      <alignment horizontal="center"/>
    </xf>
    <xf numFmtId="0" fontId="3" fillId="2" borderId="8" xfId="1" applyFont="1" applyFill="1" applyBorder="1"/>
    <xf numFmtId="0" fontId="1" fillId="2" borderId="11" xfId="1" applyFill="1" applyBorder="1"/>
    <xf numFmtId="0" fontId="1" fillId="2" borderId="8" xfId="1" applyFill="1" applyBorder="1"/>
    <xf numFmtId="15" fontId="3" fillId="2" borderId="8" xfId="1" applyNumberFormat="1" applyFont="1" applyFill="1" applyBorder="1" applyAlignment="1">
      <alignment horizontal="center"/>
    </xf>
    <xf numFmtId="0" fontId="3" fillId="2" borderId="4" xfId="1" applyFont="1" applyFill="1" applyBorder="1"/>
    <xf numFmtId="0" fontId="1" fillId="2" borderId="4" xfId="1" applyFill="1" applyBorder="1"/>
    <xf numFmtId="0" fontId="1" fillId="2" borderId="4" xfId="1" applyFill="1" applyBorder="1" applyAlignment="1">
      <alignment horizontal="center"/>
    </xf>
    <xf numFmtId="0" fontId="1" fillId="2" borderId="0" xfId="1" applyFill="1" applyBorder="1" applyAlignment="1">
      <alignment horizontal="right"/>
    </xf>
    <xf numFmtId="0" fontId="1" fillId="2" borderId="0" xfId="1" applyFill="1" applyBorder="1" applyAlignment="1">
      <alignment horizontal="center"/>
    </xf>
    <xf numFmtId="0" fontId="1" fillId="2" borderId="5" xfId="1" applyFill="1" applyBorder="1" applyAlignment="1">
      <alignment horizontal="right"/>
    </xf>
    <xf numFmtId="0" fontId="1" fillId="2" borderId="5" xfId="1" applyFill="1" applyBorder="1" applyAlignment="1">
      <alignment horizontal="center"/>
    </xf>
    <xf numFmtId="0" fontId="1" fillId="3" borderId="0" xfId="1" applyFill="1" applyBorder="1" applyAlignment="1">
      <alignment horizontal="center"/>
    </xf>
    <xf numFmtId="0" fontId="1" fillId="2" borderId="0" xfId="1" applyFill="1" applyAlignment="1">
      <alignment horizontal="center"/>
    </xf>
    <xf numFmtId="0" fontId="3" fillId="2" borderId="0" xfId="1" applyFont="1" applyFill="1" applyBorder="1" applyAlignment="1">
      <alignment horizontal="left"/>
    </xf>
    <xf numFmtId="0" fontId="1" fillId="2" borderId="3" xfId="1" applyFont="1" applyFill="1" applyBorder="1" applyAlignment="1">
      <alignment horizontal="center"/>
    </xf>
    <xf numFmtId="164" fontId="1" fillId="2" borderId="0" xfId="2" applyNumberFormat="1" applyFont="1" applyFill="1" applyBorder="1" applyAlignment="1">
      <alignment horizontal="center"/>
    </xf>
    <xf numFmtId="9" fontId="1" fillId="2" borderId="0" xfId="2" applyFont="1" applyFill="1" applyBorder="1" applyAlignment="1">
      <alignment horizontal="center"/>
    </xf>
    <xf numFmtId="164" fontId="1" fillId="2" borderId="5" xfId="2" applyNumberFormat="1" applyFont="1" applyFill="1" applyBorder="1" applyAlignment="1">
      <alignment horizontal="center"/>
    </xf>
    <xf numFmtId="164" fontId="1" fillId="2" borderId="4" xfId="2" applyNumberFormat="1" applyFont="1" applyFill="1" applyBorder="1" applyAlignment="1">
      <alignment horizontal="center"/>
    </xf>
    <xf numFmtId="9" fontId="1" fillId="2" borderId="4" xfId="2" applyFont="1" applyFill="1" applyBorder="1" applyAlignment="1">
      <alignment horizontal="center"/>
    </xf>
    <xf numFmtId="164" fontId="1" fillId="3" borderId="0" xfId="2" applyNumberFormat="1" applyFont="1" applyFill="1" applyBorder="1" applyAlignment="1">
      <alignment horizontal="center"/>
    </xf>
    <xf numFmtId="9" fontId="1" fillId="3" borderId="0" xfId="2" applyFont="1" applyFill="1" applyBorder="1" applyAlignment="1">
      <alignment horizontal="center"/>
    </xf>
    <xf numFmtId="0" fontId="1" fillId="2" borderId="8" xfId="1" applyFill="1" applyBorder="1" applyAlignment="1">
      <alignment horizontal="right"/>
    </xf>
    <xf numFmtId="9" fontId="1" fillId="3" borderId="8" xfId="2" applyFont="1" applyFill="1" applyBorder="1" applyAlignment="1">
      <alignment horizontal="center"/>
    </xf>
    <xf numFmtId="9" fontId="1" fillId="2" borderId="8" xfId="2" applyFont="1" applyFill="1" applyBorder="1" applyAlignment="1">
      <alignment horizontal="center"/>
    </xf>
    <xf numFmtId="0" fontId="1" fillId="2" borderId="0" xfId="1" applyFill="1" applyBorder="1"/>
    <xf numFmtId="0" fontId="5" fillId="2" borderId="0" xfId="1" applyFont="1" applyFill="1" applyAlignment="1">
      <alignment horizontal="center"/>
    </xf>
    <xf numFmtId="0" fontId="1" fillId="2" borderId="10" xfId="1" applyFont="1" applyFill="1" applyBorder="1"/>
    <xf numFmtId="0" fontId="1" fillId="2" borderId="11" xfId="1" applyFont="1" applyFill="1" applyBorder="1"/>
    <xf numFmtId="0" fontId="1" fillId="2" borderId="8" xfId="1" applyFont="1" applyFill="1" applyBorder="1"/>
    <xf numFmtId="0" fontId="1" fillId="2" borderId="0" xfId="1" applyFont="1" applyFill="1" applyBorder="1" applyAlignment="1">
      <alignment horizontal="right"/>
    </xf>
    <xf numFmtId="3" fontId="7" fillId="0" borderId="0" xfId="1" applyNumberFormat="1" applyFont="1" applyFill="1" applyAlignment="1">
      <alignment horizontal="right"/>
    </xf>
    <xf numFmtId="0" fontId="1" fillId="2" borderId="5" xfId="1" applyFont="1" applyFill="1" applyBorder="1" applyAlignment="1">
      <alignment horizontal="right"/>
    </xf>
    <xf numFmtId="3" fontId="7" fillId="0" borderId="5" xfId="1" applyNumberFormat="1" applyFont="1" applyFill="1" applyBorder="1" applyAlignment="1">
      <alignment horizontal="right"/>
    </xf>
    <xf numFmtId="165" fontId="6" fillId="4" borderId="0" xfId="1" applyNumberFormat="1" applyFont="1" applyFill="1"/>
    <xf numFmtId="0" fontId="8" fillId="2" borderId="0" xfId="1" applyFont="1" applyFill="1" applyBorder="1"/>
    <xf numFmtId="3" fontId="8" fillId="0" borderId="0" xfId="1" applyNumberFormat="1" applyFont="1" applyFill="1" applyAlignment="1">
      <alignment horizontal="right"/>
    </xf>
    <xf numFmtId="0" fontId="5" fillId="2" borderId="0" xfId="1" applyFont="1" applyFill="1"/>
    <xf numFmtId="0" fontId="1" fillId="2" borderId="3" xfId="1" applyFont="1" applyFill="1" applyBorder="1"/>
    <xf numFmtId="165" fontId="7" fillId="0" borderId="0" xfId="1" applyNumberFormat="1" applyFont="1" applyFill="1" applyAlignment="1">
      <alignment horizontal="right"/>
    </xf>
    <xf numFmtId="165" fontId="1" fillId="2" borderId="0" xfId="1" applyNumberFormat="1" applyFont="1" applyFill="1" applyBorder="1"/>
    <xf numFmtId="165" fontId="7" fillId="0" borderId="5" xfId="1" applyNumberFormat="1" applyFont="1" applyFill="1" applyBorder="1" applyAlignment="1">
      <alignment horizontal="right"/>
    </xf>
    <xf numFmtId="0" fontId="3" fillId="0" borderId="0" xfId="1" applyFont="1" applyFill="1" applyBorder="1"/>
    <xf numFmtId="165" fontId="6" fillId="0" borderId="0" xfId="1" applyNumberFormat="1" applyFont="1" applyFill="1"/>
    <xf numFmtId="165" fontId="1" fillId="2" borderId="0" xfId="1" applyNumberFormat="1" applyFont="1" applyFill="1" applyBorder="1" applyAlignment="1">
      <alignment horizontal="right"/>
    </xf>
    <xf numFmtId="165" fontId="8" fillId="2" borderId="0" xfId="1" applyNumberFormat="1" applyFont="1" applyFill="1" applyBorder="1"/>
    <xf numFmtId="165" fontId="8" fillId="2" borderId="0" xfId="1" applyNumberFormat="1" applyFont="1" applyFill="1" applyBorder="1" applyAlignment="1">
      <alignment horizontal="right"/>
    </xf>
    <xf numFmtId="165" fontId="5" fillId="2" borderId="0" xfId="1" applyNumberFormat="1" applyFont="1" applyFill="1" applyBorder="1"/>
    <xf numFmtId="165" fontId="5" fillId="2" borderId="0" xfId="1" applyNumberFormat="1" applyFont="1" applyFill="1" applyBorder="1" applyAlignment="1">
      <alignment horizontal="right"/>
    </xf>
    <xf numFmtId="0" fontId="1" fillId="0" borderId="0" xfId="1" applyFont="1" applyFill="1"/>
    <xf numFmtId="0" fontId="1" fillId="2" borderId="8" xfId="1" applyFont="1" applyFill="1" applyBorder="1" applyAlignment="1">
      <alignment horizontal="right"/>
    </xf>
    <xf numFmtId="165" fontId="6" fillId="4" borderId="8" xfId="1" applyNumberFormat="1" applyFont="1" applyFill="1" applyBorder="1"/>
    <xf numFmtId="0" fontId="3" fillId="2" borderId="0" xfId="1" applyFont="1" applyFill="1" applyBorder="1" applyAlignment="1">
      <alignment vertical="center" wrapText="1"/>
    </xf>
    <xf numFmtId="0" fontId="1" fillId="2" borderId="0" xfId="1" applyFont="1" applyFill="1" applyBorder="1" applyAlignment="1">
      <alignment vertical="center" wrapText="1"/>
    </xf>
    <xf numFmtId="3" fontId="1" fillId="2" borderId="0" xfId="1" applyNumberFormat="1" applyFill="1" applyBorder="1" applyAlignment="1">
      <alignment horizontal="center"/>
    </xf>
    <xf numFmtId="3" fontId="1" fillId="2" borderId="5" xfId="1" applyNumberFormat="1" applyFill="1" applyBorder="1" applyAlignment="1">
      <alignment horizontal="center"/>
    </xf>
    <xf numFmtId="9" fontId="1" fillId="2" borderId="0" xfId="2" applyFont="1" applyFill="1"/>
    <xf numFmtId="0" fontId="1" fillId="2" borderId="6" xfId="1" applyFont="1" applyFill="1" applyBorder="1"/>
    <xf numFmtId="0" fontId="1" fillId="2" borderId="2" xfId="1" applyFont="1" applyFill="1" applyBorder="1"/>
    <xf numFmtId="15" fontId="3" fillId="2" borderId="5" xfId="1" applyNumberFormat="1" applyFont="1" applyFill="1" applyBorder="1" applyAlignment="1">
      <alignment horizontal="center"/>
    </xf>
    <xf numFmtId="9" fontId="3" fillId="2" borderId="5" xfId="2" applyFont="1" applyFill="1" applyBorder="1" applyAlignment="1">
      <alignment horizontal="center"/>
    </xf>
    <xf numFmtId="0" fontId="3" fillId="2" borderId="1" xfId="1" applyFont="1" applyFill="1" applyBorder="1" applyAlignment="1">
      <alignment horizontal="left" vertical="center" wrapText="1"/>
    </xf>
    <xf numFmtId="0" fontId="1" fillId="2" borderId="5" xfId="1" applyFill="1" applyBorder="1"/>
    <xf numFmtId="9" fontId="1" fillId="2" borderId="5" xfId="2" applyFont="1" applyFill="1" applyBorder="1"/>
    <xf numFmtId="9" fontId="1" fillId="2" borderId="4" xfId="2" applyFont="1" applyFill="1" applyBorder="1"/>
    <xf numFmtId="9" fontId="1" fillId="2" borderId="0" xfId="2" applyFont="1" applyFill="1" applyBorder="1"/>
    <xf numFmtId="0" fontId="1" fillId="2" borderId="2" xfId="1" applyFont="1" applyFill="1" applyBorder="1" applyAlignment="1">
      <alignment horizontal="right"/>
    </xf>
    <xf numFmtId="9" fontId="1" fillId="2" borderId="0" xfId="2" applyFont="1" applyFill="1" applyBorder="1" applyAlignment="1">
      <alignment horizontal="right"/>
    </xf>
    <xf numFmtId="0" fontId="1" fillId="5" borderId="0" xfId="1" applyFont="1" applyFill="1" applyBorder="1" applyAlignment="1">
      <alignment horizontal="center"/>
    </xf>
    <xf numFmtId="0" fontId="1" fillId="2" borderId="8" xfId="1" applyFill="1" applyBorder="1" applyAlignment="1">
      <alignment horizontal="center"/>
    </xf>
    <xf numFmtId="3" fontId="6" fillId="0" borderId="0" xfId="4" applyNumberFormat="1" applyFont="1" applyAlignment="1">
      <alignment horizontal="right"/>
    </xf>
    <xf numFmtId="0" fontId="6" fillId="0" borderId="0" xfId="4" applyFont="1"/>
    <xf numFmtId="0" fontId="6" fillId="0" borderId="0" xfId="4" applyFont="1" applyAlignment="1">
      <alignment horizontal="right"/>
    </xf>
    <xf numFmtId="3" fontId="7" fillId="0" borderId="0" xfId="4" applyNumberFormat="1" applyFont="1" applyAlignment="1">
      <alignment horizontal="right"/>
    </xf>
    <xf numFmtId="9" fontId="7" fillId="0" borderId="0" xfId="5" applyFont="1" applyAlignment="1">
      <alignment horizontal="right"/>
    </xf>
    <xf numFmtId="0" fontId="1" fillId="0" borderId="0" xfId="1"/>
    <xf numFmtId="0" fontId="7" fillId="0" borderId="5" xfId="4" applyFont="1" applyBorder="1"/>
    <xf numFmtId="3" fontId="7" fillId="0" borderId="5" xfId="4" applyNumberFormat="1" applyFont="1" applyBorder="1" applyAlignment="1">
      <alignment horizontal="right"/>
    </xf>
    <xf numFmtId="0" fontId="7" fillId="0" borderId="5" xfId="4" applyFont="1" applyBorder="1" applyAlignment="1">
      <alignment horizontal="right"/>
    </xf>
    <xf numFmtId="0" fontId="7" fillId="0" borderId="0" xfId="4" applyFont="1" applyAlignment="1">
      <alignment horizontal="right"/>
    </xf>
    <xf numFmtId="0" fontId="7" fillId="0" borderId="0" xfId="4" applyFont="1"/>
    <xf numFmtId="165" fontId="7" fillId="0" borderId="0" xfId="5" applyNumberFormat="1" applyFont="1" applyFill="1" applyAlignment="1">
      <alignment horizontal="right"/>
    </xf>
    <xf numFmtId="166" fontId="7" fillId="0" borderId="0" xfId="5" applyNumberFormat="1" applyFont="1" applyAlignment="1">
      <alignment horizontal="right"/>
    </xf>
    <xf numFmtId="165" fontId="7" fillId="0" borderId="5" xfId="5" applyNumberFormat="1" applyFont="1" applyFill="1" applyBorder="1" applyAlignment="1">
      <alignment horizontal="right"/>
    </xf>
    <xf numFmtId="166" fontId="7" fillId="0" borderId="5" xfId="5" applyNumberFormat="1" applyFont="1" applyBorder="1" applyAlignment="1">
      <alignment horizontal="right"/>
    </xf>
    <xf numFmtId="3" fontId="7" fillId="0" borderId="0" xfId="4" applyNumberFormat="1" applyFont="1" applyFill="1" applyAlignment="1">
      <alignment horizontal="right"/>
    </xf>
    <xf numFmtId="0" fontId="7" fillId="0" borderId="0" xfId="4" applyFont="1" applyFill="1" applyAlignment="1">
      <alignment horizontal="right"/>
    </xf>
    <xf numFmtId="165" fontId="7" fillId="3" borderId="0" xfId="5" applyNumberFormat="1" applyFont="1" applyFill="1" applyAlignment="1">
      <alignment horizontal="right"/>
    </xf>
    <xf numFmtId="165" fontId="6" fillId="3" borderId="0" xfId="6" applyNumberFormat="1" applyFont="1" applyFill="1" applyAlignment="1">
      <alignment horizontal="right"/>
    </xf>
    <xf numFmtId="0" fontId="7" fillId="3" borderId="0" xfId="6" applyFont="1" applyFill="1"/>
    <xf numFmtId="0" fontId="8" fillId="0" borderId="0" xfId="4" applyFont="1"/>
    <xf numFmtId="3" fontId="8" fillId="0" borderId="0" xfId="4" applyNumberFormat="1" applyFont="1" applyFill="1" applyAlignment="1">
      <alignment horizontal="right"/>
    </xf>
    <xf numFmtId="0" fontId="8" fillId="0" borderId="0" xfId="4" applyFont="1" applyFill="1" applyAlignment="1">
      <alignment horizontal="right"/>
    </xf>
    <xf numFmtId="0" fontId="8" fillId="0" borderId="0" xfId="4" applyFont="1" applyAlignment="1">
      <alignment horizontal="right"/>
    </xf>
    <xf numFmtId="3" fontId="8" fillId="0" borderId="0" xfId="4" applyNumberFormat="1" applyFont="1" applyAlignment="1">
      <alignment horizontal="right"/>
    </xf>
    <xf numFmtId="165" fontId="8" fillId="0" borderId="0" xfId="5" applyNumberFormat="1" applyFont="1" applyFill="1" applyAlignment="1">
      <alignment horizontal="right"/>
    </xf>
    <xf numFmtId="166" fontId="8" fillId="0" borderId="0" xfId="5" applyNumberFormat="1" applyFont="1" applyAlignment="1">
      <alignment horizontal="right"/>
    </xf>
    <xf numFmtId="165" fontId="7" fillId="0" borderId="5" xfId="4" applyNumberFormat="1" applyFont="1" applyFill="1" applyBorder="1" applyAlignment="1">
      <alignment horizontal="right"/>
    </xf>
    <xf numFmtId="165" fontId="6" fillId="0" borderId="0" xfId="6" applyNumberFormat="1" applyFont="1" applyFill="1" applyAlignment="1">
      <alignment horizontal="right"/>
    </xf>
    <xf numFmtId="0" fontId="8" fillId="3" borderId="0" xfId="6" applyFont="1" applyFill="1"/>
    <xf numFmtId="3" fontId="7" fillId="0" borderId="8" xfId="4" applyNumberFormat="1" applyFont="1" applyBorder="1" applyAlignment="1">
      <alignment horizontal="right"/>
    </xf>
    <xf numFmtId="165" fontId="7" fillId="0" borderId="8" xfId="5" applyNumberFormat="1" applyFont="1" applyFill="1" applyBorder="1" applyAlignment="1">
      <alignment horizontal="right"/>
    </xf>
    <xf numFmtId="165" fontId="7" fillId="0" borderId="8" xfId="4" applyNumberFormat="1" applyFont="1" applyFill="1" applyBorder="1" applyAlignment="1">
      <alignment horizontal="right"/>
    </xf>
    <xf numFmtId="0" fontId="7" fillId="0" borderId="0" xfId="4" applyFont="1" applyBorder="1" applyAlignment="1">
      <alignment horizontal="right"/>
    </xf>
    <xf numFmtId="0" fontId="1" fillId="0" borderId="0" xfId="1" applyFill="1"/>
    <xf numFmtId="3" fontId="1" fillId="0" borderId="0" xfId="1" applyNumberFormat="1" applyFill="1" applyBorder="1" applyAlignment="1">
      <alignment horizontal="center"/>
    </xf>
    <xf numFmtId="3" fontId="1" fillId="2" borderId="0" xfId="1" applyNumberFormat="1" applyFill="1" applyBorder="1" applyAlignment="1">
      <alignment horizontal="right"/>
    </xf>
    <xf numFmtId="3" fontId="1" fillId="2" borderId="0" xfId="1" applyNumberFormat="1" applyFill="1" applyBorder="1"/>
    <xf numFmtId="3" fontId="1" fillId="0" borderId="5" xfId="1" applyNumberFormat="1" applyFill="1" applyBorder="1" applyAlignment="1">
      <alignment horizontal="center"/>
    </xf>
    <xf numFmtId="0" fontId="1" fillId="0" borderId="5" xfId="1" applyFill="1" applyBorder="1"/>
    <xf numFmtId="3" fontId="1" fillId="2" borderId="5" xfId="1" applyNumberFormat="1" applyFill="1" applyBorder="1" applyAlignment="1">
      <alignment horizontal="right"/>
    </xf>
    <xf numFmtId="9" fontId="1" fillId="0" borderId="4" xfId="2" applyFont="1" applyFill="1" applyBorder="1"/>
    <xf numFmtId="164" fontId="1" fillId="2" borderId="0" xfId="2" applyNumberFormat="1" applyFont="1" applyFill="1" applyBorder="1"/>
    <xf numFmtId="164" fontId="1" fillId="0" borderId="0" xfId="2" applyNumberFormat="1" applyFont="1" applyFill="1" applyBorder="1"/>
    <xf numFmtId="9" fontId="1" fillId="2" borderId="0" xfId="1" applyNumberFormat="1" applyFill="1" applyBorder="1"/>
    <xf numFmtId="164" fontId="1" fillId="2" borderId="4" xfId="2" applyNumberFormat="1" applyFont="1" applyFill="1" applyBorder="1"/>
    <xf numFmtId="0" fontId="1" fillId="2" borderId="4" xfId="1" applyFill="1" applyBorder="1" applyAlignment="1">
      <alignment horizontal="right"/>
    </xf>
    <xf numFmtId="3" fontId="1" fillId="0" borderId="4" xfId="1" applyNumberFormat="1" applyFill="1" applyBorder="1" applyAlignment="1">
      <alignment horizontal="center"/>
    </xf>
    <xf numFmtId="3" fontId="1" fillId="2" borderId="5" xfId="1" applyNumberFormat="1" applyFill="1" applyBorder="1"/>
    <xf numFmtId="15" fontId="1" fillId="2" borderId="8" xfId="1" applyNumberFormat="1" applyFont="1" applyFill="1" applyBorder="1" applyAlignment="1">
      <alignment horizontal="center"/>
    </xf>
    <xf numFmtId="0" fontId="1" fillId="2" borderId="0" xfId="1" applyFont="1" applyFill="1" applyBorder="1" applyAlignment="1">
      <alignment horizontal="center"/>
    </xf>
    <xf numFmtId="0" fontId="1" fillId="5" borderId="5" xfId="1" applyFont="1" applyFill="1" applyBorder="1" applyAlignment="1">
      <alignment horizontal="center"/>
    </xf>
    <xf numFmtId="0" fontId="1" fillId="2" borderId="0" xfId="1" applyFont="1" applyFill="1" applyAlignment="1">
      <alignment horizontal="center"/>
    </xf>
    <xf numFmtId="0" fontId="1" fillId="2" borderId="4" xfId="1" applyFont="1" applyFill="1" applyBorder="1" applyAlignment="1">
      <alignment horizontal="center"/>
    </xf>
    <xf numFmtId="0" fontId="1" fillId="5" borderId="4" xfId="1" applyFont="1" applyFill="1" applyBorder="1" applyAlignment="1">
      <alignment horizontal="center"/>
    </xf>
    <xf numFmtId="0" fontId="1" fillId="6" borderId="0" xfId="1" applyFont="1" applyFill="1" applyAlignment="1">
      <alignment horizontal="center"/>
    </xf>
    <xf numFmtId="0" fontId="1" fillId="6" borderId="0" xfId="1" applyFont="1" applyFill="1"/>
    <xf numFmtId="1" fontId="1" fillId="5" borderId="0" xfId="2" applyNumberFormat="1" applyFont="1" applyFill="1" applyAlignment="1">
      <alignment horizontal="center"/>
    </xf>
    <xf numFmtId="1" fontId="1" fillId="2" borderId="0" xfId="1" applyNumberFormat="1" applyFont="1" applyFill="1" applyAlignment="1">
      <alignment horizontal="center"/>
    </xf>
    <xf numFmtId="1" fontId="1" fillId="6" borderId="0" xfId="2" applyNumberFormat="1" applyFont="1" applyFill="1" applyAlignment="1">
      <alignment horizontal="center"/>
    </xf>
    <xf numFmtId="0" fontId="1" fillId="5" borderId="0" xfId="1" applyFont="1" applyFill="1" applyAlignment="1">
      <alignment horizontal="center"/>
    </xf>
    <xf numFmtId="0" fontId="3" fillId="2" borderId="3" xfId="1" applyFont="1" applyFill="1" applyBorder="1" applyAlignment="1">
      <alignment horizontal="left"/>
    </xf>
    <xf numFmtId="3" fontId="1" fillId="0" borderId="0" xfId="1" applyNumberFormat="1" applyBorder="1" applyAlignment="1">
      <alignment horizontal="right"/>
    </xf>
    <xf numFmtId="0" fontId="1" fillId="5" borderId="3" xfId="1" applyFont="1" applyFill="1" applyBorder="1" applyAlignment="1">
      <alignment horizontal="center"/>
    </xf>
    <xf numFmtId="43" fontId="1" fillId="0" borderId="0" xfId="7" applyFont="1" applyFill="1" applyBorder="1" applyAlignment="1">
      <alignment horizontal="right"/>
    </xf>
    <xf numFmtId="0" fontId="1" fillId="5" borderId="0" xfId="1" applyFont="1" applyFill="1" applyBorder="1"/>
    <xf numFmtId="9" fontId="1" fillId="5" borderId="0" xfId="2" applyFont="1" applyFill="1" applyBorder="1"/>
    <xf numFmtId="9" fontId="1" fillId="5" borderId="4" xfId="2" applyFont="1" applyFill="1" applyBorder="1"/>
    <xf numFmtId="9" fontId="1" fillId="2" borderId="0" xfId="2" applyFont="1" applyFill="1" applyBorder="1" applyAlignment="1">
      <alignment vertical="center"/>
    </xf>
    <xf numFmtId="9" fontId="3" fillId="2" borderId="0" xfId="2" applyFont="1" applyFill="1" applyBorder="1"/>
    <xf numFmtId="9" fontId="3" fillId="2" borderId="0" xfId="2" applyFont="1" applyFill="1" applyBorder="1" applyAlignment="1">
      <alignment horizontal="right"/>
    </xf>
    <xf numFmtId="9" fontId="3" fillId="5" borderId="0" xfId="2" applyFont="1" applyFill="1" applyBorder="1"/>
    <xf numFmtId="9" fontId="3" fillId="2" borderId="0" xfId="2" applyFont="1" applyFill="1" applyBorder="1" applyAlignment="1">
      <alignment horizontal="center"/>
    </xf>
    <xf numFmtId="9" fontId="1" fillId="6" borderId="0" xfId="2" applyFont="1" applyFill="1" applyAlignment="1">
      <alignment horizontal="center"/>
    </xf>
    <xf numFmtId="9" fontId="1" fillId="6" borderId="0" xfId="2" applyFont="1" applyFill="1"/>
    <xf numFmtId="9" fontId="1" fillId="6" borderId="0" xfId="2" applyFont="1" applyFill="1" applyAlignment="1">
      <alignment horizontal="right"/>
    </xf>
    <xf numFmtId="9" fontId="1" fillId="5" borderId="0" xfId="2" applyFont="1" applyFill="1"/>
    <xf numFmtId="9" fontId="1" fillId="2" borderId="4" xfId="2" applyFont="1" applyFill="1" applyBorder="1" applyAlignment="1">
      <alignment horizontal="right"/>
    </xf>
    <xf numFmtId="0" fontId="7" fillId="2" borderId="0" xfId="8" applyFont="1" applyFill="1" applyBorder="1"/>
    <xf numFmtId="3" fontId="7" fillId="0" borderId="0" xfId="4" applyNumberFormat="1" applyFont="1" applyBorder="1" applyAlignment="1">
      <alignment horizontal="right"/>
    </xf>
    <xf numFmtId="0" fontId="7" fillId="2" borderId="5" xfId="8" applyFont="1" applyFill="1" applyBorder="1"/>
    <xf numFmtId="0" fontId="7" fillId="2" borderId="4" xfId="8" applyFont="1" applyFill="1" applyBorder="1"/>
    <xf numFmtId="165" fontId="6" fillId="3" borderId="0" xfId="1" applyNumberFormat="1" applyFont="1" applyFill="1" applyBorder="1"/>
    <xf numFmtId="0" fontId="8" fillId="2" borderId="0" xfId="8" applyFont="1" applyFill="1" applyBorder="1"/>
    <xf numFmtId="0" fontId="7" fillId="0" borderId="0" xfId="8" applyFont="1"/>
    <xf numFmtId="165" fontId="7" fillId="2" borderId="0" xfId="8" applyNumberFormat="1" applyFont="1" applyFill="1" applyBorder="1"/>
    <xf numFmtId="165" fontId="8" fillId="2" borderId="0" xfId="8" applyNumberFormat="1" applyFont="1" applyFill="1" applyBorder="1"/>
    <xf numFmtId="0" fontId="7" fillId="0" borderId="8" xfId="8" applyFont="1" applyBorder="1"/>
    <xf numFmtId="3" fontId="1" fillId="2" borderId="0" xfId="1" applyNumberFormat="1" applyFont="1" applyFill="1" applyBorder="1" applyAlignment="1">
      <alignment horizontal="right"/>
    </xf>
    <xf numFmtId="3" fontId="1" fillId="2" borderId="5" xfId="1" applyNumberFormat="1" applyFont="1" applyFill="1" applyBorder="1" applyAlignment="1">
      <alignment horizontal="right"/>
    </xf>
    <xf numFmtId="0" fontId="5" fillId="2" borderId="0" xfId="1" applyFont="1" applyFill="1" applyAlignment="1">
      <alignment horizontal="right"/>
    </xf>
    <xf numFmtId="9" fontId="1" fillId="2" borderId="0" xfId="1" applyNumberFormat="1" applyFill="1"/>
    <xf numFmtId="0" fontId="3" fillId="7" borderId="1" xfId="1" applyFont="1" applyFill="1" applyBorder="1"/>
    <xf numFmtId="9" fontId="1" fillId="2" borderId="0" xfId="10" applyFont="1" applyFill="1" applyBorder="1"/>
    <xf numFmtId="167" fontId="0" fillId="0" borderId="0" xfId="9" applyNumberFormat="1" applyFont="1"/>
    <xf numFmtId="0" fontId="1" fillId="7" borderId="0" xfId="1" applyFill="1" applyBorder="1" applyAlignment="1">
      <alignment horizontal="center"/>
    </xf>
    <xf numFmtId="9" fontId="1" fillId="7" borderId="0" xfId="2" applyFont="1" applyFill="1" applyBorder="1" applyAlignment="1">
      <alignment horizontal="center"/>
    </xf>
    <xf numFmtId="0" fontId="1" fillId="7" borderId="0" xfId="1" applyFill="1" applyBorder="1"/>
    <xf numFmtId="9" fontId="1" fillId="7" borderId="0" xfId="1" applyNumberFormat="1" applyFill="1" applyBorder="1"/>
    <xf numFmtId="9" fontId="1" fillId="7" borderId="0" xfId="2" applyFont="1" applyFill="1" applyBorder="1"/>
    <xf numFmtId="9" fontId="1" fillId="0" borderId="0" xfId="2" applyNumberFormat="1" applyFont="1" applyFill="1" applyBorder="1"/>
    <xf numFmtId="1" fontId="1" fillId="2" borderId="0" xfId="1" applyNumberFormat="1" applyFont="1" applyFill="1" applyBorder="1" applyAlignment="1">
      <alignment horizontal="center"/>
    </xf>
    <xf numFmtId="1" fontId="1" fillId="2" borderId="5" xfId="1" applyNumberFormat="1" applyFont="1" applyFill="1" applyBorder="1" applyAlignment="1">
      <alignment horizontal="center"/>
    </xf>
    <xf numFmtId="0" fontId="2" fillId="8" borderId="0" xfId="1" applyFont="1" applyFill="1"/>
    <xf numFmtId="0" fontId="13" fillId="8" borderId="0" xfId="1" applyFont="1" applyFill="1"/>
    <xf numFmtId="9" fontId="13" fillId="8" borderId="0" xfId="2" applyFont="1" applyFill="1"/>
    <xf numFmtId="0" fontId="1" fillId="8" borderId="0" xfId="1" applyFill="1"/>
    <xf numFmtId="9" fontId="1" fillId="8" borderId="0" xfId="2" applyFont="1" applyFill="1"/>
    <xf numFmtId="0" fontId="1" fillId="8" borderId="13" xfId="1" applyFont="1" applyFill="1" applyBorder="1"/>
    <xf numFmtId="0" fontId="1" fillId="8" borderId="10" xfId="1" applyFill="1" applyBorder="1"/>
    <xf numFmtId="0" fontId="1" fillId="8" borderId="7" xfId="1" applyFont="1" applyFill="1" applyBorder="1"/>
    <xf numFmtId="15" fontId="3" fillId="8" borderId="8" xfId="1" applyNumberFormat="1" applyFont="1" applyFill="1" applyBorder="1" applyAlignment="1">
      <alignment horizontal="center"/>
    </xf>
    <xf numFmtId="9" fontId="3" fillId="8" borderId="8" xfId="2" applyFont="1" applyFill="1" applyBorder="1" applyAlignment="1">
      <alignment horizontal="center"/>
    </xf>
    <xf numFmtId="0" fontId="1" fillId="8" borderId="8" xfId="1" applyFill="1" applyBorder="1"/>
    <xf numFmtId="0" fontId="1" fillId="8" borderId="1" xfId="1" applyFont="1" applyFill="1" applyBorder="1"/>
    <xf numFmtId="0" fontId="3" fillId="8" borderId="1" xfId="1" applyFont="1" applyFill="1" applyBorder="1" applyAlignment="1">
      <alignment horizontal="left" vertical="center" wrapText="1"/>
    </xf>
    <xf numFmtId="0" fontId="1" fillId="8" borderId="0" xfId="1" applyFill="1" applyBorder="1"/>
    <xf numFmtId="9" fontId="1" fillId="9" borderId="0" xfId="2" applyFont="1" applyFill="1" applyBorder="1"/>
    <xf numFmtId="0" fontId="1" fillId="8" borderId="0" xfId="1" applyFill="1" applyBorder="1" applyAlignment="1">
      <alignment horizontal="center"/>
    </xf>
    <xf numFmtId="0" fontId="1" fillId="9" borderId="0" xfId="1" applyFill="1" applyBorder="1"/>
    <xf numFmtId="0" fontId="3" fillId="8" borderId="2" xfId="1" applyFont="1" applyFill="1" applyBorder="1"/>
    <xf numFmtId="0" fontId="1" fillId="8" borderId="5" xfId="1" applyFill="1" applyBorder="1"/>
    <xf numFmtId="9" fontId="1" fillId="8" borderId="5" xfId="2" applyFont="1" applyFill="1" applyBorder="1"/>
    <xf numFmtId="0" fontId="1" fillId="8" borderId="5" xfId="1" applyFill="1" applyBorder="1" applyAlignment="1">
      <alignment horizontal="center"/>
    </xf>
    <xf numFmtId="0" fontId="3" fillId="8" borderId="6" xfId="1" applyFont="1" applyFill="1" applyBorder="1"/>
    <xf numFmtId="0" fontId="1" fillId="8" borderId="4" xfId="1" applyFill="1" applyBorder="1"/>
    <xf numFmtId="9" fontId="1" fillId="8" borderId="4" xfId="2" applyFont="1" applyFill="1" applyBorder="1"/>
    <xf numFmtId="0" fontId="1" fillId="8" borderId="4" xfId="1" applyFill="1" applyBorder="1" applyAlignment="1">
      <alignment horizontal="center"/>
    </xf>
    <xf numFmtId="0" fontId="1" fillId="8" borderId="1" xfId="1" applyFont="1" applyFill="1" applyBorder="1" applyAlignment="1">
      <alignment horizontal="right"/>
    </xf>
    <xf numFmtId="9" fontId="1" fillId="8" borderId="0" xfId="2" applyFont="1" applyFill="1" applyBorder="1"/>
    <xf numFmtId="9" fontId="1" fillId="8" borderId="0" xfId="1" applyNumberFormat="1" applyFill="1" applyBorder="1"/>
    <xf numFmtId="0" fontId="1" fillId="8" borderId="2" xfId="1" applyFont="1" applyFill="1" applyBorder="1" applyAlignment="1">
      <alignment horizontal="right"/>
    </xf>
    <xf numFmtId="9" fontId="1" fillId="8" borderId="5" xfId="1" applyNumberFormat="1" applyFill="1" applyBorder="1"/>
    <xf numFmtId="0" fontId="3" fillId="8" borderId="1" xfId="1" applyFont="1" applyFill="1" applyBorder="1"/>
    <xf numFmtId="0" fontId="1" fillId="9" borderId="0" xfId="1" applyFill="1" applyBorder="1" applyAlignment="1">
      <alignment horizontal="center"/>
    </xf>
    <xf numFmtId="0" fontId="1" fillId="8" borderId="0" xfId="3" applyFont="1" applyFill="1" applyAlignment="1">
      <alignment horizontal="right"/>
    </xf>
    <xf numFmtId="0" fontId="5" fillId="8" borderId="0" xfId="3" applyFont="1" applyFill="1" applyAlignment="1">
      <alignment horizontal="right"/>
    </xf>
    <xf numFmtId="9" fontId="1" fillId="9" borderId="5" xfId="2" applyFont="1" applyFill="1" applyBorder="1"/>
    <xf numFmtId="0" fontId="1" fillId="9" borderId="5" xfId="1" applyFill="1" applyBorder="1"/>
    <xf numFmtId="0" fontId="1" fillId="8" borderId="0" xfId="1" quotePrefix="1" applyFill="1" applyBorder="1"/>
    <xf numFmtId="0" fontId="1" fillId="8" borderId="7" xfId="1" applyFont="1" applyFill="1" applyBorder="1" applyAlignment="1">
      <alignment horizontal="right"/>
    </xf>
    <xf numFmtId="9" fontId="1" fillId="9" borderId="8" xfId="2" applyFont="1" applyFill="1" applyBorder="1"/>
    <xf numFmtId="0" fontId="1" fillId="8" borderId="8" xfId="1" applyFill="1" applyBorder="1" applyAlignment="1">
      <alignment horizontal="center"/>
    </xf>
    <xf numFmtId="0" fontId="1" fillId="8" borderId="8" xfId="1" quotePrefix="1" applyFill="1" applyBorder="1"/>
    <xf numFmtId="0" fontId="1" fillId="9" borderId="8" xfId="1" applyFill="1" applyBorder="1"/>
    <xf numFmtId="0" fontId="3" fillId="8" borderId="0" xfId="1" applyFont="1" applyFill="1" applyBorder="1"/>
    <xf numFmtId="0" fontId="1" fillId="8" borderId="0" xfId="1" applyFont="1" applyFill="1"/>
    <xf numFmtId="0" fontId="14" fillId="8" borderId="0" xfId="1" applyFont="1" applyFill="1" applyBorder="1"/>
    <xf numFmtId="0" fontId="14" fillId="8" borderId="0" xfId="1" applyFont="1" applyFill="1"/>
    <xf numFmtId="0" fontId="1" fillId="8" borderId="9" xfId="1" applyFont="1" applyFill="1" applyBorder="1" applyAlignment="1">
      <alignment wrapText="1"/>
    </xf>
    <xf numFmtId="0" fontId="1" fillId="8" borderId="0" xfId="1" applyFont="1" applyFill="1" applyBorder="1" applyAlignment="1">
      <alignment wrapText="1"/>
    </xf>
    <xf numFmtId="9" fontId="1" fillId="8" borderId="0" xfId="2" applyFont="1" applyFill="1" applyBorder="1" applyAlignment="1">
      <alignment wrapText="1"/>
    </xf>
    <xf numFmtId="3" fontId="6" fillId="0" borderId="0" xfId="6" applyNumberFormat="1" applyFont="1" applyFill="1" applyBorder="1" applyAlignment="1">
      <alignment horizontal="right" vertical="center" wrapText="1"/>
    </xf>
    <xf numFmtId="0" fontId="6" fillId="0" borderId="0" xfId="11" applyFont="1" applyFill="1" applyBorder="1"/>
    <xf numFmtId="0" fontId="6" fillId="8" borderId="0" xfId="11" applyFont="1" applyFill="1" applyBorder="1"/>
    <xf numFmtId="166" fontId="6" fillId="0" borderId="0" xfId="6" applyNumberFormat="1" applyFont="1" applyFill="1" applyBorder="1" applyAlignment="1">
      <alignment horizontal="right"/>
    </xf>
    <xf numFmtId="166" fontId="7" fillId="0" borderId="0" xfId="6" applyNumberFormat="1" applyFont="1" applyFill="1" applyBorder="1" applyAlignment="1">
      <alignment horizontal="right"/>
    </xf>
    <xf numFmtId="0" fontId="7" fillId="8" borderId="5" xfId="11" applyFont="1" applyFill="1" applyBorder="1"/>
    <xf numFmtId="166" fontId="7" fillId="0" borderId="5" xfId="6" applyNumberFormat="1" applyFont="1" applyFill="1" applyBorder="1" applyAlignment="1">
      <alignment horizontal="right"/>
    </xf>
    <xf numFmtId="0" fontId="7" fillId="8" borderId="4" xfId="11" applyFont="1" applyFill="1" applyBorder="1"/>
    <xf numFmtId="3" fontId="7" fillId="0" borderId="0" xfId="6" applyNumberFormat="1" applyFont="1" applyFill="1" applyBorder="1" applyAlignment="1">
      <alignment horizontal="right" vertical="center" wrapText="1"/>
    </xf>
    <xf numFmtId="0" fontId="7" fillId="8" borderId="0" xfId="11" applyFont="1" applyFill="1" applyBorder="1"/>
    <xf numFmtId="168" fontId="6" fillId="9" borderId="0" xfId="11" applyNumberFormat="1" applyFont="1" applyFill="1" applyBorder="1" applyAlignment="1">
      <alignment horizontal="right"/>
    </xf>
    <xf numFmtId="0" fontId="8" fillId="8" borderId="0" xfId="11" applyFont="1" applyFill="1" applyBorder="1"/>
    <xf numFmtId="166" fontId="8" fillId="0" borderId="0" xfId="6" applyNumberFormat="1" applyFont="1" applyFill="1" applyBorder="1" applyAlignment="1">
      <alignment horizontal="right"/>
    </xf>
    <xf numFmtId="3" fontId="8" fillId="0" borderId="0" xfId="6" applyNumberFormat="1" applyFont="1" applyFill="1" applyBorder="1" applyAlignment="1">
      <alignment horizontal="right" vertical="center" wrapText="1"/>
    </xf>
    <xf numFmtId="0" fontId="7" fillId="0" borderId="5" xfId="11" applyFont="1" applyFill="1" applyBorder="1"/>
    <xf numFmtId="3" fontId="7" fillId="0" borderId="8" xfId="6" applyNumberFormat="1" applyFont="1" applyFill="1" applyBorder="1" applyAlignment="1">
      <alignment horizontal="right" vertical="center" wrapText="1"/>
    </xf>
    <xf numFmtId="0" fontId="7" fillId="0" borderId="8" xfId="11" applyFont="1" applyFill="1" applyBorder="1"/>
    <xf numFmtId="0" fontId="7" fillId="8" borderId="8" xfId="11" applyFont="1" applyFill="1" applyBorder="1"/>
    <xf numFmtId="166" fontId="7" fillId="0" borderId="8" xfId="6" applyNumberFormat="1" applyFont="1" applyFill="1" applyBorder="1" applyAlignment="1">
      <alignment horizontal="right"/>
    </xf>
    <xf numFmtId="0" fontId="1" fillId="8" borderId="9" xfId="1" applyFont="1" applyFill="1" applyBorder="1" applyAlignment="1">
      <alignment vertical="center" wrapText="1"/>
    </xf>
    <xf numFmtId="0" fontId="1" fillId="8" borderId="0" xfId="1" applyFont="1" applyFill="1" applyBorder="1" applyAlignment="1">
      <alignment vertical="center" wrapText="1"/>
    </xf>
    <xf numFmtId="0" fontId="1" fillId="8" borderId="0" xfId="1" applyFill="1" applyAlignment="1">
      <alignment horizontal="center"/>
    </xf>
    <xf numFmtId="9" fontId="1" fillId="8" borderId="0" xfId="2" applyFont="1" applyFill="1" applyAlignment="1">
      <alignment horizontal="center"/>
    </xf>
    <xf numFmtId="0" fontId="1" fillId="8" borderId="10" xfId="1" applyFont="1" applyFill="1" applyBorder="1"/>
    <xf numFmtId="0" fontId="3" fillId="8" borderId="10" xfId="1" applyFont="1" applyFill="1" applyBorder="1" applyAlignment="1">
      <alignment horizontal="center"/>
    </xf>
    <xf numFmtId="0" fontId="3" fillId="8" borderId="8" xfId="1" applyFont="1" applyFill="1" applyBorder="1"/>
    <xf numFmtId="0" fontId="1" fillId="8" borderId="11" xfId="1" applyFont="1" applyFill="1" applyBorder="1"/>
    <xf numFmtId="0" fontId="1" fillId="8" borderId="8" xfId="1" applyFont="1" applyFill="1" applyBorder="1"/>
    <xf numFmtId="15" fontId="1" fillId="8" borderId="8" xfId="1" applyNumberFormat="1" applyFont="1" applyFill="1" applyBorder="1" applyAlignment="1">
      <alignment horizontal="center"/>
    </xf>
    <xf numFmtId="0" fontId="3" fillId="8" borderId="4" xfId="1" applyFont="1" applyFill="1" applyBorder="1"/>
    <xf numFmtId="0" fontId="1" fillId="8" borderId="4" xfId="1" applyFont="1" applyFill="1" applyBorder="1"/>
    <xf numFmtId="0" fontId="1" fillId="8" borderId="0" xfId="1" applyFont="1" applyFill="1" applyBorder="1" applyAlignment="1">
      <alignment horizontal="right"/>
    </xf>
    <xf numFmtId="0" fontId="1" fillId="8" borderId="0" xfId="1" applyFont="1" applyFill="1" applyBorder="1"/>
    <xf numFmtId="0" fontId="1" fillId="8" borderId="0" xfId="1" applyFont="1" applyFill="1" applyBorder="1" applyAlignment="1">
      <alignment horizontal="center"/>
    </xf>
    <xf numFmtId="0" fontId="1" fillId="8" borderId="5" xfId="1" applyFont="1" applyFill="1" applyBorder="1" applyAlignment="1">
      <alignment horizontal="right"/>
    </xf>
    <xf numFmtId="0" fontId="1" fillId="8" borderId="5" xfId="1" applyFont="1" applyFill="1" applyBorder="1"/>
    <xf numFmtId="0" fontId="1" fillId="8" borderId="5" xfId="1" applyFont="1" applyFill="1" applyBorder="1" applyAlignment="1">
      <alignment horizontal="center"/>
    </xf>
    <xf numFmtId="0" fontId="1" fillId="8" borderId="4" xfId="1" applyFont="1" applyFill="1" applyBorder="1" applyAlignment="1">
      <alignment horizontal="right"/>
    </xf>
    <xf numFmtId="0" fontId="1" fillId="8" borderId="4" xfId="1" applyFont="1" applyFill="1" applyBorder="1" applyAlignment="1">
      <alignment horizontal="center"/>
    </xf>
    <xf numFmtId="0" fontId="1" fillId="9" borderId="0" xfId="1" applyFont="1" applyFill="1"/>
    <xf numFmtId="0" fontId="1" fillId="9" borderId="0" xfId="1" applyFont="1" applyFill="1" applyAlignment="1">
      <alignment horizontal="right"/>
    </xf>
    <xf numFmtId="0" fontId="1" fillId="9" borderId="0" xfId="1" applyFont="1" applyFill="1" applyBorder="1"/>
    <xf numFmtId="0" fontId="1" fillId="9" borderId="0" xfId="1" applyFont="1" applyFill="1" applyAlignment="1">
      <alignment horizontal="center"/>
    </xf>
    <xf numFmtId="0" fontId="1" fillId="8" borderId="0" xfId="1" applyFont="1" applyFill="1" applyAlignment="1">
      <alignment horizontal="center"/>
    </xf>
    <xf numFmtId="0" fontId="1" fillId="0" borderId="0" xfId="1" applyFont="1" applyFill="1" applyBorder="1"/>
    <xf numFmtId="0" fontId="1" fillId="8" borderId="5" xfId="3" applyFont="1" applyFill="1" applyBorder="1" applyAlignment="1">
      <alignment horizontal="right"/>
    </xf>
    <xf numFmtId="0" fontId="1" fillId="8" borderId="0" xfId="1" applyFont="1" applyFill="1" applyAlignment="1">
      <alignment horizontal="right"/>
    </xf>
    <xf numFmtId="0" fontId="3" fillId="8" borderId="0" xfId="1" applyFont="1" applyFill="1" applyBorder="1" applyAlignment="1">
      <alignment horizontal="left"/>
    </xf>
    <xf numFmtId="0" fontId="1" fillId="10" borderId="0" xfId="1" applyFont="1" applyFill="1" applyAlignment="1">
      <alignment horizontal="center"/>
    </xf>
    <xf numFmtId="0" fontId="3" fillId="8" borderId="3" xfId="1" applyFont="1" applyFill="1" applyBorder="1" applyAlignment="1">
      <alignment horizontal="left"/>
    </xf>
    <xf numFmtId="0" fontId="1" fillId="8" borderId="3" xfId="1" applyFont="1" applyFill="1" applyBorder="1"/>
    <xf numFmtId="0" fontId="1" fillId="8" borderId="3" xfId="1" applyFont="1" applyFill="1" applyBorder="1" applyAlignment="1">
      <alignment horizontal="center"/>
    </xf>
    <xf numFmtId="0" fontId="1" fillId="10" borderId="3" xfId="1" applyFont="1" applyFill="1" applyBorder="1" applyAlignment="1">
      <alignment horizontal="center"/>
    </xf>
    <xf numFmtId="9" fontId="1" fillId="8" borderId="0" xfId="2" applyFont="1" applyFill="1" applyBorder="1" applyAlignment="1">
      <alignment horizontal="right"/>
    </xf>
    <xf numFmtId="9" fontId="1" fillId="8" borderId="4" xfId="2" applyFont="1" applyFill="1" applyBorder="1" applyAlignment="1">
      <alignment horizontal="right"/>
    </xf>
    <xf numFmtId="9" fontId="1" fillId="9" borderId="0" xfId="2" applyFont="1" applyFill="1" applyAlignment="1">
      <alignment horizontal="right"/>
    </xf>
    <xf numFmtId="9" fontId="1" fillId="8" borderId="0" xfId="2" applyFont="1" applyFill="1" applyAlignment="1">
      <alignment horizontal="right"/>
    </xf>
    <xf numFmtId="0" fontId="1" fillId="8" borderId="8" xfId="1" applyFont="1" applyFill="1" applyBorder="1" applyAlignment="1">
      <alignment horizontal="right"/>
    </xf>
    <xf numFmtId="0" fontId="1" fillId="9" borderId="8" xfId="1" applyFont="1" applyFill="1" applyBorder="1"/>
    <xf numFmtId="0" fontId="5" fillId="8" borderId="0" xfId="1" applyFont="1" applyFill="1" applyAlignment="1">
      <alignment horizontal="center"/>
    </xf>
    <xf numFmtId="10" fontId="1" fillId="8" borderId="0" xfId="1" applyNumberFormat="1" applyFont="1" applyFill="1"/>
    <xf numFmtId="3" fontId="7" fillId="0" borderId="5" xfId="6" applyNumberFormat="1" applyFont="1" applyFill="1" applyBorder="1" applyAlignment="1">
      <alignment horizontal="right" vertical="center" wrapText="1"/>
    </xf>
    <xf numFmtId="0" fontId="7" fillId="0" borderId="0" xfId="11" applyFont="1"/>
    <xf numFmtId="165" fontId="7" fillId="8" borderId="0" xfId="11" applyNumberFormat="1" applyFont="1" applyFill="1" applyBorder="1"/>
    <xf numFmtId="165" fontId="7" fillId="8" borderId="5" xfId="11" applyNumberFormat="1" applyFont="1" applyFill="1" applyBorder="1"/>
    <xf numFmtId="165" fontId="8" fillId="8" borderId="0" xfId="11" applyNumberFormat="1" applyFont="1" applyFill="1" applyBorder="1"/>
    <xf numFmtId="165" fontId="7" fillId="8" borderId="8" xfId="11" applyNumberFormat="1" applyFont="1" applyFill="1" applyBorder="1"/>
    <xf numFmtId="0" fontId="3" fillId="8" borderId="0" xfId="1" applyFont="1" applyFill="1"/>
    <xf numFmtId="0" fontId="1" fillId="8" borderId="0" xfId="1" applyFont="1" applyFill="1" applyBorder="1" applyAlignment="1"/>
    <xf numFmtId="0" fontId="1" fillId="8" borderId="0" xfId="1" applyFont="1" applyFill="1" applyBorder="1" applyAlignment="1">
      <alignment horizontal="left"/>
    </xf>
    <xf numFmtId="15" fontId="3" fillId="8" borderId="4" xfId="1" applyNumberFormat="1" applyFont="1" applyFill="1" applyBorder="1" applyAlignment="1">
      <alignment horizontal="center" vertical="center"/>
    </xf>
    <xf numFmtId="15" fontId="3" fillId="8" borderId="0" xfId="1" applyNumberFormat="1" applyFont="1" applyFill="1" applyBorder="1" applyAlignment="1">
      <alignment horizontal="center" vertical="center"/>
    </xf>
    <xf numFmtId="0" fontId="3" fillId="8" borderId="0" xfId="1" applyFont="1" applyFill="1" applyBorder="1" applyAlignment="1">
      <alignment horizontal="center" vertical="center"/>
    </xf>
    <xf numFmtId="15" fontId="3" fillId="8" borderId="0" xfId="1" applyNumberFormat="1" applyFont="1" applyFill="1" applyBorder="1" applyAlignment="1">
      <alignment horizontal="center" vertical="center" wrapText="1"/>
    </xf>
    <xf numFmtId="0" fontId="1" fillId="8" borderId="0" xfId="1" applyFont="1" applyFill="1" applyAlignment="1">
      <alignment horizontal="left"/>
    </xf>
    <xf numFmtId="15" fontId="3" fillId="8" borderId="5" xfId="1" applyNumberFormat="1" applyFont="1" applyFill="1" applyBorder="1" applyAlignment="1">
      <alignment vertical="center"/>
    </xf>
    <xf numFmtId="9" fontId="3" fillId="8" borderId="5" xfId="1" applyNumberFormat="1" applyFont="1" applyFill="1" applyBorder="1" applyAlignment="1">
      <alignment vertical="center"/>
    </xf>
    <xf numFmtId="15" fontId="3" fillId="8" borderId="0" xfId="1" applyNumberFormat="1" applyFont="1" applyFill="1" applyBorder="1" applyAlignment="1">
      <alignment horizontal="center"/>
    </xf>
    <xf numFmtId="0" fontId="3" fillId="8" borderId="5" xfId="1" applyFont="1" applyFill="1" applyBorder="1" applyAlignment="1">
      <alignment horizontal="center"/>
    </xf>
    <xf numFmtId="15" fontId="3" fillId="8" borderId="5" xfId="1" applyNumberFormat="1" applyFont="1" applyFill="1" applyBorder="1" applyAlignment="1">
      <alignment horizontal="center"/>
    </xf>
    <xf numFmtId="9" fontId="3" fillId="8" borderId="5" xfId="1" applyNumberFormat="1" applyFont="1" applyFill="1" applyBorder="1" applyAlignment="1">
      <alignment horizontal="center"/>
    </xf>
    <xf numFmtId="3" fontId="1" fillId="8" borderId="0" xfId="1" applyNumberFormat="1" applyFill="1" applyBorder="1" applyAlignment="1">
      <alignment horizontal="left" vertical="center"/>
    </xf>
    <xf numFmtId="164" fontId="1" fillId="9" borderId="0" xfId="1" applyNumberFormat="1" applyFill="1" applyBorder="1" applyAlignment="1">
      <alignment horizontal="left" vertical="center"/>
    </xf>
    <xf numFmtId="0" fontId="1" fillId="8" borderId="0" xfId="1" applyFont="1" applyFill="1" applyBorder="1" applyAlignment="1">
      <alignment horizontal="left" vertical="center"/>
    </xf>
    <xf numFmtId="1" fontId="1" fillId="8" borderId="0" xfId="1" applyNumberFormat="1" applyFill="1" applyBorder="1" applyAlignment="1">
      <alignment horizontal="left" vertical="center"/>
    </xf>
    <xf numFmtId="1" fontId="1" fillId="8" borderId="0" xfId="1" applyNumberFormat="1" applyFont="1" applyFill="1" applyBorder="1" applyAlignment="1">
      <alignment horizontal="left" vertical="center"/>
    </xf>
    <xf numFmtId="3" fontId="1" fillId="8" borderId="0" xfId="1" applyNumberFormat="1" applyFill="1" applyBorder="1" applyAlignment="1">
      <alignment horizontal="right"/>
    </xf>
    <xf numFmtId="164" fontId="1" fillId="9" borderId="0" xfId="1" applyNumberFormat="1" applyFill="1" applyBorder="1" applyAlignment="1">
      <alignment horizontal="right"/>
    </xf>
    <xf numFmtId="0" fontId="3" fillId="8" borderId="5" xfId="1" applyFont="1" applyFill="1" applyBorder="1"/>
    <xf numFmtId="0" fontId="1" fillId="8" borderId="5" xfId="1" applyFill="1" applyBorder="1" applyAlignment="1">
      <alignment horizontal="left" vertical="center"/>
    </xf>
    <xf numFmtId="0" fontId="1" fillId="8" borderId="5" xfId="1" applyFont="1" applyFill="1" applyBorder="1" applyAlignment="1">
      <alignment horizontal="left" vertical="center"/>
    </xf>
    <xf numFmtId="164" fontId="1" fillId="8" borderId="5" xfId="1" applyNumberFormat="1" applyFont="1" applyFill="1" applyBorder="1" applyAlignment="1">
      <alignment horizontal="left" vertical="center"/>
    </xf>
    <xf numFmtId="1" fontId="1" fillId="8" borderId="5" xfId="1" applyNumberFormat="1" applyFill="1" applyBorder="1" applyAlignment="1">
      <alignment horizontal="left" vertical="center"/>
    </xf>
    <xf numFmtId="3" fontId="1" fillId="8" borderId="5" xfId="1" applyNumberFormat="1" applyFill="1" applyBorder="1" applyAlignment="1">
      <alignment horizontal="right"/>
    </xf>
    <xf numFmtId="1" fontId="1" fillId="8" borderId="5" xfId="1" applyNumberFormat="1" applyFont="1" applyFill="1" applyBorder="1" applyAlignment="1">
      <alignment horizontal="right"/>
    </xf>
    <xf numFmtId="0" fontId="1" fillId="8" borderId="5" xfId="1" applyFill="1" applyBorder="1" applyAlignment="1">
      <alignment horizontal="right"/>
    </xf>
    <xf numFmtId="164" fontId="1" fillId="8" borderId="5" xfId="1" applyNumberFormat="1" applyFont="1" applyFill="1" applyBorder="1" applyAlignment="1">
      <alignment horizontal="right"/>
    </xf>
    <xf numFmtId="0" fontId="1" fillId="8" borderId="0" xfId="1" applyFill="1" applyBorder="1" applyAlignment="1">
      <alignment horizontal="left" vertical="center"/>
    </xf>
    <xf numFmtId="164" fontId="1" fillId="8" borderId="0" xfId="1" applyNumberFormat="1" applyFont="1" applyFill="1" applyBorder="1" applyAlignment="1">
      <alignment horizontal="left" vertical="center"/>
    </xf>
    <xf numFmtId="1" fontId="1" fillId="8" borderId="0" xfId="1" applyNumberFormat="1" applyFont="1" applyFill="1" applyBorder="1" applyAlignment="1">
      <alignment horizontal="right"/>
    </xf>
    <xf numFmtId="0" fontId="1" fillId="8" borderId="0" xfId="1" applyFill="1" applyBorder="1" applyAlignment="1">
      <alignment horizontal="right"/>
    </xf>
    <xf numFmtId="164" fontId="1" fillId="8" borderId="0" xfId="1" applyNumberFormat="1" applyFont="1" applyFill="1" applyBorder="1" applyAlignment="1">
      <alignment horizontal="right"/>
    </xf>
    <xf numFmtId="164" fontId="1" fillId="8" borderId="0" xfId="1" applyNumberFormat="1" applyFill="1" applyBorder="1" applyAlignment="1">
      <alignment horizontal="left" vertical="center"/>
    </xf>
    <xf numFmtId="9" fontId="1" fillId="8" borderId="0" xfId="1" applyNumberFormat="1" applyFont="1" applyFill="1" applyBorder="1" applyAlignment="1">
      <alignment horizontal="left" vertical="center"/>
    </xf>
    <xf numFmtId="9" fontId="1" fillId="8" borderId="0" xfId="2" applyFont="1" applyFill="1" applyAlignment="1">
      <alignment horizontal="left" vertical="center"/>
    </xf>
    <xf numFmtId="0" fontId="1" fillId="8" borderId="0" xfId="1" applyFont="1" applyFill="1" applyAlignment="1">
      <alignment horizontal="left" vertical="center"/>
    </xf>
    <xf numFmtId="164" fontId="1" fillId="8" borderId="0" xfId="1" applyNumberFormat="1" applyFill="1" applyBorder="1" applyAlignment="1">
      <alignment horizontal="right"/>
    </xf>
    <xf numFmtId="9" fontId="1" fillId="8" borderId="0" xfId="1" applyNumberFormat="1" applyFont="1" applyFill="1" applyBorder="1" applyAlignment="1">
      <alignment horizontal="right"/>
    </xf>
    <xf numFmtId="164" fontId="1" fillId="8" borderId="5" xfId="1" applyNumberFormat="1" applyFill="1" applyBorder="1" applyAlignment="1">
      <alignment horizontal="left" vertical="center"/>
    </xf>
    <xf numFmtId="9" fontId="1" fillId="8" borderId="5" xfId="1" applyNumberFormat="1" applyFont="1" applyFill="1" applyBorder="1" applyAlignment="1">
      <alignment horizontal="left" vertical="center"/>
    </xf>
    <xf numFmtId="9" fontId="1" fillId="8" borderId="5" xfId="2" applyFont="1" applyFill="1" applyBorder="1" applyAlignment="1">
      <alignment horizontal="left" vertical="center"/>
    </xf>
    <xf numFmtId="164" fontId="1" fillId="8" borderId="5" xfId="1" applyNumberFormat="1" applyFill="1" applyBorder="1" applyAlignment="1">
      <alignment horizontal="right"/>
    </xf>
    <xf numFmtId="9" fontId="1" fillId="8" borderId="5" xfId="1" applyNumberFormat="1" applyFont="1" applyFill="1" applyBorder="1" applyAlignment="1">
      <alignment horizontal="right"/>
    </xf>
    <xf numFmtId="0" fontId="1" fillId="8" borderId="4" xfId="1" applyFill="1" applyBorder="1" applyAlignment="1">
      <alignment horizontal="left" vertical="center"/>
    </xf>
    <xf numFmtId="9" fontId="1" fillId="8" borderId="4" xfId="1" applyNumberFormat="1" applyFill="1" applyBorder="1" applyAlignment="1">
      <alignment horizontal="left" vertical="center"/>
    </xf>
    <xf numFmtId="0" fontId="1" fillId="8" borderId="4" xfId="1" applyFont="1" applyFill="1" applyBorder="1" applyAlignment="1">
      <alignment horizontal="left" vertical="center"/>
    </xf>
    <xf numFmtId="3" fontId="1" fillId="8" borderId="4" xfId="1" applyNumberFormat="1" applyFill="1" applyBorder="1" applyAlignment="1">
      <alignment horizontal="right"/>
    </xf>
    <xf numFmtId="1" fontId="1" fillId="8" borderId="4" xfId="1" applyNumberFormat="1" applyFont="1" applyFill="1" applyBorder="1" applyAlignment="1">
      <alignment horizontal="right"/>
    </xf>
    <xf numFmtId="0" fontId="1" fillId="8" borderId="4" xfId="1" applyFill="1" applyBorder="1" applyAlignment="1">
      <alignment horizontal="right"/>
    </xf>
    <xf numFmtId="9" fontId="1" fillId="8" borderId="4" xfId="1" applyNumberFormat="1" applyFont="1" applyFill="1" applyBorder="1" applyAlignment="1">
      <alignment horizontal="right"/>
    </xf>
    <xf numFmtId="164" fontId="1" fillId="8" borderId="4" xfId="1" applyNumberFormat="1" applyFont="1" applyFill="1" applyBorder="1" applyAlignment="1">
      <alignment horizontal="right"/>
    </xf>
    <xf numFmtId="3" fontId="1" fillId="8" borderId="4" xfId="1" applyNumberFormat="1" applyFill="1" applyBorder="1" applyAlignment="1">
      <alignment horizontal="left" vertical="center"/>
    </xf>
    <xf numFmtId="9" fontId="1" fillId="8" borderId="0" xfId="2" applyFont="1" applyFill="1" applyBorder="1" applyAlignment="1">
      <alignment horizontal="left" vertical="center"/>
    </xf>
    <xf numFmtId="9" fontId="1" fillId="8" borderId="4" xfId="1" applyNumberFormat="1" applyFont="1" applyFill="1" applyBorder="1" applyAlignment="1">
      <alignment horizontal="left" vertical="center"/>
    </xf>
    <xf numFmtId="164" fontId="1" fillId="8" borderId="4" xfId="1" applyNumberFormat="1" applyFont="1" applyFill="1" applyBorder="1" applyAlignment="1">
      <alignment horizontal="left" vertical="center"/>
    </xf>
    <xf numFmtId="3" fontId="3" fillId="9" borderId="0" xfId="1" applyNumberFormat="1" applyFont="1" applyFill="1" applyBorder="1" applyAlignment="1">
      <alignment horizontal="left" vertical="center"/>
    </xf>
    <xf numFmtId="164" fontId="3" fillId="8" borderId="0" xfId="1" applyNumberFormat="1" applyFont="1" applyFill="1" applyBorder="1" applyAlignment="1">
      <alignment horizontal="left" vertical="center"/>
    </xf>
    <xf numFmtId="0" fontId="3" fillId="8" borderId="0" xfId="1" applyFont="1" applyFill="1" applyBorder="1" applyAlignment="1">
      <alignment horizontal="left" vertical="center"/>
    </xf>
    <xf numFmtId="0" fontId="3" fillId="8" borderId="0" xfId="1" applyFont="1" applyFill="1" applyBorder="1" applyAlignment="1">
      <alignment horizontal="right"/>
    </xf>
    <xf numFmtId="1" fontId="3" fillId="8" borderId="0" xfId="1" applyNumberFormat="1" applyFont="1" applyFill="1" applyBorder="1" applyAlignment="1">
      <alignment horizontal="right"/>
    </xf>
    <xf numFmtId="3" fontId="3" fillId="9" borderId="0" xfId="1" applyNumberFormat="1" applyFont="1" applyFill="1" applyBorder="1" applyAlignment="1">
      <alignment horizontal="right"/>
    </xf>
    <xf numFmtId="164" fontId="3" fillId="8" borderId="0" xfId="1" applyNumberFormat="1" applyFont="1" applyFill="1" applyBorder="1" applyAlignment="1">
      <alignment horizontal="right"/>
    </xf>
    <xf numFmtId="9" fontId="1" fillId="9" borderId="5" xfId="1" applyNumberFormat="1" applyFill="1" applyBorder="1" applyAlignment="1">
      <alignment horizontal="left" vertical="center"/>
    </xf>
    <xf numFmtId="9" fontId="1" fillId="9" borderId="5" xfId="1" applyNumberFormat="1" applyFill="1" applyBorder="1" applyAlignment="1">
      <alignment horizontal="right"/>
    </xf>
    <xf numFmtId="9" fontId="1" fillId="8" borderId="4" xfId="1" applyNumberFormat="1" applyFill="1" applyBorder="1" applyAlignment="1">
      <alignment horizontal="right"/>
    </xf>
    <xf numFmtId="9" fontId="1" fillId="9" borderId="8" xfId="1" applyNumberFormat="1" applyFill="1" applyBorder="1" applyAlignment="1">
      <alignment horizontal="left" vertical="center"/>
    </xf>
    <xf numFmtId="0" fontId="1" fillId="8" borderId="8" xfId="1" applyFont="1" applyFill="1" applyBorder="1" applyAlignment="1">
      <alignment horizontal="left" vertical="center"/>
    </xf>
    <xf numFmtId="3" fontId="1" fillId="8" borderId="8" xfId="1" applyNumberFormat="1" applyFill="1" applyBorder="1" applyAlignment="1">
      <alignment horizontal="right"/>
    </xf>
    <xf numFmtId="1" fontId="1" fillId="8" borderId="8" xfId="1" applyNumberFormat="1" applyFont="1" applyFill="1" applyBorder="1" applyAlignment="1">
      <alignment horizontal="right"/>
    </xf>
    <xf numFmtId="9" fontId="1" fillId="9" borderId="8" xfId="1" applyNumberFormat="1" applyFill="1" applyBorder="1" applyAlignment="1">
      <alignment horizontal="right"/>
    </xf>
    <xf numFmtId="3" fontId="1" fillId="8" borderId="0" xfId="1" applyNumberFormat="1" applyFont="1" applyFill="1"/>
    <xf numFmtId="169" fontId="7" fillId="8" borderId="0" xfId="1" applyNumberFormat="1" applyFont="1" applyFill="1" applyBorder="1" applyAlignment="1">
      <alignment horizontal="right"/>
    </xf>
    <xf numFmtId="0" fontId="16" fillId="8" borderId="0" xfId="1" applyFont="1" applyFill="1"/>
    <xf numFmtId="0" fontId="1" fillId="0" borderId="0" xfId="1" applyFont="1" applyFill="1" applyBorder="1" applyAlignment="1">
      <alignment horizontal="left"/>
    </xf>
    <xf numFmtId="164" fontId="7" fillId="0" borderId="0" xfId="11" applyNumberFormat="1" applyFont="1" applyFill="1" applyBorder="1" applyAlignment="1">
      <alignment horizontal="right"/>
    </xf>
    <xf numFmtId="0" fontId="7" fillId="8" borderId="0" xfId="11" applyFont="1" applyFill="1" applyBorder="1" applyAlignment="1">
      <alignment horizontal="right"/>
    </xf>
    <xf numFmtId="3" fontId="7" fillId="8" borderId="0" xfId="11" applyNumberFormat="1" applyFont="1" applyFill="1" applyBorder="1" applyAlignment="1">
      <alignment horizontal="right"/>
    </xf>
    <xf numFmtId="0" fontId="6" fillId="8" borderId="0" xfId="11" applyFont="1" applyFill="1" applyBorder="1" applyAlignment="1">
      <alignment horizontal="right"/>
    </xf>
    <xf numFmtId="3" fontId="6" fillId="8" borderId="0" xfId="11" applyNumberFormat="1" applyFont="1" applyFill="1" applyBorder="1" applyAlignment="1">
      <alignment horizontal="right"/>
    </xf>
    <xf numFmtId="164" fontId="6" fillId="0" borderId="0" xfId="11" applyNumberFormat="1" applyFont="1" applyFill="1" applyBorder="1" applyAlignment="1">
      <alignment horizontal="right"/>
    </xf>
    <xf numFmtId="0" fontId="7" fillId="8" borderId="5" xfId="11" applyFont="1" applyFill="1" applyBorder="1" applyAlignment="1">
      <alignment horizontal="right"/>
    </xf>
    <xf numFmtId="164" fontId="7" fillId="8" borderId="5" xfId="11" applyNumberFormat="1" applyFont="1" applyFill="1" applyBorder="1" applyAlignment="1">
      <alignment horizontal="right"/>
    </xf>
    <xf numFmtId="164" fontId="7" fillId="8" borderId="0" xfId="11" applyNumberFormat="1" applyFont="1" applyFill="1" applyBorder="1" applyAlignment="1">
      <alignment horizontal="right"/>
    </xf>
    <xf numFmtId="165" fontId="7" fillId="8" borderId="0" xfId="11" applyNumberFormat="1" applyFont="1" applyFill="1" applyBorder="1" applyAlignment="1">
      <alignment horizontal="right"/>
    </xf>
    <xf numFmtId="9" fontId="7" fillId="8" borderId="0" xfId="11" applyNumberFormat="1" applyFont="1" applyFill="1" applyBorder="1" applyAlignment="1">
      <alignment horizontal="right"/>
    </xf>
    <xf numFmtId="165" fontId="7" fillId="0" borderId="0" xfId="11" applyNumberFormat="1" applyFont="1" applyFill="1" applyBorder="1" applyAlignment="1">
      <alignment horizontal="right"/>
    </xf>
    <xf numFmtId="9" fontId="7" fillId="8" borderId="5" xfId="11" applyNumberFormat="1" applyFont="1" applyFill="1" applyBorder="1" applyAlignment="1">
      <alignment horizontal="right"/>
    </xf>
    <xf numFmtId="0" fontId="7" fillId="8" borderId="4" xfId="11" applyFont="1" applyFill="1" applyBorder="1" applyAlignment="1">
      <alignment horizontal="right"/>
    </xf>
    <xf numFmtId="165" fontId="7" fillId="8" borderId="4" xfId="11" applyNumberFormat="1" applyFont="1" applyFill="1" applyBorder="1" applyAlignment="1">
      <alignment horizontal="right"/>
    </xf>
    <xf numFmtId="9" fontId="7" fillId="8" borderId="4" xfId="11" applyNumberFormat="1" applyFont="1" applyFill="1" applyBorder="1" applyAlignment="1">
      <alignment horizontal="right"/>
    </xf>
    <xf numFmtId="164" fontId="7" fillId="8" borderId="4" xfId="11" applyNumberFormat="1" applyFont="1" applyFill="1" applyBorder="1" applyAlignment="1">
      <alignment horizontal="right"/>
    </xf>
    <xf numFmtId="9" fontId="7" fillId="0" borderId="0" xfId="11" applyNumberFormat="1" applyFont="1" applyFill="1" applyBorder="1" applyAlignment="1">
      <alignment horizontal="right"/>
    </xf>
    <xf numFmtId="2" fontId="7" fillId="8" borderId="0" xfId="11" applyNumberFormat="1" applyFont="1" applyFill="1" applyBorder="1" applyAlignment="1">
      <alignment horizontal="right"/>
    </xf>
    <xf numFmtId="3" fontId="6" fillId="9" borderId="0" xfId="11" applyNumberFormat="1" applyFont="1" applyFill="1" applyBorder="1" applyAlignment="1">
      <alignment horizontal="right"/>
    </xf>
    <xf numFmtId="168" fontId="6" fillId="0" borderId="0" xfId="11" applyNumberFormat="1" applyFont="1" applyFill="1" applyBorder="1" applyAlignment="1">
      <alignment horizontal="right"/>
    </xf>
    <xf numFmtId="165" fontId="7" fillId="0" borderId="0" xfId="5" applyNumberFormat="1" applyFont="1" applyFill="1" applyBorder="1" applyAlignment="1">
      <alignment horizontal="right"/>
    </xf>
    <xf numFmtId="3" fontId="8" fillId="8" borderId="0" xfId="11" applyNumberFormat="1" applyFont="1" applyFill="1" applyBorder="1" applyAlignment="1">
      <alignment horizontal="right"/>
    </xf>
    <xf numFmtId="165" fontId="8" fillId="8" borderId="0" xfId="11" applyNumberFormat="1" applyFont="1" applyFill="1" applyBorder="1" applyAlignment="1">
      <alignment horizontal="right"/>
    </xf>
    <xf numFmtId="0" fontId="8" fillId="8" borderId="0" xfId="11" applyFont="1" applyFill="1" applyBorder="1" applyAlignment="1">
      <alignment horizontal="right"/>
    </xf>
    <xf numFmtId="164" fontId="8" fillId="8" borderId="0" xfId="11" applyNumberFormat="1" applyFont="1" applyFill="1" applyBorder="1" applyAlignment="1">
      <alignment horizontal="right"/>
    </xf>
    <xf numFmtId="9" fontId="8" fillId="8" borderId="0" xfId="11" applyNumberFormat="1" applyFont="1" applyFill="1" applyBorder="1" applyAlignment="1">
      <alignment horizontal="right"/>
    </xf>
    <xf numFmtId="164" fontId="8" fillId="0" borderId="0" xfId="11" applyNumberFormat="1" applyFont="1" applyFill="1" applyBorder="1" applyAlignment="1">
      <alignment horizontal="right"/>
    </xf>
    <xf numFmtId="0" fontId="5" fillId="8" borderId="0" xfId="1" applyFont="1" applyFill="1" applyBorder="1" applyAlignment="1">
      <alignment horizontal="right"/>
    </xf>
    <xf numFmtId="165" fontId="7" fillId="0" borderId="5" xfId="11" applyNumberFormat="1" applyFont="1" applyFill="1" applyBorder="1" applyAlignment="1">
      <alignment horizontal="right"/>
    </xf>
    <xf numFmtId="9" fontId="7" fillId="0" borderId="5" xfId="11" applyNumberFormat="1" applyFont="1" applyFill="1" applyBorder="1" applyAlignment="1">
      <alignment horizontal="right"/>
    </xf>
    <xf numFmtId="9" fontId="7" fillId="0" borderId="8" xfId="11" applyNumberFormat="1" applyFont="1" applyFill="1" applyBorder="1" applyAlignment="1">
      <alignment horizontal="right"/>
    </xf>
    <xf numFmtId="0" fontId="7" fillId="8" borderId="8" xfId="11" applyFont="1" applyFill="1" applyBorder="1" applyAlignment="1">
      <alignment horizontal="right"/>
    </xf>
    <xf numFmtId="3" fontId="7" fillId="8" borderId="8" xfId="11" applyNumberFormat="1" applyFont="1" applyFill="1" applyBorder="1" applyAlignment="1">
      <alignment horizontal="right"/>
    </xf>
    <xf numFmtId="2" fontId="7" fillId="8" borderId="8" xfId="11" applyNumberFormat="1" applyFont="1" applyFill="1" applyBorder="1" applyAlignment="1">
      <alignment horizontal="right"/>
    </xf>
    <xf numFmtId="3" fontId="1" fillId="8" borderId="0" xfId="1" applyNumberFormat="1" applyFill="1" applyBorder="1"/>
    <xf numFmtId="0" fontId="1" fillId="8" borderId="8" xfId="1" applyFill="1" applyBorder="1" applyAlignment="1">
      <alignment horizontal="right"/>
    </xf>
    <xf numFmtId="0" fontId="1" fillId="5" borderId="11" xfId="1" applyFill="1" applyBorder="1"/>
    <xf numFmtId="3" fontId="1" fillId="2" borderId="0" xfId="1" quotePrefix="1" applyNumberFormat="1" applyFill="1" applyBorder="1" applyAlignment="1">
      <alignment horizontal="center"/>
    </xf>
    <xf numFmtId="3" fontId="1" fillId="2" borderId="3" xfId="1" applyNumberFormat="1" applyFont="1" applyFill="1" applyBorder="1" applyAlignment="1">
      <alignment horizontal="center"/>
    </xf>
    <xf numFmtId="3" fontId="1" fillId="2" borderId="5" xfId="1" quotePrefix="1" applyNumberFormat="1" applyFill="1" applyBorder="1" applyAlignment="1">
      <alignment horizontal="center"/>
    </xf>
    <xf numFmtId="0" fontId="1" fillId="0" borderId="11" xfId="1" applyFill="1" applyBorder="1"/>
    <xf numFmtId="15" fontId="3" fillId="2" borderId="3" xfId="1" applyNumberFormat="1" applyFont="1" applyFill="1" applyBorder="1" applyAlignment="1">
      <alignment horizontal="center"/>
    </xf>
    <xf numFmtId="0" fontId="3" fillId="2" borderId="3" xfId="1" applyFont="1" applyFill="1" applyBorder="1"/>
    <xf numFmtId="0" fontId="1" fillId="2" borderId="0" xfId="3" applyFont="1" applyFill="1" applyBorder="1" applyAlignment="1">
      <alignment horizontal="right"/>
    </xf>
    <xf numFmtId="0" fontId="1" fillId="7" borderId="0" xfId="1" applyFont="1" applyFill="1" applyBorder="1" applyAlignment="1">
      <alignment horizontal="center" vertical="center"/>
    </xf>
    <xf numFmtId="1" fontId="1" fillId="7" borderId="0" xfId="1" applyNumberFormat="1" applyFont="1" applyFill="1" applyBorder="1" applyAlignment="1">
      <alignment horizontal="center" vertical="center"/>
    </xf>
    <xf numFmtId="0" fontId="3" fillId="2" borderId="3" xfId="1" applyFont="1" applyFill="1" applyBorder="1" applyAlignment="1">
      <alignment vertical="center"/>
    </xf>
    <xf numFmtId="3" fontId="1" fillId="2" borderId="5" xfId="1" applyNumberFormat="1" applyFont="1" applyFill="1" applyBorder="1" applyAlignment="1">
      <alignment horizontal="center"/>
    </xf>
    <xf numFmtId="3" fontId="1" fillId="2" borderId="0" xfId="1" quotePrefix="1" applyNumberFormat="1" applyFill="1" applyBorder="1"/>
    <xf numFmtId="0" fontId="1" fillId="0" borderId="4" xfId="1" applyFill="1" applyBorder="1"/>
    <xf numFmtId="3" fontId="1" fillId="2" borderId="8" xfId="1" applyNumberFormat="1" applyFill="1" applyBorder="1"/>
    <xf numFmtId="9" fontId="1" fillId="0" borderId="8" xfId="2" applyNumberFormat="1" applyFont="1" applyFill="1" applyBorder="1"/>
    <xf numFmtId="3" fontId="1" fillId="2" borderId="8" xfId="1" applyNumberFormat="1" applyFill="1" applyBorder="1" applyAlignment="1">
      <alignment horizontal="right"/>
    </xf>
    <xf numFmtId="164" fontId="1" fillId="2" borderId="8" xfId="2" applyNumberFormat="1" applyFont="1" applyFill="1" applyBorder="1"/>
    <xf numFmtId="9" fontId="1" fillId="2" borderId="8" xfId="1" applyNumberFormat="1" applyFill="1" applyBorder="1"/>
    <xf numFmtId="0" fontId="1" fillId="5" borderId="11" xfId="1" applyFont="1" applyFill="1" applyBorder="1"/>
    <xf numFmtId="3" fontId="1" fillId="2" borderId="0" xfId="1" applyNumberFormat="1" applyFont="1" applyFill="1" applyBorder="1" applyAlignment="1">
      <alignment horizontal="center"/>
    </xf>
    <xf numFmtId="3" fontId="1" fillId="2" borderId="0" xfId="1" applyNumberFormat="1" applyFont="1" applyFill="1" applyAlignment="1">
      <alignment horizontal="center"/>
    </xf>
    <xf numFmtId="3" fontId="1" fillId="8" borderId="0" xfId="1" applyNumberFormat="1" applyFont="1" applyFill="1" applyBorder="1"/>
    <xf numFmtId="3" fontId="1" fillId="8" borderId="0" xfId="1" applyNumberFormat="1" applyFont="1" applyFill="1" applyBorder="1" applyAlignment="1">
      <alignment horizontal="right"/>
    </xf>
    <xf numFmtId="3" fontId="1" fillId="8" borderId="0" xfId="1" applyNumberFormat="1" applyFont="1" applyFill="1" applyAlignment="1">
      <alignment horizontal="right"/>
    </xf>
    <xf numFmtId="0" fontId="3" fillId="8" borderId="3" xfId="1" applyFont="1" applyFill="1" applyBorder="1"/>
    <xf numFmtId="0" fontId="3" fillId="8" borderId="4" xfId="1" applyFont="1" applyFill="1" applyBorder="1" applyAlignment="1">
      <alignment horizontal="center"/>
    </xf>
    <xf numFmtId="0" fontId="1" fillId="8" borderId="0" xfId="3" applyFont="1" applyFill="1" applyBorder="1" applyAlignment="1">
      <alignment horizontal="right"/>
    </xf>
    <xf numFmtId="0" fontId="1" fillId="8" borderId="3" xfId="1" applyFont="1" applyFill="1" applyBorder="1" applyAlignment="1">
      <alignment horizontal="right"/>
    </xf>
    <xf numFmtId="0" fontId="1" fillId="0" borderId="0" xfId="1" applyFont="1" applyFill="1" applyBorder="1" applyAlignment="1">
      <alignment horizontal="right"/>
    </xf>
    <xf numFmtId="15" fontId="1" fillId="0" borderId="0" xfId="1" applyNumberFormat="1" applyFont="1" applyFill="1" applyBorder="1" applyAlignment="1">
      <alignment horizontal="right"/>
    </xf>
    <xf numFmtId="0" fontId="1" fillId="2" borderId="3" xfId="1" applyFill="1" applyBorder="1" applyAlignment="1">
      <alignment horizontal="right"/>
    </xf>
    <xf numFmtId="15" fontId="3" fillId="2" borderId="5" xfId="1" applyNumberFormat="1" applyFont="1" applyFill="1" applyBorder="1" applyAlignment="1">
      <alignment horizontal="right"/>
    </xf>
    <xf numFmtId="0" fontId="3" fillId="2" borderId="0" xfId="1" applyFont="1" applyFill="1" applyBorder="1" applyAlignment="1">
      <alignment horizontal="right"/>
    </xf>
    <xf numFmtId="167" fontId="1" fillId="2" borderId="5" xfId="9" applyNumberFormat="1" applyFont="1" applyFill="1" applyBorder="1" applyAlignment="1">
      <alignment horizontal="right"/>
    </xf>
    <xf numFmtId="0" fontId="1" fillId="2" borderId="0" xfId="1" applyFill="1" applyAlignment="1">
      <alignment horizontal="right"/>
    </xf>
    <xf numFmtId="0" fontId="1" fillId="0" borderId="4" xfId="1" applyFont="1" applyFill="1" applyBorder="1" applyAlignment="1"/>
    <xf numFmtId="0" fontId="1" fillId="0" borderId="0" xfId="1" applyFont="1" applyFill="1" applyBorder="1" applyAlignment="1"/>
    <xf numFmtId="15" fontId="1" fillId="0" borderId="0" xfId="1" applyNumberFormat="1" applyFont="1" applyFill="1" applyBorder="1" applyAlignment="1"/>
    <xf numFmtId="0" fontId="3" fillId="2" borderId="4" xfId="1" applyFont="1" applyFill="1" applyBorder="1" applyAlignment="1"/>
    <xf numFmtId="3" fontId="1" fillId="2" borderId="5" xfId="1" applyNumberFormat="1" applyFont="1" applyFill="1" applyBorder="1" applyAlignment="1"/>
    <xf numFmtId="0" fontId="1" fillId="2" borderId="4" xfId="1" applyFont="1" applyFill="1" applyBorder="1" applyAlignment="1"/>
    <xf numFmtId="3" fontId="1" fillId="2" borderId="0" xfId="1" applyNumberFormat="1" applyFont="1" applyFill="1" applyBorder="1" applyAlignment="1"/>
    <xf numFmtId="0" fontId="1" fillId="2" borderId="0" xfId="1" applyFont="1" applyFill="1" applyBorder="1" applyAlignment="1"/>
    <xf numFmtId="0" fontId="1" fillId="2" borderId="0" xfId="1" applyFont="1" applyFill="1" applyAlignment="1"/>
    <xf numFmtId="3" fontId="1" fillId="8" borderId="0" xfId="1" applyNumberFormat="1" applyFill="1" applyBorder="1" applyAlignment="1">
      <alignment vertical="center"/>
    </xf>
    <xf numFmtId="0" fontId="1" fillId="8" borderId="5" xfId="1" applyFill="1" applyBorder="1" applyAlignment="1">
      <alignment vertical="center"/>
    </xf>
    <xf numFmtId="0" fontId="1" fillId="8" borderId="0" xfId="1" applyFill="1" applyBorder="1" applyAlignment="1">
      <alignment vertical="center"/>
    </xf>
    <xf numFmtId="0" fontId="1" fillId="8" borderId="4" xfId="1" applyFill="1" applyBorder="1" applyAlignment="1">
      <alignment vertical="center"/>
    </xf>
    <xf numFmtId="3" fontId="1" fillId="8" borderId="4" xfId="1" applyNumberFormat="1" applyFill="1" applyBorder="1" applyAlignment="1">
      <alignment vertical="center"/>
    </xf>
    <xf numFmtId="3" fontId="3" fillId="9" borderId="0" xfId="1" applyNumberFormat="1" applyFont="1" applyFill="1" applyBorder="1" applyAlignment="1">
      <alignment vertical="center"/>
    </xf>
    <xf numFmtId="0" fontId="1" fillId="8" borderId="8" xfId="1" applyFont="1" applyFill="1" applyBorder="1" applyAlignment="1"/>
    <xf numFmtId="3" fontId="1" fillId="8" borderId="8" xfId="1" applyNumberFormat="1" applyFont="1" applyFill="1" applyBorder="1" applyAlignment="1"/>
    <xf numFmtId="0" fontId="1" fillId="8" borderId="0" xfId="1" applyFill="1" applyBorder="1" applyAlignment="1">
      <alignment horizontal="right" vertical="center"/>
    </xf>
    <xf numFmtId="3" fontId="1" fillId="8" borderId="5" xfId="1" applyNumberFormat="1" applyFill="1" applyBorder="1" applyAlignment="1">
      <alignment horizontal="right" vertical="center"/>
    </xf>
    <xf numFmtId="15" fontId="1" fillId="2" borderId="0" xfId="1" applyNumberFormat="1" applyFont="1" applyFill="1" applyBorder="1"/>
    <xf numFmtId="0" fontId="3" fillId="2" borderId="4" xfId="1" applyFont="1" applyFill="1" applyBorder="1" applyAlignment="1">
      <alignment horizontal="right" vertical="center" wrapText="1"/>
    </xf>
    <xf numFmtId="15" fontId="3" fillId="2" borderId="4" xfId="1" applyNumberFormat="1" applyFont="1" applyFill="1" applyBorder="1" applyAlignment="1">
      <alignment horizontal="right" vertical="center"/>
    </xf>
    <xf numFmtId="15" fontId="3" fillId="2" borderId="0" xfId="1" applyNumberFormat="1" applyFont="1" applyFill="1" applyBorder="1" applyAlignment="1">
      <alignment horizontal="right" wrapText="1"/>
    </xf>
    <xf numFmtId="15" fontId="3" fillId="2" borderId="0" xfId="1" applyNumberFormat="1" applyFont="1" applyFill="1" applyBorder="1" applyAlignment="1">
      <alignment horizontal="center"/>
    </xf>
    <xf numFmtId="168" fontId="1" fillId="2" borderId="0" xfId="1" applyNumberFormat="1" applyFill="1" applyBorder="1" applyAlignment="1">
      <alignment horizontal="right"/>
    </xf>
    <xf numFmtId="165" fontId="1" fillId="2" borderId="5" xfId="1" applyNumberFormat="1" applyFont="1" applyFill="1" applyBorder="1"/>
    <xf numFmtId="165" fontId="1" fillId="2" borderId="0" xfId="1" applyNumberFormat="1" applyFont="1" applyFill="1"/>
    <xf numFmtId="168" fontId="1" fillId="2" borderId="5" xfId="1" applyNumberFormat="1" applyFill="1" applyBorder="1" applyAlignment="1">
      <alignment horizontal="right"/>
    </xf>
    <xf numFmtId="3" fontId="1" fillId="2" borderId="4" xfId="1" applyNumberFormat="1" applyFill="1" applyBorder="1" applyAlignment="1">
      <alignment horizontal="right"/>
    </xf>
    <xf numFmtId="165" fontId="1" fillId="2" borderId="4" xfId="1" applyNumberFormat="1" applyFont="1" applyFill="1" applyBorder="1"/>
    <xf numFmtId="0" fontId="3" fillId="7" borderId="0" xfId="1" applyFont="1" applyFill="1"/>
    <xf numFmtId="168" fontId="3" fillId="7" borderId="0" xfId="1" applyNumberFormat="1" applyFont="1" applyFill="1" applyBorder="1" applyAlignment="1">
      <alignment horizontal="right"/>
    </xf>
    <xf numFmtId="9" fontId="3" fillId="7" borderId="0" xfId="1" applyNumberFormat="1" applyFont="1" applyFill="1" applyBorder="1" applyAlignment="1">
      <alignment horizontal="right"/>
    </xf>
    <xf numFmtId="168" fontId="3" fillId="7" borderId="0" xfId="1" applyNumberFormat="1" applyFont="1" applyFill="1"/>
    <xf numFmtId="3" fontId="1" fillId="7" borderId="0" xfId="1" applyNumberFormat="1" applyFill="1" applyBorder="1" applyAlignment="1">
      <alignment horizontal="right"/>
    </xf>
    <xf numFmtId="168" fontId="1" fillId="7" borderId="0" xfId="1" applyNumberFormat="1" applyFill="1" applyBorder="1" applyAlignment="1">
      <alignment horizontal="right"/>
    </xf>
    <xf numFmtId="3" fontId="1" fillId="2" borderId="0" xfId="1" applyNumberFormat="1" applyFont="1" applyFill="1"/>
    <xf numFmtId="0" fontId="14" fillId="2" borderId="0" xfId="1" applyFont="1" applyFill="1"/>
    <xf numFmtId="0" fontId="3" fillId="2" borderId="3" xfId="1" applyFont="1" applyFill="1" applyBorder="1" applyAlignment="1">
      <alignment horizontal="right" vertical="center" wrapText="1"/>
    </xf>
    <xf numFmtId="15" fontId="3" fillId="2" borderId="3" xfId="1" applyNumberFormat="1" applyFont="1" applyFill="1" applyBorder="1" applyAlignment="1">
      <alignment horizontal="right" vertical="center"/>
    </xf>
    <xf numFmtId="15" fontId="1" fillId="2" borderId="5" xfId="1" applyNumberFormat="1" applyFont="1" applyFill="1" applyBorder="1"/>
    <xf numFmtId="0" fontId="1" fillId="2" borderId="12" xfId="1" applyFont="1" applyFill="1" applyBorder="1"/>
    <xf numFmtId="15" fontId="1" fillId="2" borderId="12" xfId="1" applyNumberFormat="1" applyFont="1" applyFill="1" applyBorder="1"/>
    <xf numFmtId="15" fontId="1" fillId="2" borderId="12" xfId="1" applyNumberFormat="1" applyFont="1" applyFill="1" applyBorder="1" applyAlignment="1"/>
    <xf numFmtId="0" fontId="3" fillId="2" borderId="3" xfId="1" applyFont="1" applyFill="1" applyBorder="1" applyAlignment="1">
      <alignment vertical="center" wrapText="1"/>
    </xf>
    <xf numFmtId="15" fontId="3" fillId="2" borderId="3" xfId="1" applyNumberFormat="1" applyFont="1" applyFill="1" applyBorder="1" applyAlignment="1">
      <alignment vertical="center"/>
    </xf>
    <xf numFmtId="15" fontId="1" fillId="2" borderId="3" xfId="1" applyNumberFormat="1" applyFont="1" applyFill="1" applyBorder="1"/>
    <xf numFmtId="15" fontId="1" fillId="2" borderId="3" xfId="1" applyNumberFormat="1" applyFont="1" applyFill="1" applyBorder="1" applyAlignment="1"/>
    <xf numFmtId="3" fontId="3" fillId="6" borderId="0" xfId="1" applyNumberFormat="1" applyFont="1" applyFill="1" applyBorder="1" applyAlignment="1">
      <alignment horizontal="right"/>
    </xf>
    <xf numFmtId="0" fontId="1" fillId="6" borderId="0" xfId="1" applyFill="1" applyBorder="1"/>
    <xf numFmtId="165" fontId="3" fillId="6" borderId="0" xfId="1" applyNumberFormat="1" applyFont="1" applyFill="1"/>
    <xf numFmtId="164" fontId="3" fillId="2" borderId="0" xfId="1" applyNumberFormat="1" applyFont="1" applyFill="1" applyBorder="1" applyAlignment="1">
      <alignment horizontal="right"/>
    </xf>
    <xf numFmtId="0" fontId="1" fillId="2" borderId="0" xfId="1" applyFont="1" applyFill="1" applyBorder="1" applyAlignment="1">
      <alignment wrapText="1"/>
    </xf>
    <xf numFmtId="165" fontId="1" fillId="6" borderId="0" xfId="1" applyNumberFormat="1" applyFill="1" applyBorder="1"/>
    <xf numFmtId="0" fontId="1" fillId="2" borderId="3" xfId="1" applyFont="1" applyFill="1" applyBorder="1" applyAlignment="1">
      <alignment horizontal="right"/>
    </xf>
    <xf numFmtId="15" fontId="1" fillId="2" borderId="3" xfId="1" applyNumberFormat="1" applyFont="1" applyFill="1" applyBorder="1" applyAlignment="1">
      <alignment horizontal="right"/>
    </xf>
    <xf numFmtId="165" fontId="1" fillId="2" borderId="0" xfId="2" applyNumberFormat="1" applyFont="1" applyFill="1" applyBorder="1" applyAlignment="1">
      <alignment horizontal="right"/>
    </xf>
    <xf numFmtId="9" fontId="3" fillId="7" borderId="0" xfId="2" applyFont="1" applyFill="1" applyBorder="1" applyAlignment="1">
      <alignment horizontal="right"/>
    </xf>
    <xf numFmtId="0" fontId="18" fillId="2" borderId="0" xfId="12" applyFont="1" applyFill="1"/>
    <xf numFmtId="0" fontId="1" fillId="2" borderId="0" xfId="12" applyFont="1" applyFill="1"/>
    <xf numFmtId="3" fontId="1" fillId="2" borderId="0" xfId="12" applyNumberFormat="1" applyFont="1" applyFill="1"/>
    <xf numFmtId="0" fontId="19" fillId="2" borderId="0" xfId="12" applyFont="1" applyFill="1"/>
    <xf numFmtId="0" fontId="14" fillId="2" borderId="0" xfId="12" applyFont="1" applyFill="1"/>
    <xf numFmtId="0" fontId="3" fillId="2" borderId="0" xfId="12" applyFont="1" applyFill="1" applyBorder="1" applyAlignment="1">
      <alignment horizontal="right" vertical="center" wrapText="1"/>
    </xf>
    <xf numFmtId="0" fontId="3" fillId="2" borderId="0" xfId="12" applyFont="1" applyFill="1" applyBorder="1"/>
    <xf numFmtId="0" fontId="1" fillId="6" borderId="0" xfId="1" applyFont="1" applyFill="1" applyBorder="1"/>
    <xf numFmtId="0" fontId="1" fillId="0" borderId="0" xfId="12" applyFont="1"/>
    <xf numFmtId="0" fontId="18" fillId="0" borderId="0" xfId="12" applyFont="1"/>
    <xf numFmtId="0" fontId="1" fillId="2" borderId="0" xfId="12" applyFont="1" applyFill="1" applyBorder="1"/>
    <xf numFmtId="0" fontId="1" fillId="2" borderId="11" xfId="1" applyFont="1" applyFill="1" applyBorder="1" applyAlignment="1">
      <alignment horizontal="center"/>
    </xf>
    <xf numFmtId="0" fontId="2" fillId="0" borderId="0" xfId="12" applyFont="1"/>
    <xf numFmtId="0" fontId="1" fillId="0" borderId="0" xfId="1" applyBorder="1"/>
    <xf numFmtId="0" fontId="3" fillId="2" borderId="20" xfId="1" applyFont="1" applyFill="1" applyBorder="1" applyAlignment="1"/>
    <xf numFmtId="0" fontId="3" fillId="2" borderId="0" xfId="1" applyFont="1" applyFill="1" applyBorder="1" applyAlignment="1"/>
    <xf numFmtId="1" fontId="1" fillId="2" borderId="0" xfId="1" applyNumberFormat="1" applyFont="1" applyFill="1" applyBorder="1"/>
    <xf numFmtId="0" fontId="3" fillId="7" borderId="0" xfId="1" applyFont="1" applyFill="1" applyBorder="1"/>
    <xf numFmtId="0" fontId="3" fillId="7" borderId="0" xfId="1" applyFont="1" applyFill="1" applyBorder="1" applyAlignment="1">
      <alignment horizontal="left"/>
    </xf>
    <xf numFmtId="1" fontId="1" fillId="2" borderId="8" xfId="1" applyNumberFormat="1" applyFont="1" applyFill="1" applyBorder="1"/>
    <xf numFmtId="0" fontId="3" fillId="2" borderId="10" xfId="1" applyFont="1" applyFill="1" applyBorder="1" applyAlignment="1"/>
    <xf numFmtId="2" fontId="1" fillId="2" borderId="5" xfId="1" applyNumberFormat="1" applyFont="1" applyFill="1" applyBorder="1"/>
    <xf numFmtId="2" fontId="1" fillId="2" borderId="0" xfId="1" applyNumberFormat="1" applyFont="1" applyFill="1"/>
    <xf numFmtId="171" fontId="1" fillId="2" borderId="0" xfId="1" applyNumberFormat="1" applyFill="1" applyBorder="1" applyAlignment="1">
      <alignment horizontal="right"/>
    </xf>
    <xf numFmtId="2" fontId="1" fillId="2" borderId="4" xfId="1" applyNumberFormat="1" applyFont="1" applyFill="1" applyBorder="1"/>
    <xf numFmtId="171" fontId="1" fillId="2" borderId="0" xfId="13" applyNumberFormat="1" applyFont="1" applyFill="1" applyBorder="1" applyAlignment="1">
      <alignment horizontal="right"/>
    </xf>
    <xf numFmtId="2" fontId="3" fillId="6" borderId="0" xfId="1" applyNumberFormat="1" applyFont="1" applyFill="1"/>
    <xf numFmtId="168" fontId="3" fillId="6" borderId="0" xfId="1" applyNumberFormat="1" applyFont="1" applyFill="1" applyBorder="1" applyAlignment="1">
      <alignment horizontal="right"/>
    </xf>
    <xf numFmtId="168" fontId="3" fillId="2" borderId="0" xfId="1" applyNumberFormat="1" applyFont="1" applyFill="1" applyBorder="1" applyAlignment="1">
      <alignment horizontal="right"/>
    </xf>
    <xf numFmtId="168" fontId="3" fillId="6" borderId="0" xfId="1" applyNumberFormat="1" applyFont="1" applyFill="1"/>
    <xf numFmtId="1" fontId="1" fillId="2" borderId="0" xfId="1" applyNumberFormat="1" applyFill="1" applyBorder="1" applyAlignment="1">
      <alignment horizontal="right"/>
    </xf>
    <xf numFmtId="3" fontId="1" fillId="2" borderId="5" xfId="1" applyNumberFormat="1" applyFont="1" applyFill="1" applyBorder="1"/>
    <xf numFmtId="3" fontId="1" fillId="2" borderId="4" xfId="1" applyNumberFormat="1" applyFont="1" applyFill="1" applyBorder="1"/>
    <xf numFmtId="3" fontId="3" fillId="2" borderId="0" xfId="1" applyNumberFormat="1" applyFont="1" applyFill="1" applyBorder="1" applyAlignment="1">
      <alignment horizontal="right"/>
    </xf>
    <xf numFmtId="172" fontId="3" fillId="6" borderId="0" xfId="1" applyNumberFormat="1" applyFont="1" applyFill="1"/>
    <xf numFmtId="3" fontId="3" fillId="6" borderId="0" xfId="1" applyNumberFormat="1" applyFont="1" applyFill="1"/>
    <xf numFmtId="3" fontId="3" fillId="2" borderId="0" xfId="1" applyNumberFormat="1" applyFont="1" applyFill="1"/>
    <xf numFmtId="168" fontId="1" fillId="2" borderId="4" xfId="1" applyNumberFormat="1" applyFont="1" applyFill="1" applyBorder="1"/>
    <xf numFmtId="172" fontId="1" fillId="2" borderId="4" xfId="1" applyNumberFormat="1" applyFont="1" applyFill="1" applyBorder="1"/>
    <xf numFmtId="3" fontId="3" fillId="7" borderId="0" xfId="1" applyNumberFormat="1" applyFont="1" applyFill="1" applyBorder="1" applyAlignment="1">
      <alignment horizontal="right"/>
    </xf>
    <xf numFmtId="172" fontId="3" fillId="7" borderId="0" xfId="1" applyNumberFormat="1" applyFont="1" applyFill="1"/>
    <xf numFmtId="3" fontId="3" fillId="7" borderId="0" xfId="1" applyNumberFormat="1" applyFont="1" applyFill="1"/>
    <xf numFmtId="1" fontId="1" fillId="2" borderId="5" xfId="1" applyNumberFormat="1" applyFill="1" applyBorder="1" applyAlignment="1">
      <alignment horizontal="right"/>
    </xf>
    <xf numFmtId="168" fontId="1" fillId="2" borderId="8" xfId="1" applyNumberFormat="1" applyFill="1" applyBorder="1" applyAlignment="1">
      <alignment horizontal="right"/>
    </xf>
    <xf numFmtId="167" fontId="1" fillId="2" borderId="8" xfId="7" applyNumberFormat="1" applyFont="1" applyFill="1" applyBorder="1" applyAlignment="1">
      <alignment horizontal="right"/>
    </xf>
    <xf numFmtId="1" fontId="1" fillId="2" borderId="8" xfId="1" applyNumberFormat="1" applyFill="1" applyBorder="1" applyAlignment="1">
      <alignment horizontal="right"/>
    </xf>
    <xf numFmtId="3" fontId="3" fillId="7" borderId="0" xfId="1" applyNumberFormat="1" applyFont="1" applyFill="1" applyBorder="1"/>
    <xf numFmtId="0" fontId="2" fillId="2" borderId="0" xfId="14" applyFont="1" applyFill="1"/>
    <xf numFmtId="0" fontId="1" fillId="2" borderId="0" xfId="14" applyFont="1" applyFill="1"/>
    <xf numFmtId="165" fontId="1" fillId="2" borderId="0" xfId="14" applyNumberFormat="1" applyFont="1" applyFill="1"/>
    <xf numFmtId="0" fontId="1" fillId="2" borderId="10" xfId="14" applyFont="1" applyFill="1" applyBorder="1"/>
    <xf numFmtId="0" fontId="3" fillId="2" borderId="0" xfId="14" applyFont="1" applyFill="1" applyBorder="1" applyAlignment="1">
      <alignment horizontal="center" vertical="center" wrapText="1"/>
    </xf>
    <xf numFmtId="0" fontId="3" fillId="2" borderId="10" xfId="14" applyFont="1" applyFill="1" applyBorder="1" applyAlignment="1">
      <alignment horizontal="left"/>
    </xf>
    <xf numFmtId="0" fontId="3" fillId="2" borderId="0" xfId="14" applyFont="1" applyFill="1" applyAlignment="1">
      <alignment horizontal="center" vertical="center" wrapText="1"/>
    </xf>
    <xf numFmtId="0" fontId="3" fillId="2" borderId="0" xfId="14" applyFont="1" applyFill="1" applyBorder="1" applyAlignment="1">
      <alignment vertical="center" wrapText="1"/>
    </xf>
    <xf numFmtId="0" fontId="3" fillId="2" borderId="0" xfId="14" applyFont="1" applyFill="1" applyBorder="1" applyAlignment="1">
      <alignment horizontal="left" vertical="center" wrapText="1"/>
    </xf>
    <xf numFmtId="0" fontId="3" fillId="2" borderId="0" xfId="14" applyFont="1" applyFill="1"/>
    <xf numFmtId="168" fontId="1" fillId="2" borderId="0" xfId="14" applyNumberFormat="1" applyFont="1" applyFill="1" applyBorder="1" applyAlignment="1">
      <alignment horizontal="left" vertical="center" wrapText="1"/>
    </xf>
    <xf numFmtId="168" fontId="1" fillId="2" borderId="0" xfId="1" applyNumberFormat="1" applyFont="1" applyFill="1" applyBorder="1" applyAlignment="1">
      <alignment horizontal="right"/>
    </xf>
    <xf numFmtId="3" fontId="3" fillId="2" borderId="0" xfId="1" applyNumberFormat="1" applyFont="1" applyFill="1" applyBorder="1"/>
    <xf numFmtId="165" fontId="3" fillId="2" borderId="0" xfId="1" applyNumberFormat="1" applyFont="1" applyFill="1" applyBorder="1" applyAlignment="1">
      <alignment horizontal="right"/>
    </xf>
    <xf numFmtId="3" fontId="3" fillId="2" borderId="0" xfId="14" applyNumberFormat="1" applyFont="1" applyFill="1" applyBorder="1"/>
    <xf numFmtId="0" fontId="3" fillId="2" borderId="0" xfId="14" applyFont="1" applyFill="1" applyBorder="1"/>
    <xf numFmtId="4" fontId="3" fillId="2" borderId="0" xfId="1" applyNumberFormat="1" applyFont="1" applyFill="1" applyBorder="1" applyAlignment="1">
      <alignment horizontal="right"/>
    </xf>
    <xf numFmtId="0" fontId="1" fillId="2" borderId="5" xfId="14" applyFont="1" applyFill="1" applyBorder="1"/>
    <xf numFmtId="168" fontId="3" fillId="2" borderId="5" xfId="14" applyNumberFormat="1" applyFont="1" applyFill="1" applyBorder="1" applyAlignment="1">
      <alignment horizontal="left" vertical="center" wrapText="1"/>
    </xf>
    <xf numFmtId="168" fontId="3" fillId="2" borderId="0" xfId="14" applyNumberFormat="1" applyFont="1" applyFill="1" applyBorder="1" applyAlignment="1">
      <alignment horizontal="left" vertical="center" wrapText="1"/>
    </xf>
    <xf numFmtId="0" fontId="1" fillId="2" borderId="0" xfId="14" applyFont="1" applyFill="1" applyAlignment="1">
      <alignment horizontal="right"/>
    </xf>
    <xf numFmtId="0" fontId="1" fillId="2" borderId="5" xfId="14" applyFont="1" applyFill="1" applyBorder="1" applyAlignment="1">
      <alignment horizontal="right"/>
    </xf>
    <xf numFmtId="168" fontId="1" fillId="2" borderId="5" xfId="14" applyNumberFormat="1" applyFont="1" applyFill="1" applyBorder="1" applyAlignment="1">
      <alignment horizontal="left" vertical="center" wrapText="1"/>
    </xf>
    <xf numFmtId="168" fontId="1" fillId="2" borderId="5" xfId="1" applyNumberFormat="1" applyFont="1" applyFill="1" applyBorder="1" applyAlignment="1">
      <alignment horizontal="right"/>
    </xf>
    <xf numFmtId="165" fontId="1" fillId="2" borderId="5" xfId="1" applyNumberFormat="1" applyFont="1" applyFill="1" applyBorder="1" applyAlignment="1">
      <alignment horizontal="right"/>
    </xf>
    <xf numFmtId="3" fontId="1" fillId="2" borderId="0" xfId="14" applyNumberFormat="1" applyFont="1" applyFill="1" applyBorder="1" applyAlignment="1">
      <alignment horizontal="left" vertical="center" wrapText="1"/>
    </xf>
    <xf numFmtId="3" fontId="3" fillId="2" borderId="0" xfId="14" applyNumberFormat="1" applyFont="1" applyFill="1" applyBorder="1" applyAlignment="1">
      <alignment horizontal="left" vertical="center" wrapText="1"/>
    </xf>
    <xf numFmtId="168" fontId="1" fillId="2" borderId="0" xfId="14" applyNumberFormat="1" applyFont="1" applyFill="1" applyBorder="1" applyAlignment="1">
      <alignment horizontal="right" vertical="center" wrapText="1"/>
    </xf>
    <xf numFmtId="0" fontId="5" fillId="2" borderId="0" xfId="14" applyFont="1" applyFill="1" applyAlignment="1">
      <alignment horizontal="right"/>
    </xf>
    <xf numFmtId="168" fontId="3" fillId="2" borderId="0" xfId="14" applyNumberFormat="1" applyFont="1" applyFill="1" applyBorder="1" applyAlignment="1">
      <alignment horizontal="right" vertical="center" wrapText="1"/>
    </xf>
    <xf numFmtId="3" fontId="5" fillId="2" borderId="0" xfId="1" applyNumberFormat="1" applyFont="1" applyFill="1" applyBorder="1" applyAlignment="1">
      <alignment horizontal="right"/>
    </xf>
    <xf numFmtId="168" fontId="5" fillId="2" borderId="0" xfId="14" applyNumberFormat="1" applyFont="1" applyFill="1" applyBorder="1" applyAlignment="1">
      <alignment horizontal="right" vertical="center" wrapText="1"/>
    </xf>
    <xf numFmtId="168" fontId="5" fillId="2" borderId="0" xfId="1" applyNumberFormat="1" applyFont="1" applyFill="1" applyBorder="1" applyAlignment="1">
      <alignment horizontal="right"/>
    </xf>
    <xf numFmtId="168" fontId="1" fillId="2" borderId="5" xfId="14" applyNumberFormat="1" applyFont="1" applyFill="1" applyBorder="1" applyAlignment="1">
      <alignment horizontal="right" vertical="center" wrapText="1"/>
    </xf>
    <xf numFmtId="3" fontId="3" fillId="2" borderId="0" xfId="14" applyNumberFormat="1" applyFont="1" applyFill="1" applyBorder="1" applyAlignment="1">
      <alignment horizontal="center" vertical="center" wrapText="1"/>
    </xf>
    <xf numFmtId="0" fontId="3" fillId="2" borderId="4" xfId="14" applyFont="1" applyFill="1" applyBorder="1" applyAlignment="1">
      <alignment vertical="center" wrapText="1"/>
    </xf>
    <xf numFmtId="3" fontId="1" fillId="2" borderId="0" xfId="14" applyNumberFormat="1" applyFont="1" applyFill="1" applyBorder="1"/>
    <xf numFmtId="0" fontId="1" fillId="2" borderId="0" xfId="14" applyFont="1" applyFill="1" applyBorder="1"/>
    <xf numFmtId="3" fontId="1" fillId="2" borderId="5" xfId="14" applyNumberFormat="1" applyFont="1" applyFill="1" applyBorder="1"/>
    <xf numFmtId="3" fontId="5" fillId="2" borderId="0" xfId="1" applyNumberFormat="1" applyFont="1" applyFill="1" applyBorder="1" applyAlignment="1"/>
    <xf numFmtId="168" fontId="5" fillId="2" borderId="0" xfId="14" applyNumberFormat="1" applyFont="1" applyFill="1" applyBorder="1" applyAlignment="1">
      <alignment horizontal="left" vertical="center" wrapText="1"/>
    </xf>
    <xf numFmtId="0" fontId="1" fillId="2" borderId="8" xfId="14" applyFont="1" applyFill="1" applyBorder="1" applyAlignment="1">
      <alignment horizontal="right"/>
    </xf>
    <xf numFmtId="3" fontId="1" fillId="2" borderId="8" xfId="1" applyNumberFormat="1" applyFont="1" applyFill="1" applyBorder="1" applyAlignment="1">
      <alignment horizontal="right"/>
    </xf>
    <xf numFmtId="168" fontId="1" fillId="2" borderId="8" xfId="14" applyNumberFormat="1" applyFont="1" applyFill="1" applyBorder="1" applyAlignment="1">
      <alignment horizontal="left" vertical="center" wrapText="1"/>
    </xf>
    <xf numFmtId="168" fontId="1" fillId="2" borderId="8" xfId="1" applyNumberFormat="1" applyFont="1" applyFill="1" applyBorder="1" applyAlignment="1">
      <alignment horizontal="right"/>
    </xf>
    <xf numFmtId="0" fontId="14" fillId="2" borderId="0" xfId="14" applyFont="1" applyFill="1"/>
    <xf numFmtId="3" fontId="18" fillId="2" borderId="0" xfId="14" applyNumberFormat="1" applyFont="1" applyFill="1" applyAlignment="1">
      <alignment horizontal="left"/>
    </xf>
    <xf numFmtId="0" fontId="18" fillId="2" borderId="0" xfId="14" applyFont="1" applyFill="1"/>
    <xf numFmtId="3" fontId="1" fillId="2" borderId="0" xfId="14" applyNumberFormat="1" applyFont="1" applyFill="1"/>
    <xf numFmtId="3" fontId="18" fillId="2" borderId="0" xfId="14" applyNumberFormat="1" applyFont="1" applyFill="1"/>
    <xf numFmtId="0" fontId="1" fillId="2" borderId="0" xfId="15" quotePrefix="1" applyFont="1" applyFill="1"/>
    <xf numFmtId="168" fontId="6" fillId="2" borderId="0" xfId="16" applyNumberFormat="1" applyFont="1" applyFill="1" applyBorder="1" applyAlignment="1">
      <alignment horizontal="right"/>
    </xf>
    <xf numFmtId="4" fontId="6" fillId="2" borderId="0" xfId="16" applyNumberFormat="1" applyFont="1" applyFill="1" applyBorder="1" applyAlignment="1">
      <alignment horizontal="right"/>
    </xf>
    <xf numFmtId="3" fontId="6" fillId="12" borderId="0" xfId="16" applyNumberFormat="1" applyFont="1" applyFill="1" applyBorder="1" applyAlignment="1">
      <alignment horizontal="right"/>
    </xf>
    <xf numFmtId="168" fontId="6" fillId="2" borderId="0" xfId="14" applyNumberFormat="1" applyFont="1" applyFill="1" applyBorder="1" applyAlignment="1">
      <alignment horizontal="left" vertical="center" wrapText="1"/>
    </xf>
    <xf numFmtId="3" fontId="7" fillId="2" borderId="5" xfId="16" applyNumberFormat="1" applyFont="1" applyFill="1" applyBorder="1" applyAlignment="1">
      <alignment horizontal="right"/>
    </xf>
    <xf numFmtId="168" fontId="7" fillId="2" borderId="5" xfId="16" applyNumberFormat="1" applyFont="1" applyFill="1" applyBorder="1" applyAlignment="1">
      <alignment horizontal="right"/>
    </xf>
    <xf numFmtId="3" fontId="7" fillId="12" borderId="5" xfId="16" applyNumberFormat="1" applyFont="1" applyFill="1" applyBorder="1" applyAlignment="1">
      <alignment horizontal="right"/>
    </xf>
    <xf numFmtId="168" fontId="6" fillId="2" borderId="5" xfId="14" applyNumberFormat="1" applyFont="1" applyFill="1" applyBorder="1" applyAlignment="1">
      <alignment horizontal="left" vertical="center" wrapText="1"/>
    </xf>
    <xf numFmtId="3" fontId="7" fillId="2" borderId="0" xfId="16" applyNumberFormat="1" applyFont="1" applyFill="1" applyBorder="1" applyAlignment="1">
      <alignment horizontal="right"/>
    </xf>
    <xf numFmtId="168" fontId="7" fillId="2" borderId="0" xfId="16" applyNumberFormat="1" applyFont="1" applyFill="1" applyBorder="1" applyAlignment="1">
      <alignment horizontal="right"/>
    </xf>
    <xf numFmtId="3" fontId="7" fillId="12" borderId="0" xfId="16" applyNumberFormat="1" applyFont="1" applyFill="1" applyBorder="1" applyAlignment="1">
      <alignment horizontal="right"/>
    </xf>
    <xf numFmtId="168" fontId="7" fillId="2" borderId="0" xfId="14" applyNumberFormat="1" applyFont="1" applyFill="1" applyBorder="1" applyAlignment="1">
      <alignment horizontal="left" vertical="center" wrapText="1"/>
    </xf>
    <xf numFmtId="168" fontId="7" fillId="2" borderId="5" xfId="14" applyNumberFormat="1" applyFont="1" applyFill="1" applyBorder="1" applyAlignment="1">
      <alignment horizontal="left" vertical="center" wrapText="1"/>
    </xf>
    <xf numFmtId="168" fontId="6" fillId="12" borderId="0" xfId="14" applyNumberFormat="1" applyFont="1" applyFill="1" applyBorder="1" applyAlignment="1">
      <alignment horizontal="left" vertical="center" wrapText="1"/>
    </xf>
    <xf numFmtId="168" fontId="6" fillId="4" borderId="0" xfId="17" applyNumberFormat="1" applyFont="1" applyFill="1" applyBorder="1" applyAlignment="1">
      <alignment horizontal="right" vertical="center" wrapText="1"/>
    </xf>
    <xf numFmtId="164" fontId="6" fillId="12" borderId="0" xfId="16" applyNumberFormat="1" applyFont="1" applyFill="1" applyBorder="1" applyAlignment="1">
      <alignment horizontal="right"/>
    </xf>
    <xf numFmtId="168" fontId="8" fillId="2" borderId="0" xfId="16" applyNumberFormat="1" applyFont="1" applyFill="1" applyBorder="1" applyAlignment="1">
      <alignment horizontal="right"/>
    </xf>
    <xf numFmtId="3" fontId="8" fillId="2" borderId="0" xfId="16" applyNumberFormat="1" applyFont="1" applyFill="1" applyBorder="1" applyAlignment="1">
      <alignment horizontal="right"/>
    </xf>
    <xf numFmtId="3" fontId="8" fillId="12" borderId="0" xfId="16" applyNumberFormat="1" applyFont="1" applyFill="1" applyBorder="1" applyAlignment="1">
      <alignment horizontal="right"/>
    </xf>
    <xf numFmtId="168" fontId="8" fillId="2" borderId="0" xfId="14" applyNumberFormat="1" applyFont="1" applyFill="1" applyBorder="1" applyAlignment="1">
      <alignment horizontal="left" vertical="center" wrapText="1"/>
    </xf>
    <xf numFmtId="165" fontId="5" fillId="2" borderId="0" xfId="14" applyNumberFormat="1" applyFont="1" applyFill="1"/>
    <xf numFmtId="0" fontId="5" fillId="2" borderId="0" xfId="14" applyFont="1" applyFill="1"/>
    <xf numFmtId="0" fontId="3" fillId="12" borderId="0" xfId="14" applyFont="1" applyFill="1" applyBorder="1" applyAlignment="1">
      <alignment horizontal="left" vertical="center" wrapText="1"/>
    </xf>
    <xf numFmtId="3" fontId="1" fillId="12" borderId="0" xfId="1" applyNumberFormat="1" applyFont="1" applyFill="1" applyBorder="1" applyAlignment="1">
      <alignment horizontal="right"/>
    </xf>
    <xf numFmtId="3" fontId="1" fillId="12" borderId="5" xfId="1" applyNumberFormat="1" applyFont="1" applyFill="1" applyBorder="1" applyAlignment="1">
      <alignment horizontal="right"/>
    </xf>
    <xf numFmtId="164" fontId="6" fillId="2" borderId="0" xfId="16" applyNumberFormat="1" applyFont="1" applyFill="1" applyBorder="1" applyAlignment="1">
      <alignment horizontal="right"/>
    </xf>
    <xf numFmtId="168" fontId="7" fillId="2" borderId="8" xfId="16" applyNumberFormat="1" applyFont="1" applyFill="1" applyBorder="1" applyAlignment="1">
      <alignment horizontal="right"/>
    </xf>
    <xf numFmtId="3" fontId="7" fillId="12" borderId="8" xfId="16" applyNumberFormat="1" applyFont="1" applyFill="1" applyBorder="1" applyAlignment="1">
      <alignment horizontal="right"/>
    </xf>
    <xf numFmtId="168" fontId="7" fillId="2" borderId="8" xfId="14" applyNumberFormat="1" applyFont="1" applyFill="1" applyBorder="1" applyAlignment="1">
      <alignment horizontal="left" vertical="center" wrapText="1"/>
    </xf>
    <xf numFmtId="0" fontId="1" fillId="2" borderId="0" xfId="14" applyFont="1" applyFill="1" applyBorder="1" applyAlignment="1">
      <alignment horizontal="right"/>
    </xf>
    <xf numFmtId="0" fontId="3" fillId="2" borderId="4" xfId="14" applyFont="1" applyFill="1" applyBorder="1"/>
    <xf numFmtId="3" fontId="1" fillId="2" borderId="4" xfId="1" applyNumberFormat="1" applyFont="1" applyFill="1" applyBorder="1" applyAlignment="1">
      <alignment horizontal="right"/>
    </xf>
    <xf numFmtId="168" fontId="3" fillId="2" borderId="4" xfId="14" applyNumberFormat="1" applyFont="1" applyFill="1" applyBorder="1" applyAlignment="1">
      <alignment horizontal="right" vertical="center" wrapText="1"/>
    </xf>
    <xf numFmtId="168" fontId="1" fillId="2" borderId="4" xfId="14" applyNumberFormat="1" applyFont="1" applyFill="1" applyBorder="1" applyAlignment="1">
      <alignment horizontal="right" vertical="center" wrapText="1"/>
    </xf>
    <xf numFmtId="3" fontId="1" fillId="2" borderId="4" xfId="1" applyNumberFormat="1" applyFill="1" applyBorder="1"/>
    <xf numFmtId="168" fontId="1" fillId="2" borderId="4" xfId="1" applyNumberFormat="1" applyFont="1" applyFill="1" applyBorder="1" applyAlignment="1">
      <alignment horizontal="right"/>
    </xf>
    <xf numFmtId="0" fontId="3" fillId="2" borderId="10" xfId="14" applyFont="1" applyFill="1" applyBorder="1"/>
    <xf numFmtId="0" fontId="3" fillId="2" borderId="0" xfId="14" applyFont="1" applyFill="1" applyBorder="1" applyAlignment="1">
      <alignment horizontal="left"/>
    </xf>
    <xf numFmtId="0" fontId="3" fillId="2" borderId="3" xfId="14" applyFont="1" applyFill="1" applyBorder="1" applyAlignment="1">
      <alignment vertical="center" wrapText="1"/>
    </xf>
    <xf numFmtId="0" fontId="3" fillId="2" borderId="0" xfId="14" applyFont="1" applyFill="1" applyAlignment="1">
      <alignment vertical="center" wrapText="1"/>
    </xf>
    <xf numFmtId="0" fontId="1" fillId="0" borderId="0" xfId="14" applyFont="1" applyFill="1"/>
    <xf numFmtId="0" fontId="3" fillId="0" borderId="10" xfId="14" applyFont="1" applyFill="1" applyBorder="1"/>
    <xf numFmtId="0" fontId="3" fillId="0" borderId="0" xfId="14" applyFont="1" applyFill="1" applyBorder="1" applyAlignment="1">
      <alignment horizontal="left"/>
    </xf>
    <xf numFmtId="0" fontId="3" fillId="0" borderId="0" xfId="14" applyFont="1" applyFill="1" applyBorder="1" applyAlignment="1">
      <alignment horizontal="left" vertical="center" wrapText="1"/>
    </xf>
    <xf numFmtId="0" fontId="3" fillId="0" borderId="0" xfId="14" applyFont="1" applyFill="1" applyBorder="1" applyAlignment="1">
      <alignment horizontal="center" vertical="center" wrapText="1"/>
    </xf>
    <xf numFmtId="3" fontId="6" fillId="0" borderId="0" xfId="18" applyNumberFormat="1" applyFont="1" applyFill="1" applyAlignment="1">
      <alignment horizontal="right"/>
    </xf>
    <xf numFmtId="168" fontId="21" fillId="0" borderId="0" xfId="18" applyNumberFormat="1" applyFont="1" applyBorder="1" applyAlignment="1">
      <alignment horizontal="right"/>
    </xf>
    <xf numFmtId="165" fontId="3" fillId="2" borderId="0" xfId="14" applyNumberFormat="1" applyFont="1" applyFill="1"/>
    <xf numFmtId="3" fontId="7" fillId="0" borderId="0" xfId="18" applyNumberFormat="1" applyFont="1" applyFill="1" applyAlignment="1">
      <alignment horizontal="right"/>
    </xf>
    <xf numFmtId="168" fontId="22" fillId="0" borderId="0" xfId="18" applyNumberFormat="1" applyFont="1" applyBorder="1" applyAlignment="1">
      <alignment horizontal="right"/>
    </xf>
    <xf numFmtId="3" fontId="7" fillId="0" borderId="5" xfId="18" applyNumberFormat="1" applyFont="1" applyFill="1" applyBorder="1" applyAlignment="1">
      <alignment horizontal="right"/>
    </xf>
    <xf numFmtId="168" fontId="22" fillId="0" borderId="5" xfId="18" applyNumberFormat="1" applyFont="1" applyBorder="1" applyAlignment="1">
      <alignment horizontal="right"/>
    </xf>
    <xf numFmtId="3" fontId="7" fillId="0" borderId="0" xfId="18" applyNumberFormat="1" applyFont="1" applyFill="1" applyBorder="1" applyAlignment="1">
      <alignment horizontal="right"/>
    </xf>
    <xf numFmtId="168" fontId="22" fillId="0" borderId="0" xfId="18" applyNumberFormat="1" applyFont="1" applyAlignment="1">
      <alignment horizontal="right"/>
    </xf>
    <xf numFmtId="168" fontId="23" fillId="2" borderId="0" xfId="14" applyNumberFormat="1" applyFont="1" applyFill="1" applyBorder="1" applyAlignment="1">
      <alignment horizontal="left" vertical="center" wrapText="1"/>
    </xf>
    <xf numFmtId="3" fontId="8" fillId="0" borderId="0" xfId="18" applyNumberFormat="1" applyFont="1" applyFill="1" applyAlignment="1">
      <alignment horizontal="right"/>
    </xf>
    <xf numFmtId="168" fontId="24" fillId="0" borderId="0" xfId="18" applyNumberFormat="1" applyFont="1" applyAlignment="1">
      <alignment horizontal="right"/>
    </xf>
    <xf numFmtId="3" fontId="7" fillId="0" borderId="8" xfId="18" applyNumberFormat="1" applyFont="1" applyFill="1" applyBorder="1" applyAlignment="1">
      <alignment horizontal="right"/>
    </xf>
    <xf numFmtId="168" fontId="22" fillId="0" borderId="8" xfId="18" applyNumberFormat="1" applyFont="1" applyBorder="1" applyAlignment="1">
      <alignment horizontal="right"/>
    </xf>
    <xf numFmtId="3" fontId="1" fillId="2" borderId="0" xfId="14" applyNumberFormat="1" applyFont="1" applyFill="1" applyAlignment="1">
      <alignment horizontal="left"/>
    </xf>
    <xf numFmtId="3" fontId="1" fillId="0" borderId="0" xfId="14" applyNumberFormat="1" applyFont="1" applyFill="1" applyAlignment="1">
      <alignment horizontal="left"/>
    </xf>
    <xf numFmtId="3" fontId="1" fillId="0" borderId="0" xfId="14" applyNumberFormat="1" applyFont="1" applyFill="1"/>
    <xf numFmtId="0" fontId="1" fillId="0" borderId="10" xfId="14" applyFont="1" applyFill="1" applyBorder="1"/>
    <xf numFmtId="0" fontId="3" fillId="0" borderId="5" xfId="14" applyFont="1" applyFill="1" applyBorder="1" applyAlignment="1">
      <alignment horizontal="center" vertical="center" wrapText="1"/>
    </xf>
    <xf numFmtId="168" fontId="6" fillId="0" borderId="0" xfId="14" applyNumberFormat="1" applyFont="1" applyFill="1" applyBorder="1" applyAlignment="1">
      <alignment horizontal="left" vertical="center" wrapText="1"/>
    </xf>
    <xf numFmtId="168" fontId="6" fillId="0" borderId="5" xfId="14" applyNumberFormat="1" applyFont="1" applyFill="1" applyBorder="1" applyAlignment="1">
      <alignment horizontal="left" vertical="center" wrapText="1"/>
    </xf>
    <xf numFmtId="168" fontId="7" fillId="0" borderId="0" xfId="14" applyNumberFormat="1" applyFont="1" applyFill="1" applyBorder="1" applyAlignment="1">
      <alignment horizontal="left" vertical="center" wrapText="1"/>
    </xf>
    <xf numFmtId="168" fontId="7" fillId="0" borderId="5" xfId="14" applyNumberFormat="1" applyFont="1" applyFill="1" applyBorder="1" applyAlignment="1">
      <alignment horizontal="left" vertical="center" wrapText="1"/>
    </xf>
    <xf numFmtId="168" fontId="6" fillId="2" borderId="4" xfId="14" applyNumberFormat="1" applyFont="1" applyFill="1" applyBorder="1" applyAlignment="1">
      <alignment horizontal="left" vertical="center" wrapText="1"/>
    </xf>
    <xf numFmtId="168" fontId="7" fillId="2" borderId="4" xfId="14" applyNumberFormat="1" applyFont="1" applyFill="1" applyBorder="1" applyAlignment="1">
      <alignment horizontal="left" vertical="center" wrapText="1"/>
    </xf>
    <xf numFmtId="168" fontId="6" fillId="0" borderId="4" xfId="14" applyNumberFormat="1" applyFont="1" applyFill="1" applyBorder="1" applyAlignment="1">
      <alignment horizontal="left" vertical="center" wrapText="1"/>
    </xf>
    <xf numFmtId="168" fontId="8" fillId="0" borderId="0" xfId="14" applyNumberFormat="1" applyFont="1" applyFill="1" applyBorder="1" applyAlignment="1">
      <alignment horizontal="left" vertical="center" wrapText="1"/>
    </xf>
    <xf numFmtId="168" fontId="23" fillId="0" borderId="0" xfId="14" applyNumberFormat="1" applyFont="1" applyFill="1" applyBorder="1" applyAlignment="1">
      <alignment horizontal="left" vertical="center" wrapText="1"/>
    </xf>
    <xf numFmtId="168" fontId="7" fillId="0" borderId="8" xfId="14" applyNumberFormat="1" applyFont="1" applyFill="1" applyBorder="1" applyAlignment="1">
      <alignment horizontal="left" vertical="center" wrapText="1"/>
    </xf>
    <xf numFmtId="3" fontId="18" fillId="0" borderId="0" xfId="14" applyNumberFormat="1" applyFont="1" applyFill="1" applyAlignment="1">
      <alignment horizontal="left"/>
    </xf>
    <xf numFmtId="3" fontId="18" fillId="0" borderId="0" xfId="14" applyNumberFormat="1" applyFont="1" applyFill="1"/>
    <xf numFmtId="0" fontId="27" fillId="2" borderId="5" xfId="14" applyFont="1" applyFill="1" applyBorder="1" applyAlignment="1">
      <alignment horizontal="center" vertical="center" wrapText="1"/>
    </xf>
    <xf numFmtId="0" fontId="3" fillId="2" borderId="0" xfId="1" applyFont="1" applyFill="1" applyBorder="1" applyAlignment="1">
      <alignment horizontal="center" vertical="center"/>
    </xf>
    <xf numFmtId="164" fontId="1" fillId="2" borderId="0" xfId="2" applyNumberFormat="1" applyFont="1" applyFill="1" applyBorder="1" applyAlignment="1">
      <alignment horizontal="right"/>
    </xf>
    <xf numFmtId="164" fontId="1" fillId="2" borderId="5" xfId="2" applyNumberFormat="1" applyFont="1" applyFill="1" applyBorder="1" applyAlignment="1">
      <alignment horizontal="right"/>
    </xf>
    <xf numFmtId="164" fontId="1" fillId="2" borderId="4" xfId="2" applyNumberFormat="1" applyFont="1" applyFill="1" applyBorder="1" applyAlignment="1">
      <alignment horizontal="right"/>
    </xf>
    <xf numFmtId="164" fontId="0" fillId="0" borderId="0" xfId="0" applyNumberFormat="1"/>
    <xf numFmtId="164" fontId="3" fillId="7" borderId="0" xfId="2" applyNumberFormat="1" applyFont="1" applyFill="1" applyBorder="1" applyAlignment="1">
      <alignment horizontal="center" vertical="center"/>
    </xf>
    <xf numFmtId="164" fontId="1" fillId="7" borderId="0" xfId="1" applyNumberFormat="1" applyFont="1" applyFill="1" applyBorder="1" applyAlignment="1">
      <alignment horizontal="center" vertical="center"/>
    </xf>
    <xf numFmtId="164" fontId="3" fillId="7" borderId="0" xfId="2" applyNumberFormat="1" applyFont="1" applyFill="1" applyBorder="1" applyAlignment="1">
      <alignment horizontal="right" vertical="center"/>
    </xf>
    <xf numFmtId="164" fontId="3" fillId="7" borderId="0" xfId="2" applyNumberFormat="1" applyFont="1" applyFill="1" applyBorder="1" applyAlignment="1">
      <alignment vertical="center"/>
    </xf>
    <xf numFmtId="164" fontId="1" fillId="2" borderId="0" xfId="2" applyNumberFormat="1" applyFont="1" applyFill="1" applyBorder="1" applyAlignment="1"/>
    <xf numFmtId="164" fontId="1" fillId="2" borderId="5" xfId="2" applyNumberFormat="1" applyFont="1" applyFill="1" applyBorder="1" applyAlignment="1"/>
    <xf numFmtId="164" fontId="1" fillId="2" borderId="4" xfId="2" applyNumberFormat="1" applyFont="1" applyFill="1" applyBorder="1" applyAlignment="1"/>
    <xf numFmtId="164" fontId="1" fillId="8" borderId="0" xfId="2" applyNumberFormat="1" applyFont="1" applyFill="1" applyBorder="1" applyAlignment="1">
      <alignment horizontal="right"/>
    </xf>
    <xf numFmtId="164" fontId="1" fillId="8" borderId="5" xfId="2" applyNumberFormat="1" applyFont="1" applyFill="1" applyBorder="1" applyAlignment="1">
      <alignment horizontal="right"/>
    </xf>
    <xf numFmtId="164" fontId="1" fillId="8" borderId="4" xfId="2" applyNumberFormat="1" applyFont="1" applyFill="1" applyBorder="1" applyAlignment="1">
      <alignment horizontal="right"/>
    </xf>
    <xf numFmtId="164" fontId="1" fillId="8" borderId="0" xfId="1" applyNumberFormat="1" applyFill="1" applyBorder="1" applyAlignment="1">
      <alignment horizontal="right" vertical="center"/>
    </xf>
    <xf numFmtId="164" fontId="1" fillId="8" borderId="4" xfId="1" applyNumberFormat="1" applyFill="1" applyBorder="1" applyAlignment="1">
      <alignment horizontal="right" vertical="center"/>
    </xf>
    <xf numFmtId="164" fontId="1" fillId="8" borderId="0" xfId="1" applyNumberFormat="1" applyFont="1" applyFill="1" applyBorder="1" applyAlignment="1">
      <alignment horizontal="right" vertical="center"/>
    </xf>
    <xf numFmtId="164" fontId="1" fillId="2" borderId="5" xfId="10" applyNumberFormat="1" applyFont="1" applyFill="1" applyBorder="1" applyAlignment="1">
      <alignment horizontal="right"/>
    </xf>
    <xf numFmtId="164" fontId="1" fillId="2" borderId="0" xfId="10" applyNumberFormat="1" applyFont="1" applyFill="1" applyBorder="1" applyAlignment="1">
      <alignment horizontal="right"/>
    </xf>
    <xf numFmtId="164" fontId="1" fillId="2" borderId="8" xfId="1" applyNumberFormat="1" applyFont="1" applyFill="1" applyBorder="1"/>
    <xf numFmtId="164" fontId="1" fillId="2" borderId="8" xfId="14" applyNumberFormat="1" applyFont="1" applyFill="1" applyBorder="1" applyAlignment="1">
      <alignment horizontal="right"/>
    </xf>
    <xf numFmtId="164" fontId="1" fillId="2" borderId="8" xfId="1" applyNumberFormat="1" applyFont="1" applyFill="1" applyBorder="1" applyAlignment="1">
      <alignment horizontal="right"/>
    </xf>
    <xf numFmtId="0" fontId="3" fillId="2" borderId="5" xfId="14" applyFont="1" applyFill="1" applyBorder="1" applyAlignment="1">
      <alignment horizontal="center" vertical="center" wrapText="1"/>
    </xf>
    <xf numFmtId="0" fontId="3" fillId="2" borderId="0" xfId="14" applyFont="1" applyFill="1" applyBorder="1" applyAlignment="1">
      <alignment horizontal="center" vertical="center" wrapText="1"/>
    </xf>
    <xf numFmtId="0" fontId="1" fillId="2" borderId="9" xfId="1" applyFont="1" applyFill="1" applyBorder="1" applyAlignment="1">
      <alignment vertical="center" wrapText="1"/>
    </xf>
    <xf numFmtId="0" fontId="1" fillId="0" borderId="22" xfId="1" applyBorder="1" applyAlignment="1">
      <alignment horizontal="center"/>
    </xf>
    <xf numFmtId="0" fontId="1" fillId="0" borderId="23" xfId="1" applyBorder="1" applyAlignment="1">
      <alignment horizontal="center"/>
    </xf>
    <xf numFmtId="0" fontId="1" fillId="0" borderId="21" xfId="1" applyBorder="1"/>
    <xf numFmtId="0" fontId="1" fillId="0" borderId="21" xfId="1" applyFont="1" applyBorder="1"/>
    <xf numFmtId="0" fontId="1" fillId="0" borderId="21" xfId="1" applyFont="1" applyFill="1" applyBorder="1"/>
    <xf numFmtId="0" fontId="1" fillId="7" borderId="21" xfId="1" applyFill="1" applyBorder="1"/>
    <xf numFmtId="0" fontId="1" fillId="3" borderId="21" xfId="1" applyFill="1" applyBorder="1"/>
    <xf numFmtId="3" fontId="6" fillId="2" borderId="0" xfId="19" applyNumberFormat="1" applyFont="1" applyFill="1" applyBorder="1" applyAlignment="1">
      <alignment horizontal="right"/>
    </xf>
    <xf numFmtId="168" fontId="6" fillId="2" borderId="0" xfId="19" applyNumberFormat="1" applyFont="1" applyFill="1" applyBorder="1" applyAlignment="1">
      <alignment horizontal="right"/>
    </xf>
    <xf numFmtId="3" fontId="7" fillId="2" borderId="5" xfId="19" applyNumberFormat="1" applyFont="1" applyFill="1" applyBorder="1" applyAlignment="1">
      <alignment horizontal="right"/>
    </xf>
    <xf numFmtId="3" fontId="7" fillId="2" borderId="0" xfId="19" applyNumberFormat="1" applyFont="1" applyFill="1" applyBorder="1" applyAlignment="1">
      <alignment horizontal="right"/>
    </xf>
    <xf numFmtId="168" fontId="7" fillId="2" borderId="0" xfId="19" applyNumberFormat="1" applyFont="1" applyFill="1" applyBorder="1" applyAlignment="1">
      <alignment horizontal="right"/>
    </xf>
    <xf numFmtId="168" fontId="7" fillId="2" borderId="5" xfId="19" applyNumberFormat="1" applyFont="1" applyFill="1" applyBorder="1" applyAlignment="1">
      <alignment horizontal="right"/>
    </xf>
    <xf numFmtId="3" fontId="7" fillId="2" borderId="4" xfId="19" applyNumberFormat="1" applyFont="1" applyFill="1" applyBorder="1" applyAlignment="1">
      <alignment horizontal="right"/>
    </xf>
    <xf numFmtId="168" fontId="6" fillId="6" borderId="0" xfId="19" applyNumberFormat="1" applyFont="1" applyFill="1" applyBorder="1" applyAlignment="1">
      <alignment horizontal="right"/>
    </xf>
    <xf numFmtId="168" fontId="6" fillId="0" borderId="0" xfId="19" applyNumberFormat="1" applyFont="1" applyFill="1" applyBorder="1" applyAlignment="1">
      <alignment horizontal="right"/>
    </xf>
    <xf numFmtId="3" fontId="8" fillId="2" borderId="0" xfId="19" applyNumberFormat="1" applyFont="1" applyFill="1" applyBorder="1" applyAlignment="1"/>
    <xf numFmtId="168" fontId="8" fillId="2" borderId="0" xfId="19" applyNumberFormat="1" applyFont="1" applyFill="1" applyBorder="1" applyAlignment="1">
      <alignment horizontal="right"/>
    </xf>
    <xf numFmtId="3" fontId="8" fillId="2" borderId="0" xfId="19" applyNumberFormat="1" applyFont="1" applyFill="1" applyBorder="1" applyAlignment="1">
      <alignment horizontal="right"/>
    </xf>
    <xf numFmtId="3" fontId="7" fillId="2" borderId="8" xfId="19" applyNumberFormat="1" applyFont="1" applyFill="1" applyBorder="1" applyAlignment="1">
      <alignment horizontal="right"/>
    </xf>
    <xf numFmtId="168" fontId="7" fillId="2" borderId="8" xfId="19" applyNumberFormat="1" applyFont="1" applyFill="1" applyBorder="1" applyAlignment="1">
      <alignment horizontal="right"/>
    </xf>
    <xf numFmtId="0" fontId="14" fillId="2" borderId="0" xfId="19" applyFont="1" applyFill="1"/>
    <xf numFmtId="0" fontId="1" fillId="2" borderId="0" xfId="20" quotePrefix="1" applyFont="1" applyFill="1"/>
    <xf numFmtId="0" fontId="1" fillId="2" borderId="0" xfId="19" applyFont="1" applyFill="1" applyBorder="1" applyAlignment="1">
      <alignment vertical="center" wrapText="1"/>
    </xf>
    <xf numFmtId="0" fontId="1" fillId="0" borderId="0" xfId="19" applyFont="1" applyFill="1" applyBorder="1" applyAlignment="1">
      <alignment vertical="center" wrapText="1"/>
    </xf>
    <xf numFmtId="3" fontId="29" fillId="2" borderId="0" xfId="19" applyNumberFormat="1" applyFont="1" applyFill="1" applyBorder="1" applyAlignment="1">
      <alignment horizontal="right"/>
    </xf>
    <xf numFmtId="168" fontId="29" fillId="2" borderId="0" xfId="19" applyNumberFormat="1" applyFont="1" applyFill="1" applyBorder="1" applyAlignment="1">
      <alignment horizontal="right"/>
    </xf>
    <xf numFmtId="3" fontId="29" fillId="2" borderId="5" xfId="19" applyNumberFormat="1" applyFont="1" applyFill="1" applyBorder="1" applyAlignment="1">
      <alignment horizontal="right"/>
    </xf>
    <xf numFmtId="168" fontId="29" fillId="2" borderId="5" xfId="19" applyNumberFormat="1" applyFont="1" applyFill="1" applyBorder="1" applyAlignment="1">
      <alignment horizontal="right"/>
    </xf>
    <xf numFmtId="3" fontId="3" fillId="6" borderId="0" xfId="19" applyNumberFormat="1" applyFont="1" applyFill="1" applyBorder="1" applyAlignment="1">
      <alignment horizontal="right"/>
    </xf>
    <xf numFmtId="164" fontId="3" fillId="2" borderId="0" xfId="19" applyNumberFormat="1" applyFont="1" applyFill="1" applyBorder="1" applyAlignment="1">
      <alignment horizontal="right"/>
    </xf>
    <xf numFmtId="164" fontId="3" fillId="6" borderId="0" xfId="19" applyNumberFormat="1" applyFont="1" applyFill="1" applyBorder="1" applyAlignment="1">
      <alignment horizontal="right"/>
    </xf>
    <xf numFmtId="3" fontId="29" fillId="2" borderId="0" xfId="19" applyNumberFormat="1" applyFont="1" applyFill="1" applyBorder="1" applyAlignment="1"/>
    <xf numFmtId="3" fontId="29" fillId="2" borderId="5" xfId="19" applyNumberFormat="1" applyFont="1" applyFill="1" applyBorder="1" applyAlignment="1"/>
    <xf numFmtId="3" fontId="29" fillId="2" borderId="8" xfId="19" applyNumberFormat="1" applyFont="1" applyFill="1" applyBorder="1" applyAlignment="1">
      <alignment horizontal="right"/>
    </xf>
    <xf numFmtId="168" fontId="29" fillId="2" borderId="8" xfId="19" applyNumberFormat="1" applyFont="1" applyFill="1" applyBorder="1" applyAlignment="1">
      <alignment horizontal="right"/>
    </xf>
    <xf numFmtId="3" fontId="29" fillId="2" borderId="0" xfId="14" applyNumberFormat="1" applyFont="1" applyFill="1"/>
    <xf numFmtId="0" fontId="29" fillId="2" borderId="0" xfId="14" applyFont="1" applyFill="1"/>
    <xf numFmtId="168" fontId="6" fillId="6" borderId="0" xfId="19" applyNumberFormat="1" applyFont="1" applyFill="1" applyBorder="1" applyAlignment="1">
      <alignment horizontal="center"/>
    </xf>
    <xf numFmtId="3" fontId="1" fillId="2" borderId="0" xfId="19" applyNumberFormat="1" applyFont="1" applyFill="1" applyBorder="1" applyAlignment="1">
      <alignment horizontal="right"/>
    </xf>
    <xf numFmtId="164" fontId="1" fillId="2" borderId="8" xfId="2" applyNumberFormat="1" applyFont="1" applyFill="1" applyBorder="1" applyAlignment="1">
      <alignment horizontal="center" vertical="center"/>
    </xf>
    <xf numFmtId="0" fontId="1" fillId="2" borderId="8" xfId="1" applyFont="1" applyFill="1" applyBorder="1" applyAlignment="1">
      <alignment horizontal="center" vertical="center"/>
    </xf>
    <xf numFmtId="164" fontId="1" fillId="2" borderId="8" xfId="2" applyNumberFormat="1" applyFont="1" applyFill="1" applyBorder="1" applyAlignment="1">
      <alignment horizontal="right"/>
    </xf>
    <xf numFmtId="164" fontId="1" fillId="2" borderId="8" xfId="2" applyNumberFormat="1" applyFont="1" applyFill="1" applyBorder="1" applyAlignment="1"/>
    <xf numFmtId="164" fontId="1" fillId="8" borderId="8" xfId="2" applyNumberFormat="1" applyFont="1" applyFill="1" applyBorder="1" applyAlignment="1">
      <alignment horizontal="right"/>
    </xf>
    <xf numFmtId="171" fontId="26" fillId="2" borderId="0" xfId="1" applyNumberFormat="1" applyFont="1" applyFill="1" applyBorder="1" applyAlignment="1">
      <alignment horizontal="right"/>
    </xf>
    <xf numFmtId="3" fontId="26" fillId="2" borderId="0" xfId="1" applyNumberFormat="1" applyFont="1" applyFill="1" applyBorder="1" applyAlignment="1">
      <alignment horizontal="right"/>
    </xf>
    <xf numFmtId="3" fontId="26" fillId="2" borderId="4" xfId="1" applyNumberFormat="1" applyFont="1" applyFill="1" applyBorder="1" applyAlignment="1">
      <alignment horizontal="right"/>
    </xf>
    <xf numFmtId="3" fontId="25" fillId="6" borderId="0" xfId="1" applyNumberFormat="1" applyFont="1" applyFill="1" applyBorder="1" applyAlignment="1">
      <alignment horizontal="right"/>
    </xf>
    <xf numFmtId="0" fontId="26" fillId="2" borderId="0" xfId="1" applyFont="1" applyFill="1"/>
    <xf numFmtId="173" fontId="26" fillId="2" borderId="0" xfId="1" applyNumberFormat="1" applyFont="1" applyFill="1" applyBorder="1" applyAlignment="1">
      <alignment horizontal="right"/>
    </xf>
    <xf numFmtId="3" fontId="1" fillId="5" borderId="0" xfId="1" applyNumberFormat="1" applyFill="1" applyBorder="1" applyAlignment="1">
      <alignment horizontal="right"/>
    </xf>
    <xf numFmtId="164" fontId="1" fillId="5" borderId="0" xfId="1" applyNumberFormat="1" applyFill="1" applyBorder="1" applyAlignment="1">
      <alignment horizontal="right"/>
    </xf>
    <xf numFmtId="9" fontId="1" fillId="5" borderId="0" xfId="1" applyNumberFormat="1" applyFont="1" applyFill="1" applyBorder="1" applyAlignment="1">
      <alignment horizontal="right"/>
    </xf>
    <xf numFmtId="164" fontId="1" fillId="5" borderId="0" xfId="1" applyNumberFormat="1" applyFont="1" applyFill="1" applyBorder="1" applyAlignment="1">
      <alignment horizontal="right"/>
    </xf>
    <xf numFmtId="3" fontId="1" fillId="5" borderId="5" xfId="1" applyNumberFormat="1" applyFill="1" applyBorder="1" applyAlignment="1">
      <alignment horizontal="right"/>
    </xf>
    <xf numFmtId="164" fontId="1" fillId="5" borderId="5" xfId="1" applyNumberFormat="1" applyFill="1" applyBorder="1" applyAlignment="1">
      <alignment horizontal="right"/>
    </xf>
    <xf numFmtId="9" fontId="1" fillId="5" borderId="5" xfId="1" applyNumberFormat="1" applyFont="1" applyFill="1" applyBorder="1" applyAlignment="1">
      <alignment horizontal="right"/>
    </xf>
    <xf numFmtId="164" fontId="1" fillId="5" borderId="5" xfId="1" applyNumberFormat="1" applyFont="1" applyFill="1" applyBorder="1" applyAlignment="1">
      <alignment horizontal="right"/>
    </xf>
    <xf numFmtId="3" fontId="1" fillId="5" borderId="8" xfId="1" applyNumberFormat="1" applyFill="1" applyBorder="1" applyAlignment="1">
      <alignment horizontal="right"/>
    </xf>
    <xf numFmtId="164" fontId="1" fillId="8" borderId="5" xfId="1" applyNumberFormat="1" applyFont="1" applyFill="1" applyBorder="1" applyAlignment="1">
      <alignment horizontal="right" vertical="center"/>
    </xf>
    <xf numFmtId="1" fontId="1" fillId="2" borderId="0" xfId="9" applyNumberFormat="1" applyFont="1" applyFill="1" applyBorder="1" applyAlignment="1">
      <alignment horizontal="right"/>
    </xf>
    <xf numFmtId="1" fontId="1" fillId="2" borderId="5" xfId="9" applyNumberFormat="1" applyFont="1" applyFill="1" applyBorder="1" applyAlignment="1">
      <alignment horizontal="right"/>
    </xf>
    <xf numFmtId="1" fontId="1" fillId="2" borderId="4" xfId="9" applyNumberFormat="1" applyFont="1" applyFill="1" applyBorder="1" applyAlignment="1">
      <alignment horizontal="right"/>
    </xf>
    <xf numFmtId="1" fontId="1" fillId="2" borderId="0" xfId="9" applyNumberFormat="1" applyFont="1" applyFill="1" applyBorder="1"/>
    <xf numFmtId="1" fontId="1" fillId="2" borderId="4" xfId="9" applyNumberFormat="1" applyFont="1" applyFill="1" applyBorder="1" applyAlignment="1">
      <alignment horizontal="center"/>
    </xf>
    <xf numFmtId="164" fontId="3" fillId="7" borderId="0" xfId="10" applyNumberFormat="1" applyFont="1" applyFill="1" applyBorder="1" applyAlignment="1">
      <alignment horizontal="center" vertical="center"/>
    </xf>
    <xf numFmtId="1" fontId="1" fillId="2" borderId="0" xfId="9" applyNumberFormat="1" applyFont="1" applyFill="1" applyBorder="1" applyAlignment="1">
      <alignment horizontal="right" vertical="center"/>
    </xf>
    <xf numFmtId="1" fontId="1" fillId="2" borderId="4" xfId="9" applyNumberFormat="1" applyFont="1" applyFill="1" applyBorder="1" applyAlignment="1">
      <alignment horizontal="right" vertical="center"/>
    </xf>
    <xf numFmtId="1" fontId="1" fillId="2" borderId="0" xfId="9" applyNumberFormat="1" applyFont="1" applyFill="1" applyBorder="1" applyAlignment="1">
      <alignment vertical="center"/>
    </xf>
    <xf numFmtId="1" fontId="1" fillId="2" borderId="4" xfId="9" applyNumberFormat="1" applyFont="1" applyFill="1" applyBorder="1" applyAlignment="1">
      <alignment horizontal="center" vertical="center"/>
    </xf>
    <xf numFmtId="0" fontId="1" fillId="8" borderId="0" xfId="1" applyFont="1" applyFill="1" applyBorder="1" applyAlignment="1">
      <alignment horizontal="right" vertical="center"/>
    </xf>
    <xf numFmtId="164" fontId="3" fillId="7" borderId="0" xfId="10" applyNumberFormat="1" applyFont="1" applyFill="1" applyBorder="1" applyAlignment="1">
      <alignment horizontal="right" vertical="center"/>
    </xf>
    <xf numFmtId="167" fontId="1" fillId="2" borderId="0" xfId="9" applyNumberFormat="1" applyFont="1" applyFill="1" applyBorder="1" applyAlignment="1">
      <alignment horizontal="right" vertical="center"/>
    </xf>
    <xf numFmtId="167" fontId="1" fillId="2" borderId="5" xfId="9" applyNumberFormat="1" applyFont="1" applyFill="1" applyBorder="1" applyAlignment="1">
      <alignment horizontal="right" vertical="center"/>
    </xf>
    <xf numFmtId="167" fontId="1" fillId="2" borderId="4" xfId="9" applyNumberFormat="1" applyFont="1" applyFill="1" applyBorder="1" applyAlignment="1">
      <alignment horizontal="right" vertical="center"/>
    </xf>
    <xf numFmtId="167" fontId="1" fillId="2" borderId="0" xfId="9" applyNumberFormat="1" applyFont="1" applyFill="1" applyBorder="1" applyAlignment="1">
      <alignment vertical="center"/>
    </xf>
    <xf numFmtId="167" fontId="3" fillId="7" borderId="0" xfId="9" applyNumberFormat="1" applyFont="1" applyFill="1" applyBorder="1" applyAlignment="1">
      <alignment horizontal="right" vertical="center"/>
    </xf>
    <xf numFmtId="167" fontId="1" fillId="2" borderId="4" xfId="9" applyNumberFormat="1" applyFont="1" applyFill="1" applyBorder="1" applyAlignment="1">
      <alignment horizontal="center" vertical="center"/>
    </xf>
    <xf numFmtId="167" fontId="1" fillId="2" borderId="0" xfId="9" applyNumberFormat="1" applyFont="1" applyFill="1" applyBorder="1" applyAlignment="1">
      <alignment horizontal="right"/>
    </xf>
    <xf numFmtId="10" fontId="3" fillId="7" borderId="0" xfId="10" applyNumberFormat="1" applyFont="1" applyFill="1" applyBorder="1" applyAlignment="1">
      <alignment horizontal="right" vertical="center"/>
    </xf>
    <xf numFmtId="167" fontId="1" fillId="2" borderId="4" xfId="9" applyNumberFormat="1" applyFont="1" applyFill="1" applyBorder="1" applyAlignment="1">
      <alignment horizontal="right"/>
    </xf>
    <xf numFmtId="167" fontId="1" fillId="2" borderId="0" xfId="9" applyNumberFormat="1" applyFont="1" applyFill="1" applyBorder="1" applyAlignment="1"/>
    <xf numFmtId="167" fontId="3" fillId="7" borderId="0" xfId="9" applyNumberFormat="1" applyFont="1" applyFill="1" applyBorder="1" applyAlignment="1">
      <alignment horizontal="right"/>
    </xf>
    <xf numFmtId="167" fontId="1" fillId="2" borderId="4" xfId="9" applyNumberFormat="1" applyFont="1" applyFill="1" applyBorder="1" applyAlignment="1">
      <alignment horizontal="center"/>
    </xf>
    <xf numFmtId="0" fontId="1" fillId="8" borderId="0" xfId="8" applyFill="1"/>
    <xf numFmtId="0" fontId="1" fillId="9" borderId="0" xfId="8" applyFill="1"/>
    <xf numFmtId="0" fontId="30" fillId="8" borderId="0" xfId="8" applyFont="1" applyFill="1" applyAlignment="1"/>
    <xf numFmtId="0" fontId="32" fillId="8" borderId="0" xfId="22" applyFont="1" applyFill="1" applyAlignment="1" applyProtection="1"/>
    <xf numFmtId="0" fontId="32" fillId="9" borderId="0" xfId="22" applyFont="1" applyFill="1" applyAlignment="1" applyProtection="1"/>
    <xf numFmtId="0" fontId="6" fillId="9" borderId="0" xfId="8" applyFont="1" applyFill="1"/>
    <xf numFmtId="0" fontId="6" fillId="8" borderId="0" xfId="22" applyFont="1" applyFill="1" applyAlignment="1" applyProtection="1"/>
    <xf numFmtId="0" fontId="6" fillId="8" borderId="0" xfId="8" applyFont="1" applyFill="1"/>
    <xf numFmtId="0" fontId="33" fillId="0" borderId="0" xfId="8" applyFont="1"/>
    <xf numFmtId="0" fontId="34" fillId="0" borderId="0" xfId="8" applyFont="1" applyBorder="1"/>
    <xf numFmtId="0" fontId="35" fillId="0" borderId="0" xfId="8" applyFont="1"/>
    <xf numFmtId="0" fontId="36" fillId="0" borderId="0" xfId="8" applyFont="1"/>
    <xf numFmtId="0" fontId="0" fillId="0" borderId="24" xfId="0" applyBorder="1"/>
    <xf numFmtId="0" fontId="38" fillId="2" borderId="24" xfId="23" applyFont="1" applyFill="1" applyBorder="1"/>
    <xf numFmtId="0" fontId="2" fillId="8" borderId="24" xfId="0" applyFont="1" applyFill="1" applyBorder="1"/>
    <xf numFmtId="0" fontId="1" fillId="2" borderId="0" xfId="1" applyFont="1" applyFill="1" applyBorder="1" applyAlignment="1">
      <alignment horizontal="left" vertical="center" wrapText="1"/>
    </xf>
    <xf numFmtId="0" fontId="3" fillId="2" borderId="0" xfId="1" applyFont="1" applyFill="1" applyBorder="1" applyAlignment="1">
      <alignment horizontal="center" wrapText="1"/>
    </xf>
    <xf numFmtId="0" fontId="3" fillId="2" borderId="10" xfId="1" applyFont="1" applyFill="1" applyBorder="1" applyAlignment="1">
      <alignment horizontal="center"/>
    </xf>
    <xf numFmtId="0" fontId="3" fillId="2" borderId="0" xfId="1" applyFont="1" applyFill="1" applyBorder="1" applyAlignment="1">
      <alignment horizontal="center"/>
    </xf>
    <xf numFmtId="0" fontId="3" fillId="2" borderId="3" xfId="1" applyFont="1" applyFill="1" applyBorder="1" applyAlignment="1">
      <alignment horizontal="center" wrapText="1"/>
    </xf>
    <xf numFmtId="0" fontId="3" fillId="8" borderId="10" xfId="1" applyFont="1" applyFill="1" applyBorder="1" applyAlignment="1">
      <alignment horizontal="center"/>
    </xf>
    <xf numFmtId="0" fontId="3" fillId="2" borderId="5" xfId="14" applyFont="1" applyFill="1" applyBorder="1" applyAlignment="1">
      <alignment horizontal="center" vertical="center" wrapText="1"/>
    </xf>
    <xf numFmtId="15" fontId="3" fillId="2" borderId="5" xfId="1" applyNumberFormat="1" applyFont="1" applyFill="1" applyBorder="1" applyAlignment="1">
      <alignment horizontal="center"/>
    </xf>
    <xf numFmtId="0" fontId="3" fillId="2" borderId="0" xfId="14" applyFont="1" applyFill="1" applyBorder="1" applyAlignment="1">
      <alignment horizontal="center" vertical="center" wrapText="1"/>
    </xf>
    <xf numFmtId="49" fontId="7" fillId="8" borderId="0" xfId="22" applyNumberFormat="1" applyFont="1" applyFill="1" applyAlignment="1" applyProtection="1"/>
    <xf numFmtId="164" fontId="1" fillId="2" borderId="0" xfId="10" applyNumberFormat="1" applyFont="1" applyFill="1" applyBorder="1"/>
    <xf numFmtId="43" fontId="1" fillId="2" borderId="0" xfId="9" applyFont="1" applyFill="1" applyBorder="1"/>
    <xf numFmtId="167" fontId="1" fillId="2" borderId="0" xfId="9" applyNumberFormat="1" applyFont="1" applyFill="1" applyBorder="1"/>
    <xf numFmtId="167" fontId="1" fillId="2" borderId="4" xfId="9" applyNumberFormat="1" applyFont="1" applyFill="1" applyBorder="1"/>
    <xf numFmtId="167" fontId="1" fillId="2" borderId="0" xfId="9" applyNumberFormat="1" applyFont="1" applyFill="1"/>
    <xf numFmtId="167" fontId="1" fillId="2" borderId="5" xfId="9" applyNumberFormat="1" applyFont="1" applyFill="1" applyBorder="1"/>
    <xf numFmtId="164" fontId="27" fillId="7" borderId="0" xfId="2" applyNumberFormat="1" applyFont="1" applyFill="1" applyBorder="1" applyAlignment="1">
      <alignment horizontal="right" vertical="center"/>
    </xf>
    <xf numFmtId="0" fontId="27" fillId="2" borderId="5" xfId="1" applyFont="1" applyFill="1" applyBorder="1"/>
    <xf numFmtId="3" fontId="40" fillId="2" borderId="5" xfId="1" applyNumberFormat="1" applyFont="1" applyFill="1" applyBorder="1" applyAlignment="1">
      <alignment horizontal="right"/>
    </xf>
    <xf numFmtId="168" fontId="40" fillId="2" borderId="5" xfId="1" applyNumberFormat="1" applyFont="1" applyFill="1" applyBorder="1" applyAlignment="1">
      <alignment horizontal="right"/>
    </xf>
    <xf numFmtId="1" fontId="40" fillId="2" borderId="5" xfId="1" applyNumberFormat="1" applyFont="1" applyFill="1" applyBorder="1" applyAlignment="1">
      <alignment horizontal="right"/>
    </xf>
    <xf numFmtId="0" fontId="40" fillId="2" borderId="5" xfId="1" applyFont="1" applyFill="1" applyBorder="1"/>
    <xf numFmtId="3" fontId="40" fillId="2" borderId="0" xfId="1" applyNumberFormat="1" applyFont="1" applyFill="1" applyBorder="1" applyAlignment="1">
      <alignment horizontal="right"/>
    </xf>
    <xf numFmtId="0" fontId="27" fillId="2" borderId="0" xfId="1" applyFont="1" applyFill="1"/>
    <xf numFmtId="0" fontId="40" fillId="2" borderId="0" xfId="1" applyFont="1" applyFill="1"/>
    <xf numFmtId="165" fontId="40" fillId="2" borderId="0" xfId="1" applyNumberFormat="1" applyFont="1" applyFill="1"/>
    <xf numFmtId="1" fontId="40" fillId="2" borderId="0" xfId="1" applyNumberFormat="1" applyFont="1" applyFill="1"/>
    <xf numFmtId="2" fontId="40" fillId="2" borderId="0" xfId="1" applyNumberFormat="1" applyFont="1" applyFill="1"/>
    <xf numFmtId="0" fontId="40" fillId="2" borderId="0" xfId="1" applyFont="1" applyFill="1" applyAlignment="1">
      <alignment horizontal="right"/>
    </xf>
    <xf numFmtId="168" fontId="40" fillId="2" borderId="0" xfId="1" applyNumberFormat="1" applyFont="1" applyFill="1" applyBorder="1" applyAlignment="1">
      <alignment horizontal="right"/>
    </xf>
    <xf numFmtId="1" fontId="40" fillId="2" borderId="0" xfId="1" applyNumberFormat="1" applyFont="1" applyFill="1" applyBorder="1" applyAlignment="1">
      <alignment horizontal="right"/>
    </xf>
    <xf numFmtId="0" fontId="27" fillId="2" borderId="4" xfId="1" applyFont="1" applyFill="1" applyBorder="1"/>
    <xf numFmtId="0" fontId="40" fillId="2" borderId="4" xfId="1" applyFont="1" applyFill="1" applyBorder="1"/>
    <xf numFmtId="165" fontId="40" fillId="2" borderId="4" xfId="1" applyNumberFormat="1" applyFont="1" applyFill="1" applyBorder="1"/>
    <xf numFmtId="1" fontId="40" fillId="2" borderId="4" xfId="1" applyNumberFormat="1" applyFont="1" applyFill="1" applyBorder="1"/>
    <xf numFmtId="3" fontId="40" fillId="2" borderId="4" xfId="1" applyNumberFormat="1" applyFont="1" applyFill="1" applyBorder="1" applyAlignment="1">
      <alignment horizontal="right"/>
    </xf>
    <xf numFmtId="2" fontId="40" fillId="2" borderId="4" xfId="1" applyNumberFormat="1" applyFont="1" applyFill="1" applyBorder="1"/>
    <xf numFmtId="171" fontId="40" fillId="2" borderId="0" xfId="1" applyNumberFormat="1" applyFont="1" applyFill="1" applyBorder="1" applyAlignment="1">
      <alignment horizontal="right"/>
    </xf>
    <xf numFmtId="167" fontId="40" fillId="2" borderId="0" xfId="7" applyNumberFormat="1" applyFont="1" applyFill="1" applyBorder="1" applyAlignment="1">
      <alignment horizontal="right"/>
    </xf>
    <xf numFmtId="0" fontId="41" fillId="2" borderId="0" xfId="1" applyFont="1" applyFill="1" applyAlignment="1">
      <alignment horizontal="right"/>
    </xf>
    <xf numFmtId="0" fontId="40" fillId="2" borderId="0" xfId="1" applyFont="1" applyFill="1" applyBorder="1"/>
    <xf numFmtId="165" fontId="40" fillId="2" borderId="0" xfId="1" applyNumberFormat="1" applyFont="1" applyFill="1" applyBorder="1"/>
    <xf numFmtId="164" fontId="1" fillId="2" borderId="8" xfId="1" applyNumberFormat="1" applyFill="1" applyBorder="1" applyAlignment="1">
      <alignment horizontal="right"/>
    </xf>
    <xf numFmtId="0" fontId="1" fillId="2" borderId="0" xfId="1" applyFont="1" applyFill="1" applyBorder="1" applyAlignment="1">
      <alignment horizontal="left" vertical="center" wrapText="1"/>
    </xf>
    <xf numFmtId="0" fontId="17" fillId="0" borderId="0" xfId="0" applyFont="1" applyAlignment="1">
      <alignment vertical="center" wrapText="1"/>
    </xf>
    <xf numFmtId="0" fontId="17" fillId="0" borderId="8" xfId="0" applyFont="1" applyBorder="1" applyAlignment="1">
      <alignment vertical="center" wrapText="1"/>
    </xf>
    <xf numFmtId="0" fontId="12" fillId="0" borderId="26" xfId="0" applyFont="1" applyBorder="1" applyAlignment="1">
      <alignment vertical="center" wrapText="1"/>
    </xf>
    <xf numFmtId="0" fontId="12" fillId="0" borderId="25" xfId="0" applyFont="1" applyBorder="1" applyAlignment="1">
      <alignment vertical="center" wrapText="1"/>
    </xf>
    <xf numFmtId="0" fontId="42" fillId="0" borderId="0" xfId="0" applyFont="1" applyBorder="1" applyAlignment="1">
      <alignment vertical="center"/>
    </xf>
    <xf numFmtId="0" fontId="5" fillId="2" borderId="0" xfId="3" applyFont="1" applyFill="1" applyBorder="1" applyAlignment="1">
      <alignment horizontal="right"/>
    </xf>
    <xf numFmtId="0" fontId="44" fillId="0" borderId="0" xfId="0" applyFont="1"/>
    <xf numFmtId="0" fontId="0" fillId="0" borderId="24" xfId="0" applyBorder="1" applyAlignment="1">
      <alignment wrapText="1"/>
    </xf>
    <xf numFmtId="0" fontId="1" fillId="2" borderId="0" xfId="1" applyFill="1" applyAlignment="1"/>
    <xf numFmtId="0" fontId="1" fillId="2" borderId="0" xfId="1" applyFont="1" applyFill="1" applyBorder="1" applyAlignment="1">
      <alignment vertical="center"/>
    </xf>
    <xf numFmtId="0" fontId="3" fillId="2" borderId="0" xfId="1" applyFont="1" applyFill="1" applyBorder="1" applyAlignment="1">
      <alignment vertical="center"/>
    </xf>
    <xf numFmtId="0" fontId="1" fillId="8" borderId="0" xfId="1" applyFont="1" applyFill="1" applyAlignment="1">
      <alignment wrapText="1"/>
    </xf>
    <xf numFmtId="0" fontId="3" fillId="8" borderId="0" xfId="1" applyFont="1" applyFill="1" applyBorder="1" applyAlignment="1">
      <alignment vertical="center" wrapText="1"/>
    </xf>
    <xf numFmtId="15" fontId="3" fillId="2" borderId="3" xfId="1" applyNumberFormat="1" applyFont="1" applyFill="1" applyBorder="1" applyAlignment="1">
      <alignment horizontal="right" vertical="center" wrapText="1"/>
    </xf>
    <xf numFmtId="0" fontId="1" fillId="11" borderId="24" xfId="1" applyFont="1" applyFill="1" applyBorder="1"/>
    <xf numFmtId="0" fontId="1" fillId="0" borderId="24" xfId="1" applyFont="1" applyFill="1" applyBorder="1"/>
    <xf numFmtId="0" fontId="1" fillId="2" borderId="24" xfId="1" applyFont="1" applyFill="1" applyBorder="1"/>
    <xf numFmtId="0" fontId="3" fillId="0" borderId="24" xfId="1" applyFont="1" applyFill="1" applyBorder="1" applyAlignment="1">
      <alignment vertical="center"/>
    </xf>
    <xf numFmtId="0" fontId="1" fillId="0" borderId="24" xfId="1" applyFont="1" applyFill="1" applyBorder="1" applyAlignment="1">
      <alignment vertical="center" wrapText="1"/>
    </xf>
    <xf numFmtId="0" fontId="47" fillId="0" borderId="24" xfId="0" applyFont="1" applyBorder="1" applyAlignment="1">
      <alignment wrapText="1"/>
    </xf>
    <xf numFmtId="15" fontId="3" fillId="2" borderId="5" xfId="1" applyNumberFormat="1" applyFont="1" applyFill="1" applyBorder="1" applyAlignment="1">
      <alignment horizontal="center"/>
    </xf>
    <xf numFmtId="9" fontId="3" fillId="8" borderId="5" xfId="1" applyNumberFormat="1" applyFont="1" applyFill="1" applyBorder="1" applyAlignment="1">
      <alignment horizontal="right" vertical="center"/>
    </xf>
    <xf numFmtId="15" fontId="3" fillId="8" borderId="5" xfId="1" applyNumberFormat="1" applyFont="1" applyFill="1" applyBorder="1" applyAlignment="1">
      <alignment horizontal="right" vertical="center"/>
    </xf>
    <xf numFmtId="15" fontId="3" fillId="8" borderId="0" xfId="1" applyNumberFormat="1" applyFont="1" applyFill="1" applyBorder="1" applyAlignment="1">
      <alignment horizontal="right"/>
    </xf>
    <xf numFmtId="0" fontId="3" fillId="8" borderId="5" xfId="1" applyFont="1" applyFill="1" applyBorder="1" applyAlignment="1">
      <alignment horizontal="right"/>
    </xf>
    <xf numFmtId="15" fontId="3" fillId="8" borderId="5" xfId="1" applyNumberFormat="1" applyFont="1" applyFill="1" applyBorder="1" applyAlignment="1">
      <alignment horizontal="right"/>
    </xf>
    <xf numFmtId="15" fontId="3" fillId="2" borderId="3" xfId="1" quotePrefix="1" applyNumberFormat="1" applyFont="1" applyFill="1" applyBorder="1" applyAlignment="1">
      <alignment horizontal="right"/>
    </xf>
    <xf numFmtId="0" fontId="1" fillId="2" borderId="0" xfId="1" applyFont="1" applyFill="1" applyBorder="1" applyAlignment="1">
      <alignment wrapText="1"/>
    </xf>
    <xf numFmtId="0" fontId="1" fillId="2" borderId="0" xfId="1" applyFont="1" applyFill="1" applyBorder="1" applyAlignment="1">
      <alignment horizontal="left" vertical="top" wrapText="1"/>
    </xf>
    <xf numFmtId="0" fontId="0" fillId="0" borderId="0" xfId="0" applyAlignment="1">
      <alignment wrapText="1"/>
    </xf>
    <xf numFmtId="0" fontId="34" fillId="0" borderId="0" xfId="8" applyFont="1"/>
    <xf numFmtId="0" fontId="52" fillId="0" borderId="24" xfId="0" applyFont="1" applyBorder="1" applyAlignment="1">
      <alignment wrapText="1"/>
    </xf>
    <xf numFmtId="0" fontId="3" fillId="2" borderId="24" xfId="1" applyFont="1" applyFill="1" applyBorder="1"/>
    <xf numFmtId="3" fontId="1" fillId="2" borderId="24" xfId="1" applyNumberFormat="1" applyFont="1" applyFill="1" applyBorder="1"/>
    <xf numFmtId="0" fontId="14" fillId="2" borderId="24" xfId="1" applyFont="1" applyFill="1" applyBorder="1" applyAlignment="1">
      <alignment vertical="top" wrapText="1"/>
    </xf>
    <xf numFmtId="0" fontId="1" fillId="2" borderId="24" xfId="1" applyFont="1" applyFill="1" applyBorder="1" applyAlignment="1">
      <alignment horizontal="left"/>
    </xf>
    <xf numFmtId="0" fontId="1" fillId="2" borderId="24" xfId="1" applyFont="1" applyFill="1" applyBorder="1" applyAlignment="1">
      <alignment vertical="center" wrapText="1"/>
    </xf>
    <xf numFmtId="0" fontId="18" fillId="2" borderId="0" xfId="12" applyFont="1" applyFill="1" applyBorder="1"/>
    <xf numFmtId="0" fontId="2" fillId="2" borderId="0" xfId="12" applyFont="1" applyFill="1"/>
    <xf numFmtId="0" fontId="1" fillId="2" borderId="0" xfId="1" applyFont="1" applyFill="1" applyBorder="1" applyAlignment="1">
      <alignment wrapText="1"/>
    </xf>
    <xf numFmtId="0" fontId="0" fillId="0" borderId="0" xfId="0" applyAlignment="1">
      <alignment wrapText="1"/>
    </xf>
    <xf numFmtId="0" fontId="1" fillId="8" borderId="0" xfId="1" applyFont="1" applyFill="1" applyBorder="1" applyAlignment="1">
      <alignment wrapText="1"/>
    </xf>
    <xf numFmtId="0" fontId="0" fillId="2" borderId="0" xfId="0" applyFill="1" applyAlignment="1"/>
    <xf numFmtId="0" fontId="40" fillId="2" borderId="0" xfId="24" applyFont="1" applyFill="1" applyAlignment="1"/>
    <xf numFmtId="0" fontId="1" fillId="2" borderId="0" xfId="6" applyFont="1" applyFill="1" applyAlignment="1"/>
    <xf numFmtId="0" fontId="1" fillId="2" borderId="0" xfId="24" applyFont="1" applyFill="1" applyAlignment="1"/>
    <xf numFmtId="0" fontId="0" fillId="0" borderId="0" xfId="0" applyAlignment="1"/>
    <xf numFmtId="3" fontId="1" fillId="2" borderId="0" xfId="9" applyNumberFormat="1" applyFont="1" applyFill="1"/>
    <xf numFmtId="3" fontId="1" fillId="2" borderId="5" xfId="9" applyNumberFormat="1" applyFont="1" applyFill="1" applyBorder="1" applyAlignment="1">
      <alignment horizontal="right"/>
    </xf>
    <xf numFmtId="3" fontId="1" fillId="2" borderId="0" xfId="9" applyNumberFormat="1" applyFont="1" applyFill="1" applyBorder="1" applyAlignment="1">
      <alignment horizontal="right" vertical="center"/>
    </xf>
    <xf numFmtId="3" fontId="1" fillId="2" borderId="5" xfId="9" applyNumberFormat="1" applyFont="1" applyFill="1" applyBorder="1" applyAlignment="1">
      <alignment horizontal="right" vertical="center"/>
    </xf>
    <xf numFmtId="3" fontId="1" fillId="2" borderId="4" xfId="9" applyNumberFormat="1" applyFont="1" applyFill="1" applyBorder="1" applyAlignment="1">
      <alignment horizontal="right" vertical="center"/>
    </xf>
    <xf numFmtId="0" fontId="3" fillId="2" borderId="0" xfId="1" applyFont="1" applyFill="1" applyBorder="1" applyAlignment="1">
      <alignment horizontal="left" vertical="center" wrapText="1"/>
    </xf>
    <xf numFmtId="0" fontId="1" fillId="2" borderId="0" xfId="1" applyFont="1" applyFill="1" applyBorder="1" applyAlignment="1">
      <alignment wrapText="1"/>
    </xf>
    <xf numFmtId="0" fontId="0" fillId="0" borderId="0" xfId="0" applyAlignment="1">
      <alignment wrapText="1"/>
    </xf>
    <xf numFmtId="0" fontId="0" fillId="0" borderId="0" xfId="0" applyAlignment="1">
      <alignment wrapText="1"/>
    </xf>
    <xf numFmtId="0" fontId="3" fillId="8" borderId="0" xfId="1" applyFont="1" applyFill="1" applyBorder="1" applyAlignment="1">
      <alignment horizontal="left" vertical="center" wrapText="1"/>
    </xf>
    <xf numFmtId="0" fontId="1" fillId="8" borderId="0" xfId="1" applyFont="1" applyFill="1" applyBorder="1" applyAlignment="1">
      <alignment wrapText="1"/>
    </xf>
    <xf numFmtId="0" fontId="1" fillId="2" borderId="0" xfId="1" applyFont="1" applyFill="1" applyBorder="1" applyAlignment="1">
      <alignment horizontal="left" vertical="top" wrapText="1"/>
    </xf>
    <xf numFmtId="0" fontId="1" fillId="2" borderId="0" xfId="1" applyFont="1" applyFill="1" applyAlignment="1">
      <alignment wrapText="1"/>
    </xf>
    <xf numFmtId="0" fontId="1" fillId="2" borderId="8" xfId="14" applyFont="1" applyFill="1" applyBorder="1" applyAlignment="1"/>
    <xf numFmtId="0" fontId="3" fillId="2" borderId="10" xfId="14" applyFont="1" applyFill="1" applyBorder="1" applyAlignment="1">
      <alignment vertical="center" wrapText="1"/>
    </xf>
    <xf numFmtId="0" fontId="2" fillId="2" borderId="0" xfId="1" applyFont="1" applyFill="1" applyBorder="1"/>
    <xf numFmtId="0" fontId="0" fillId="0" borderId="0" xfId="0" applyBorder="1"/>
    <xf numFmtId="0" fontId="3" fillId="8" borderId="0" xfId="1" applyFont="1" applyFill="1" applyBorder="1" applyAlignment="1">
      <alignment horizontal="left" vertical="center" wrapText="1"/>
    </xf>
    <xf numFmtId="15" fontId="3" fillId="2" borderId="5" xfId="1" applyNumberFormat="1" applyFont="1" applyFill="1" applyBorder="1" applyAlignment="1">
      <alignment horizontal="center"/>
    </xf>
    <xf numFmtId="0" fontId="2" fillId="8" borderId="0" xfId="1" applyFont="1" applyFill="1" applyBorder="1"/>
    <xf numFmtId="0" fontId="5" fillId="8" borderId="0" xfId="3" applyFont="1" applyFill="1" applyBorder="1" applyAlignment="1">
      <alignment horizontal="right"/>
    </xf>
    <xf numFmtId="0" fontId="1" fillId="2" borderId="18" xfId="1" applyFont="1" applyFill="1" applyBorder="1"/>
    <xf numFmtId="0" fontId="3" fillId="2" borderId="30" xfId="1" applyFont="1" applyFill="1" applyBorder="1"/>
    <xf numFmtId="0" fontId="2" fillId="2" borderId="0" xfId="12" applyFont="1" applyFill="1" applyBorder="1"/>
    <xf numFmtId="0" fontId="0" fillId="2" borderId="29" xfId="0" applyFill="1" applyBorder="1" applyAlignment="1">
      <alignment wrapText="1"/>
    </xf>
    <xf numFmtId="0" fontId="0" fillId="2" borderId="30" xfId="0" applyFill="1" applyBorder="1" applyAlignment="1">
      <alignment wrapText="1"/>
    </xf>
    <xf numFmtId="0" fontId="1" fillId="2" borderId="5" xfId="1" applyFont="1" applyFill="1" applyBorder="1" applyAlignment="1"/>
    <xf numFmtId="0" fontId="3" fillId="2" borderId="5" xfId="1" applyFont="1" applyFill="1" applyBorder="1" applyAlignment="1">
      <alignment horizontal="right"/>
    </xf>
    <xf numFmtId="0" fontId="3" fillId="2" borderId="4" xfId="1" applyFont="1" applyFill="1" applyBorder="1" applyAlignment="1">
      <alignment horizontal="right" vertical="center"/>
    </xf>
    <xf numFmtId="0" fontId="1" fillId="2" borderId="0" xfId="1" applyFont="1" applyFill="1" applyBorder="1" applyAlignment="1">
      <alignment horizontal="right" vertical="center"/>
    </xf>
    <xf numFmtId="164" fontId="1" fillId="2" borderId="0" xfId="2" applyNumberFormat="1" applyFont="1" applyFill="1" applyBorder="1" applyAlignment="1">
      <alignment horizontal="right" vertical="center"/>
    </xf>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7" fillId="2" borderId="4" xfId="1" applyNumberFormat="1" applyFont="1" applyFill="1" applyBorder="1" applyAlignment="1">
      <alignment horizontal="right" vertical="center"/>
    </xf>
    <xf numFmtId="164" fontId="1" fillId="2" borderId="8" xfId="2" applyNumberFormat="1" applyFont="1" applyFill="1" applyBorder="1" applyAlignment="1">
      <alignment horizontal="right" vertical="center"/>
    </xf>
    <xf numFmtId="0" fontId="1" fillId="2" borderId="4" xfId="1" applyFont="1" applyFill="1" applyBorder="1" applyAlignment="1">
      <alignment horizontal="right" vertical="center"/>
    </xf>
    <xf numFmtId="0" fontId="1" fillId="2" borderId="0" xfId="1" applyFont="1" applyFill="1" applyAlignment="1">
      <alignment horizontal="right" vertical="center"/>
    </xf>
    <xf numFmtId="164" fontId="1" fillId="2" borderId="5" xfId="2" applyNumberFormat="1" applyFont="1" applyFill="1" applyBorder="1" applyAlignment="1">
      <alignment horizontal="right" vertical="center"/>
    </xf>
    <xf numFmtId="164" fontId="1" fillId="2" borderId="0" xfId="1" applyNumberFormat="1" applyFont="1" applyFill="1" applyAlignment="1">
      <alignment horizontal="right"/>
    </xf>
    <xf numFmtId="164" fontId="1" fillId="2" borderId="0" xfId="2" applyNumberFormat="1" applyFont="1" applyFill="1" applyAlignment="1">
      <alignment horizontal="right" vertical="center"/>
    </xf>
    <xf numFmtId="1" fontId="1" fillId="2" borderId="4" xfId="1" applyNumberFormat="1" applyFont="1" applyFill="1" applyBorder="1" applyAlignment="1">
      <alignment horizontal="right" vertical="center"/>
    </xf>
    <xf numFmtId="164" fontId="1" fillId="2" borderId="0" xfId="1" applyNumberFormat="1" applyFont="1" applyFill="1" applyAlignment="1">
      <alignment horizontal="right" vertical="center"/>
    </xf>
    <xf numFmtId="1" fontId="1" fillId="2" borderId="0" xfId="1" applyNumberFormat="1" applyFont="1" applyFill="1" applyAlignment="1">
      <alignment horizontal="right" vertical="center"/>
    </xf>
    <xf numFmtId="9" fontId="1" fillId="2" borderId="0" xfId="2" applyFont="1" applyFill="1" applyAlignment="1">
      <alignment horizontal="right" vertical="center"/>
    </xf>
    <xf numFmtId="164" fontId="1" fillId="7" borderId="0" xfId="1" applyNumberFormat="1" applyFont="1" applyFill="1" applyBorder="1" applyAlignment="1">
      <alignment horizontal="right" vertical="center"/>
    </xf>
    <xf numFmtId="0" fontId="1" fillId="7" borderId="0" xfId="1" applyFont="1" applyFill="1" applyBorder="1" applyAlignment="1">
      <alignment horizontal="right" vertical="center"/>
    </xf>
    <xf numFmtId="9" fontId="3" fillId="2" borderId="0" xfId="2" applyFont="1" applyFill="1" applyAlignment="1">
      <alignment horizontal="right" wrapText="1"/>
    </xf>
    <xf numFmtId="1" fontId="1" fillId="2" borderId="0" xfId="1" applyNumberFormat="1" applyFont="1" applyFill="1" applyAlignment="1">
      <alignment horizontal="right"/>
    </xf>
    <xf numFmtId="164" fontId="1" fillId="2" borderId="0" xfId="10" applyNumberFormat="1" applyFont="1" applyFill="1" applyAlignment="1">
      <alignment horizontal="right" vertical="center"/>
    </xf>
    <xf numFmtId="164" fontId="1" fillId="2" borderId="4" xfId="10" applyNumberFormat="1" applyFont="1" applyFill="1" applyBorder="1" applyAlignment="1">
      <alignment horizontal="right" vertical="center"/>
    </xf>
    <xf numFmtId="164" fontId="1" fillId="2" borderId="0" xfId="10" applyNumberFormat="1" applyFont="1" applyFill="1" applyBorder="1" applyAlignment="1">
      <alignment horizontal="right" vertical="center"/>
    </xf>
    <xf numFmtId="164" fontId="1" fillId="2" borderId="8" xfId="10" applyNumberFormat="1" applyFont="1" applyFill="1" applyBorder="1" applyAlignment="1">
      <alignment horizontal="right" vertical="center"/>
    </xf>
    <xf numFmtId="0" fontId="1" fillId="2" borderId="8" xfId="1" applyFont="1" applyFill="1" applyBorder="1" applyAlignment="1">
      <alignment horizontal="right" vertical="center"/>
    </xf>
    <xf numFmtId="164" fontId="3" fillId="7" borderId="0" xfId="1" applyNumberFormat="1" applyFont="1" applyFill="1" applyBorder="1" applyAlignment="1">
      <alignment horizontal="right"/>
    </xf>
    <xf numFmtId="164" fontId="3" fillId="7" borderId="0" xfId="2" applyNumberFormat="1" applyFont="1" applyFill="1" applyBorder="1" applyAlignment="1">
      <alignment horizontal="right"/>
    </xf>
    <xf numFmtId="164" fontId="3" fillId="7" borderId="0" xfId="1" applyNumberFormat="1" applyFont="1" applyFill="1" applyAlignment="1">
      <alignment horizontal="right"/>
    </xf>
    <xf numFmtId="15" fontId="3" fillId="8" borderId="8" xfId="1" applyNumberFormat="1" applyFont="1" applyFill="1" applyBorder="1" applyAlignment="1">
      <alignment horizontal="right"/>
    </xf>
    <xf numFmtId="9" fontId="3" fillId="2" borderId="11" xfId="2" applyFont="1" applyFill="1" applyBorder="1" applyAlignment="1">
      <alignment horizontal="right"/>
    </xf>
    <xf numFmtId="0" fontId="0" fillId="2" borderId="29" xfId="0" applyFill="1" applyBorder="1" applyAlignment="1">
      <alignment wrapText="1"/>
    </xf>
    <xf numFmtId="0" fontId="0" fillId="2" borderId="30" xfId="0" applyFill="1" applyBorder="1" applyAlignment="1">
      <alignment wrapText="1"/>
    </xf>
    <xf numFmtId="0" fontId="14" fillId="2" borderId="0" xfId="1" applyFont="1" applyFill="1" applyAlignment="1"/>
    <xf numFmtId="0" fontId="3" fillId="8" borderId="3" xfId="1" applyFont="1" applyFill="1" applyBorder="1" applyAlignment="1">
      <alignment horizontal="center"/>
    </xf>
    <xf numFmtId="0" fontId="3" fillId="2" borderId="3" xfId="1" quotePrefix="1" applyFont="1" applyFill="1" applyBorder="1" applyAlignment="1">
      <alignment horizontal="right"/>
    </xf>
    <xf numFmtId="3" fontId="3" fillId="7" borderId="0" xfId="2" applyNumberFormat="1" applyFont="1" applyFill="1" applyBorder="1" applyAlignment="1">
      <alignment horizontal="right" vertical="center"/>
    </xf>
    <xf numFmtId="164" fontId="17" fillId="7" borderId="0" xfId="10" applyNumberFormat="1" applyFont="1" applyFill="1" applyAlignment="1">
      <alignment horizontal="right"/>
    </xf>
    <xf numFmtId="164" fontId="17" fillId="7" borderId="0" xfId="0" applyNumberFormat="1" applyFont="1" applyFill="1" applyAlignment="1">
      <alignment horizontal="right"/>
    </xf>
    <xf numFmtId="0" fontId="3" fillId="2" borderId="5" xfId="14" applyFont="1" applyFill="1" applyBorder="1" applyAlignment="1">
      <alignment horizontal="right" vertical="center" wrapText="1"/>
    </xf>
    <xf numFmtId="0" fontId="17" fillId="13" borderId="17" xfId="0" applyFont="1" applyFill="1" applyBorder="1" applyAlignment="1">
      <alignment vertical="center" wrapText="1"/>
    </xf>
    <xf numFmtId="0" fontId="17" fillId="13" borderId="18" xfId="0" applyFont="1" applyFill="1" applyBorder="1" applyAlignment="1">
      <alignment vertical="center" wrapText="1"/>
    </xf>
    <xf numFmtId="0" fontId="17" fillId="13" borderId="19" xfId="0" applyFont="1" applyFill="1" applyBorder="1" applyAlignment="1">
      <alignment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7" fillId="0" borderId="0" xfId="0" applyFont="1" applyAlignment="1">
      <alignment vertical="center" wrapText="1"/>
    </xf>
    <xf numFmtId="0" fontId="17" fillId="0" borderId="8" xfId="0" applyFont="1" applyBorder="1" applyAlignment="1">
      <alignment vertical="center" wrapText="1"/>
    </xf>
    <xf numFmtId="0" fontId="17" fillId="0" borderId="10" xfId="0" applyFont="1" applyBorder="1" applyAlignment="1">
      <alignment horizontal="left" vertical="center" wrapText="1"/>
    </xf>
    <xf numFmtId="0" fontId="1" fillId="0" borderId="15" xfId="1" applyBorder="1" applyAlignment="1">
      <alignment horizontal="center"/>
    </xf>
    <xf numFmtId="0" fontId="1" fillId="0" borderId="16" xfId="1" applyBorder="1" applyAlignment="1">
      <alignment horizontal="center"/>
    </xf>
    <xf numFmtId="0" fontId="1" fillId="0" borderId="15" xfId="1" applyFont="1" applyBorder="1" applyAlignment="1">
      <alignment horizontal="center"/>
    </xf>
    <xf numFmtId="15" fontId="3" fillId="2" borderId="4" xfId="1" applyNumberFormat="1" applyFont="1" applyFill="1" applyBorder="1" applyAlignment="1">
      <alignment horizontal="center"/>
    </xf>
    <xf numFmtId="0" fontId="3" fillId="2" borderId="0" xfId="1" applyFont="1" applyFill="1" applyBorder="1" applyAlignment="1">
      <alignment horizontal="left" vertical="center" wrapText="1"/>
    </xf>
    <xf numFmtId="0" fontId="1" fillId="2" borderId="0" xfId="1" applyFont="1" applyFill="1" applyBorder="1" applyAlignment="1">
      <alignment horizontal="left" vertical="center" wrapText="1"/>
    </xf>
    <xf numFmtId="0" fontId="3" fillId="2" borderId="10" xfId="1" applyFont="1" applyFill="1" applyBorder="1" applyAlignment="1">
      <alignment horizontal="center"/>
    </xf>
    <xf numFmtId="0" fontId="3" fillId="2" borderId="0" xfId="1" applyFont="1" applyFill="1" applyBorder="1" applyAlignment="1">
      <alignment horizontal="center"/>
    </xf>
    <xf numFmtId="0" fontId="1" fillId="2" borderId="9" xfId="1" applyFont="1" applyFill="1" applyBorder="1" applyAlignment="1">
      <alignment horizontal="left" vertical="center" wrapText="1"/>
    </xf>
    <xf numFmtId="0" fontId="3" fillId="2" borderId="12" xfId="1" applyFont="1" applyFill="1" applyBorder="1" applyAlignment="1">
      <alignment horizontal="center"/>
    </xf>
    <xf numFmtId="0" fontId="40" fillId="2" borderId="0" xfId="1" applyFont="1" applyFill="1" applyBorder="1" applyAlignment="1">
      <alignment horizontal="left" wrapText="1"/>
    </xf>
    <xf numFmtId="0" fontId="3" fillId="2" borderId="0" xfId="1" applyFont="1" applyFill="1" applyAlignment="1">
      <alignment horizontal="center" wrapText="1"/>
    </xf>
    <xf numFmtId="0" fontId="3" fillId="2" borderId="3" xfId="1" applyFont="1" applyFill="1" applyBorder="1" applyAlignment="1">
      <alignment horizontal="center"/>
    </xf>
    <xf numFmtId="0" fontId="3" fillId="2" borderId="3" xfId="1" applyFont="1" applyFill="1" applyBorder="1" applyAlignment="1">
      <alignment horizontal="center" vertical="center"/>
    </xf>
    <xf numFmtId="0" fontId="3" fillId="2" borderId="5" xfId="1" applyFont="1" applyFill="1" applyBorder="1" applyAlignment="1">
      <alignment horizontal="center" wrapText="1"/>
    </xf>
    <xf numFmtId="0" fontId="3" fillId="2" borderId="0" xfId="1" applyFont="1" applyFill="1" applyBorder="1" applyAlignment="1">
      <alignment horizontal="right" wrapText="1"/>
    </xf>
    <xf numFmtId="0" fontId="3" fillId="2" borderId="5" xfId="1" applyFont="1" applyFill="1" applyBorder="1" applyAlignment="1">
      <alignment horizontal="right" wrapText="1"/>
    </xf>
    <xf numFmtId="0" fontId="3" fillId="2" borderId="3" xfId="1" applyFont="1" applyFill="1" applyBorder="1" applyAlignment="1">
      <alignment horizontal="center" wrapText="1"/>
    </xf>
    <xf numFmtId="0" fontId="3" fillId="2" borderId="9" xfId="1" applyFont="1" applyFill="1" applyBorder="1" applyAlignment="1">
      <alignment horizontal="left" vertical="center" wrapText="1"/>
    </xf>
    <xf numFmtId="15" fontId="3" fillId="2" borderId="3" xfId="1" applyNumberFormat="1" applyFont="1" applyFill="1" applyBorder="1" applyAlignment="1">
      <alignment horizontal="center"/>
    </xf>
    <xf numFmtId="0" fontId="1" fillId="2" borderId="0" xfId="1" applyFont="1" applyFill="1" applyBorder="1" applyAlignment="1">
      <alignment horizontal="left" wrapText="1"/>
    </xf>
    <xf numFmtId="0" fontId="3" fillId="2" borderId="5" xfId="1" applyFont="1" applyFill="1" applyBorder="1" applyAlignment="1">
      <alignment horizontal="center"/>
    </xf>
    <xf numFmtId="0" fontId="1" fillId="2" borderId="0" xfId="1" applyFont="1" applyFill="1" applyBorder="1" applyAlignment="1">
      <alignment wrapText="1"/>
    </xf>
    <xf numFmtId="0" fontId="0" fillId="0" borderId="0" xfId="0" applyAlignment="1">
      <alignment wrapText="1"/>
    </xf>
    <xf numFmtId="0" fontId="3" fillId="0" borderId="3" xfId="1" applyFont="1" applyFill="1" applyBorder="1" applyAlignment="1">
      <alignment horizontal="center" wrapText="1"/>
    </xf>
    <xf numFmtId="15" fontId="3" fillId="0" borderId="3" xfId="1" applyNumberFormat="1" applyFont="1" applyFill="1" applyBorder="1" applyAlignment="1">
      <alignment horizontal="center"/>
    </xf>
    <xf numFmtId="0" fontId="3" fillId="8" borderId="12" xfId="1" applyFont="1" applyFill="1" applyBorder="1" applyAlignment="1">
      <alignment horizontal="center" wrapText="1"/>
    </xf>
    <xf numFmtId="0" fontId="3" fillId="8" borderId="0" xfId="1" applyFont="1" applyFill="1" applyBorder="1" applyAlignment="1">
      <alignment horizontal="left" vertical="center" wrapText="1"/>
    </xf>
    <xf numFmtId="0" fontId="1" fillId="8" borderId="9" xfId="1" applyFont="1" applyFill="1" applyBorder="1" applyAlignment="1">
      <alignment horizontal="left" vertical="center" wrapText="1"/>
    </xf>
    <xf numFmtId="0" fontId="1" fillId="8" borderId="0" xfId="1" applyFont="1" applyFill="1" applyBorder="1" applyAlignment="1">
      <alignment horizontal="left" vertical="center" wrapText="1"/>
    </xf>
    <xf numFmtId="15" fontId="3" fillId="8" borderId="12" xfId="1" applyNumberFormat="1" applyFont="1" applyFill="1" applyBorder="1" applyAlignment="1">
      <alignment horizontal="center"/>
    </xf>
    <xf numFmtId="15" fontId="3" fillId="5" borderId="12" xfId="1" applyNumberFormat="1" applyFont="1" applyFill="1" applyBorder="1" applyAlignment="1">
      <alignment horizontal="center"/>
    </xf>
    <xf numFmtId="15" fontId="3" fillId="8" borderId="4" xfId="1" applyNumberFormat="1" applyFont="1" applyFill="1" applyBorder="1" applyAlignment="1">
      <alignment horizontal="center"/>
    </xf>
    <xf numFmtId="0" fontId="1" fillId="8" borderId="0" xfId="1" applyFont="1" applyFill="1" applyBorder="1" applyAlignment="1">
      <alignment horizontal="left" wrapText="1"/>
    </xf>
    <xf numFmtId="0" fontId="3" fillId="8" borderId="10" xfId="1" applyFont="1" applyFill="1" applyBorder="1" applyAlignment="1">
      <alignment horizontal="center"/>
    </xf>
    <xf numFmtId="0" fontId="3" fillId="8" borderId="0" xfId="1" applyFont="1" applyFill="1" applyBorder="1" applyAlignment="1">
      <alignment horizontal="center"/>
    </xf>
    <xf numFmtId="15" fontId="3" fillId="8" borderId="5" xfId="1" applyNumberFormat="1" applyFont="1" applyFill="1" applyBorder="1" applyAlignment="1">
      <alignment horizontal="center" vertical="center" wrapText="1"/>
    </xf>
    <xf numFmtId="15" fontId="3" fillId="8" borderId="5" xfId="1" applyNumberFormat="1" applyFont="1" applyFill="1" applyBorder="1" applyAlignment="1">
      <alignment horizontal="center" vertical="center"/>
    </xf>
    <xf numFmtId="0" fontId="3" fillId="8" borderId="12" xfId="1" applyFont="1" applyFill="1" applyBorder="1" applyAlignment="1">
      <alignment horizontal="center"/>
    </xf>
    <xf numFmtId="15" fontId="3" fillId="8" borderId="14" xfId="1" applyNumberFormat="1" applyFont="1" applyFill="1" applyBorder="1" applyAlignment="1">
      <alignment horizontal="center"/>
    </xf>
    <xf numFmtId="0" fontId="1" fillId="8" borderId="12" xfId="1" applyFont="1" applyFill="1" applyBorder="1" applyAlignment="1"/>
    <xf numFmtId="15" fontId="3" fillId="8" borderId="3" xfId="1" applyNumberFormat="1" applyFont="1" applyFill="1" applyBorder="1" applyAlignment="1">
      <alignment horizontal="center" vertical="center"/>
    </xf>
    <xf numFmtId="15" fontId="3" fillId="8" borderId="3" xfId="1" applyNumberFormat="1" applyFont="1" applyFill="1" applyBorder="1" applyAlignment="1">
      <alignment horizontal="center" vertical="center" wrapText="1"/>
    </xf>
    <xf numFmtId="15" fontId="3" fillId="8" borderId="3" xfId="1" applyNumberFormat="1" applyFont="1" applyFill="1" applyBorder="1" applyAlignment="1">
      <alignment horizontal="center"/>
    </xf>
    <xf numFmtId="0" fontId="3" fillId="8" borderId="3" xfId="1" applyFont="1" applyFill="1" applyBorder="1" applyAlignment="1">
      <alignment horizontal="center"/>
    </xf>
    <xf numFmtId="170" fontId="3" fillId="2" borderId="5" xfId="1" applyNumberFormat="1" applyFont="1" applyFill="1" applyBorder="1" applyAlignment="1">
      <alignment horizontal="center"/>
    </xf>
    <xf numFmtId="170" fontId="1" fillId="2" borderId="5" xfId="1" applyNumberFormat="1" applyFont="1" applyFill="1" applyBorder="1" applyAlignment="1"/>
    <xf numFmtId="0" fontId="14" fillId="2" borderId="0" xfId="1" applyFont="1" applyFill="1" applyAlignment="1">
      <alignment horizontal="left" vertical="top" wrapText="1"/>
    </xf>
    <xf numFmtId="0" fontId="1" fillId="8" borderId="0" xfId="1" applyFont="1" applyFill="1" applyBorder="1" applyAlignment="1">
      <alignment wrapText="1"/>
    </xf>
    <xf numFmtId="0" fontId="0" fillId="0" borderId="0" xfId="0" applyFont="1" applyAlignment="1">
      <alignment wrapText="1"/>
    </xf>
    <xf numFmtId="15" fontId="3" fillId="2" borderId="12" xfId="1" applyNumberFormat="1" applyFont="1" applyFill="1" applyBorder="1" applyAlignment="1">
      <alignment horizontal="center"/>
    </xf>
    <xf numFmtId="0" fontId="3" fillId="2" borderId="11" xfId="1" applyFont="1" applyFill="1" applyBorder="1" applyAlignment="1">
      <alignment horizontal="center"/>
    </xf>
    <xf numFmtId="0" fontId="1" fillId="2" borderId="28" xfId="1" applyFont="1" applyFill="1" applyBorder="1" applyAlignment="1">
      <alignment horizontal="left" wrapText="1"/>
    </xf>
    <xf numFmtId="0" fontId="1" fillId="2" borderId="29" xfId="1" applyFont="1" applyFill="1" applyBorder="1" applyAlignment="1">
      <alignment horizontal="left" wrapText="1"/>
    </xf>
    <xf numFmtId="0" fontId="1" fillId="2" borderId="30" xfId="1" applyFont="1" applyFill="1" applyBorder="1" applyAlignment="1">
      <alignment horizontal="left" wrapText="1"/>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1" fillId="2" borderId="30" xfId="1" applyFont="1" applyFill="1" applyBorder="1" applyAlignment="1">
      <alignment horizontal="left" vertical="center"/>
    </xf>
    <xf numFmtId="0" fontId="1" fillId="2" borderId="31" xfId="1" applyFont="1" applyFill="1" applyBorder="1" applyAlignment="1">
      <alignment horizontal="left" wrapText="1"/>
    </xf>
    <xf numFmtId="0" fontId="1" fillId="2" borderId="32" xfId="1" applyFont="1" applyFill="1" applyBorder="1" applyAlignment="1">
      <alignment horizontal="left" wrapText="1"/>
    </xf>
    <xf numFmtId="170" fontId="3" fillId="2" borderId="11" xfId="1" applyNumberFormat="1" applyFont="1" applyFill="1" applyBorder="1" applyAlignment="1">
      <alignment horizontal="center"/>
    </xf>
    <xf numFmtId="0" fontId="3" fillId="2" borderId="0" xfId="19" applyFont="1" applyFill="1" applyBorder="1" applyAlignment="1">
      <alignment horizontal="left" vertical="center" wrapText="1"/>
    </xf>
    <xf numFmtId="0" fontId="1" fillId="2" borderId="0" xfId="19" applyFont="1" applyFill="1" applyBorder="1" applyAlignment="1">
      <alignment horizontal="left" vertical="center" wrapText="1"/>
    </xf>
    <xf numFmtId="0" fontId="3" fillId="2" borderId="5" xfId="14" applyFont="1" applyFill="1" applyBorder="1" applyAlignment="1">
      <alignment horizontal="center" vertical="center" wrapText="1"/>
    </xf>
    <xf numFmtId="49" fontId="3" fillId="2" borderId="12" xfId="14" applyNumberFormat="1" applyFont="1" applyFill="1" applyBorder="1" applyAlignment="1">
      <alignment horizontal="center" vertical="center" wrapText="1"/>
    </xf>
    <xf numFmtId="0" fontId="3" fillId="2" borderId="12" xfId="14" applyFont="1" applyFill="1" applyBorder="1" applyAlignment="1">
      <alignment horizontal="center" vertical="center" wrapText="1"/>
    </xf>
    <xf numFmtId="0" fontId="1" fillId="2" borderId="28" xfId="1" applyFont="1" applyFill="1" applyBorder="1" applyAlignment="1">
      <alignment wrapText="1"/>
    </xf>
    <xf numFmtId="0" fontId="1" fillId="2" borderId="29" xfId="1" applyFont="1" applyFill="1" applyBorder="1" applyAlignment="1">
      <alignment wrapText="1"/>
    </xf>
    <xf numFmtId="0" fontId="1" fillId="2" borderId="30" xfId="1" applyFon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2" xfId="14" applyFont="1" applyFill="1" applyBorder="1" applyAlignment="1">
      <alignment horizontal="center"/>
    </xf>
    <xf numFmtId="49" fontId="3" fillId="2" borderId="3" xfId="14" applyNumberFormat="1" applyFont="1" applyFill="1" applyBorder="1" applyAlignment="1">
      <alignment horizontal="center" vertical="center" wrapText="1"/>
    </xf>
    <xf numFmtId="0" fontId="3" fillId="2" borderId="3" xfId="14" applyFont="1" applyFill="1" applyBorder="1" applyAlignment="1">
      <alignment horizontal="center" vertical="center" wrapText="1"/>
    </xf>
    <xf numFmtId="0" fontId="3" fillId="5" borderId="0" xfId="14" applyFont="1" applyFill="1" applyAlignment="1">
      <alignment horizontal="center" vertical="center" wrapText="1"/>
    </xf>
    <xf numFmtId="0" fontId="1" fillId="2" borderId="3" xfId="1" applyFont="1" applyFill="1" applyBorder="1" applyAlignment="1">
      <alignment horizontal="center"/>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15" fontId="3" fillId="2" borderId="4" xfId="1" applyNumberFormat="1" applyFont="1" applyFill="1" applyBorder="1" applyAlignment="1">
      <alignment horizontal="center" vertical="center"/>
    </xf>
    <xf numFmtId="15" fontId="3" fillId="2" borderId="5" xfId="1" applyNumberFormat="1" applyFont="1" applyFill="1" applyBorder="1" applyAlignment="1">
      <alignment horizontal="center" vertical="center"/>
    </xf>
    <xf numFmtId="15" fontId="3" fillId="2" borderId="5" xfId="1" applyNumberFormat="1" applyFont="1" applyFill="1" applyBorder="1" applyAlignment="1">
      <alignment horizontal="center"/>
    </xf>
    <xf numFmtId="0" fontId="1" fillId="2" borderId="5" xfId="1" applyFont="1" applyFill="1" applyBorder="1" applyAlignment="1"/>
    <xf numFmtId="0" fontId="14" fillId="2" borderId="0" xfId="1" applyFont="1" applyFill="1" applyAlignment="1">
      <alignment horizontal="left" wrapText="1"/>
    </xf>
    <xf numFmtId="0" fontId="3" fillId="2" borderId="4" xfId="14" applyFont="1" applyFill="1" applyBorder="1" applyAlignment="1">
      <alignment horizontal="center" vertical="center" wrapText="1"/>
    </xf>
    <xf numFmtId="0" fontId="3" fillId="2" borderId="0" xfId="14" applyFont="1" applyFill="1" applyBorder="1" applyAlignment="1">
      <alignment horizontal="center" vertical="center" wrapText="1"/>
    </xf>
    <xf numFmtId="0" fontId="1" fillId="2" borderId="8" xfId="14" applyFont="1" applyFill="1" applyBorder="1" applyAlignment="1">
      <alignment horizontal="center"/>
    </xf>
    <xf numFmtId="0" fontId="1" fillId="0" borderId="0" xfId="6" quotePrefix="1" applyFont="1" applyAlignment="1">
      <alignment horizontal="left" vertical="top" wrapText="1"/>
    </xf>
    <xf numFmtId="0" fontId="1" fillId="2" borderId="0" xfId="1" applyFont="1" applyFill="1" applyAlignment="1">
      <alignment horizontal="left" wrapText="1"/>
    </xf>
    <xf numFmtId="0" fontId="1" fillId="2" borderId="33" xfId="1" applyFont="1" applyFill="1" applyBorder="1" applyAlignment="1">
      <alignment horizontal="left" wrapText="1"/>
    </xf>
  </cellXfs>
  <cellStyles count="25">
    <cellStyle name="Comma" xfId="9" builtinId="3"/>
    <cellStyle name="Comma 2" xfId="7"/>
    <cellStyle name="Comma 3" xfId="21"/>
    <cellStyle name="Currency 2" xfId="13"/>
    <cellStyle name="Hyperlink" xfId="23" builtinId="8"/>
    <cellStyle name="Hyperlink 2" xfId="22"/>
    <cellStyle name="Normal" xfId="0" builtinId="0"/>
    <cellStyle name="Normal 2" xfId="1"/>
    <cellStyle name="Normal 2 2" xfId="6"/>
    <cellStyle name="Normal 2_Table 9 - AWDL" xfId="16"/>
    <cellStyle name="Normal 3" xfId="11"/>
    <cellStyle name="Normal 4" xfId="8"/>
    <cellStyle name="Normal 5" xfId="19"/>
    <cellStyle name="Normal_Grievance, Investigations, C and D Tables - 06-08-12" xfId="14"/>
    <cellStyle name="Normal_Joiners Tables - 13-07-12" xfId="4"/>
    <cellStyle name="Normal_Joiners Tables 201213 - 24-10-13" xfId="15"/>
    <cellStyle name="Normal_Joiners Tables 201213 - 24-10-13 2" xfId="20"/>
    <cellStyle name="Normal_MoJ Staff Equalities Report - Annex of NOMS tables" xfId="24"/>
    <cellStyle name="Normal_Promotions Tables 11-12 - 23-07-12" xfId="3"/>
    <cellStyle name="Normal_Sickness Tables 201213 - 24-10-13" xfId="17"/>
    <cellStyle name="Normal_SPDR Tables 201213 - 24-10-2013" xfId="12"/>
    <cellStyle name="Normal_Special Bonus Tables - 27-07-12 (v2)" xfId="18"/>
    <cellStyle name="Percent" xfId="10" builtinId="5"/>
    <cellStyle name="Percent 2" xfId="2"/>
    <cellStyle name="Percent 2 2" xfId="5"/>
  </cellStyles>
  <dxfs count="32">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2" defaultPivotStyle="PivotStyleMedium9"/>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76201</xdr:colOff>
      <xdr:row>1</xdr:row>
      <xdr:rowOff>0</xdr:rowOff>
    </xdr:from>
    <xdr:to>
      <xdr:col>1</xdr:col>
      <xdr:colOff>350521</xdr:colOff>
      <xdr:row>5</xdr:row>
      <xdr:rowOff>149107</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1" y="167640"/>
          <a:ext cx="1203960" cy="8653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8"/>
  <sheetViews>
    <sheetView showGridLines="0" tabSelected="1" zoomScaleNormal="100" zoomScaleSheetLayoutView="100" workbookViewId="0">
      <selection activeCell="A13" sqref="A13"/>
    </sheetView>
  </sheetViews>
  <sheetFormatPr defaultColWidth="9.109375" defaultRowHeight="13.2" x14ac:dyDescent="0.25"/>
  <cols>
    <col min="1" max="1" width="13.5546875" style="820" customWidth="1"/>
    <col min="2" max="16384" width="9.109375" style="820"/>
  </cols>
  <sheetData>
    <row r="1" spans="1:13" x14ac:dyDescent="0.25">
      <c r="A1" s="819"/>
      <c r="B1" s="819"/>
      <c r="C1" s="819"/>
      <c r="D1" s="819"/>
      <c r="E1" s="819"/>
      <c r="F1" s="819"/>
      <c r="G1" s="819"/>
      <c r="H1" s="819"/>
      <c r="I1" s="819"/>
    </row>
    <row r="2" spans="1:13" ht="15.6" x14ac:dyDescent="0.3">
      <c r="A2" s="821"/>
      <c r="B2" s="819"/>
      <c r="C2" s="819"/>
      <c r="D2" s="819"/>
      <c r="E2" s="819"/>
      <c r="F2" s="819"/>
      <c r="G2" s="819"/>
      <c r="H2" s="819"/>
      <c r="I2" s="819"/>
    </row>
    <row r="3" spans="1:13" x14ac:dyDescent="0.25">
      <c r="A3" s="819"/>
      <c r="B3" s="819"/>
      <c r="C3" s="819"/>
      <c r="D3" s="819"/>
      <c r="E3" s="819"/>
      <c r="F3" s="819"/>
      <c r="G3" s="819"/>
      <c r="H3" s="819"/>
      <c r="I3" s="819"/>
    </row>
    <row r="4" spans="1:13" s="824" customFormat="1" ht="13.8" x14ac:dyDescent="0.25">
      <c r="A4" s="822"/>
      <c r="B4" s="822"/>
      <c r="C4" s="822"/>
      <c r="D4" s="822"/>
      <c r="E4" s="822"/>
      <c r="F4" s="822"/>
      <c r="G4" s="822"/>
      <c r="H4" s="822"/>
      <c r="I4" s="822"/>
      <c r="J4" s="823"/>
      <c r="K4" s="823"/>
      <c r="L4" s="823"/>
      <c r="M4" s="823"/>
    </row>
    <row r="5" spans="1:13" s="824" customFormat="1" ht="13.8" x14ac:dyDescent="0.25">
      <c r="A5" s="825"/>
      <c r="B5" s="826"/>
      <c r="C5" s="826"/>
      <c r="D5" s="826"/>
      <c r="E5" s="826"/>
      <c r="F5" s="826"/>
      <c r="G5" s="826"/>
      <c r="H5" s="826"/>
      <c r="I5" s="826"/>
    </row>
    <row r="6" spans="1:13" s="824" customFormat="1" ht="13.8" x14ac:dyDescent="0.25">
      <c r="A6" s="822"/>
      <c r="B6" s="822"/>
      <c r="C6" s="822"/>
      <c r="D6" s="822"/>
      <c r="E6" s="822"/>
      <c r="F6" s="822"/>
      <c r="G6" s="822"/>
      <c r="H6" s="822"/>
      <c r="I6" s="822"/>
      <c r="J6" s="823"/>
      <c r="K6" s="823"/>
      <c r="L6" s="823"/>
      <c r="M6" s="823"/>
    </row>
    <row r="7" spans="1:13" s="824" customFormat="1" ht="13.8" x14ac:dyDescent="0.25">
      <c r="A7" s="825"/>
      <c r="B7" s="826"/>
      <c r="C7" s="826"/>
      <c r="D7" s="826"/>
      <c r="E7" s="826"/>
      <c r="F7" s="826"/>
      <c r="G7" s="826"/>
      <c r="H7" s="826"/>
      <c r="I7" s="826"/>
    </row>
    <row r="8" spans="1:13" s="824" customFormat="1" ht="13.8" x14ac:dyDescent="0.25">
      <c r="A8" s="822"/>
      <c r="B8" s="822"/>
      <c r="C8" s="822"/>
      <c r="D8" s="822"/>
      <c r="E8" s="822"/>
      <c r="F8" s="822"/>
      <c r="G8" s="822"/>
      <c r="H8" s="822"/>
      <c r="I8" s="822"/>
      <c r="J8" s="823"/>
      <c r="K8" s="823"/>
      <c r="L8" s="823"/>
      <c r="M8" s="823"/>
    </row>
    <row r="9" spans="1:13" s="824" customFormat="1" ht="13.8" x14ac:dyDescent="0.25">
      <c r="A9" s="825"/>
      <c r="B9" s="826"/>
      <c r="C9" s="826"/>
      <c r="D9" s="826"/>
      <c r="E9" s="826"/>
      <c r="F9" s="826"/>
      <c r="G9" s="826"/>
      <c r="H9" s="826"/>
      <c r="I9" s="826"/>
    </row>
    <row r="10" spans="1:13" s="824" customFormat="1" ht="13.8" x14ac:dyDescent="0.25">
      <c r="A10" s="822"/>
      <c r="B10" s="822"/>
      <c r="C10" s="822"/>
      <c r="D10" s="822"/>
      <c r="E10" s="822"/>
      <c r="F10" s="822"/>
      <c r="G10" s="822"/>
      <c r="H10" s="822"/>
      <c r="I10" s="822"/>
      <c r="J10" s="823"/>
      <c r="K10" s="823"/>
      <c r="L10" s="823"/>
      <c r="M10" s="823"/>
    </row>
    <row r="11" spans="1:13" s="824" customFormat="1" ht="30" x14ac:dyDescent="0.5">
      <c r="A11" s="908" t="s">
        <v>376</v>
      </c>
      <c r="B11" s="826"/>
      <c r="C11" s="826"/>
      <c r="D11" s="826"/>
      <c r="E11" s="826"/>
      <c r="F11" s="826"/>
      <c r="G11" s="826"/>
      <c r="H11" s="826"/>
      <c r="I11" s="826"/>
    </row>
    <row r="12" spans="1:13" s="824" customFormat="1" ht="30" x14ac:dyDescent="0.5">
      <c r="A12" s="908" t="s">
        <v>349</v>
      </c>
      <c r="B12" s="826"/>
      <c r="C12" s="826"/>
      <c r="D12" s="826"/>
      <c r="E12" s="826"/>
      <c r="F12" s="826"/>
      <c r="G12" s="826"/>
      <c r="H12" s="826"/>
      <c r="I12" s="826"/>
    </row>
    <row r="13" spans="1:13" s="824" customFormat="1" ht="30" x14ac:dyDescent="0.5">
      <c r="A13" s="908" t="s">
        <v>57</v>
      </c>
      <c r="B13" s="822"/>
      <c r="C13" s="822"/>
      <c r="D13" s="822"/>
      <c r="E13" s="822"/>
      <c r="F13" s="822"/>
      <c r="G13" s="822"/>
      <c r="H13" s="822"/>
      <c r="I13" s="822"/>
      <c r="J13" s="823"/>
      <c r="K13" s="823"/>
      <c r="L13" s="823"/>
      <c r="M13" s="823"/>
    </row>
    <row r="14" spans="1:13" s="824" customFormat="1" ht="13.8" x14ac:dyDescent="0.25">
      <c r="A14" s="825"/>
      <c r="B14" s="826"/>
      <c r="C14" s="826"/>
      <c r="D14" s="826"/>
      <c r="E14" s="826"/>
      <c r="F14" s="826"/>
      <c r="G14" s="826"/>
      <c r="H14" s="826"/>
      <c r="I14" s="826"/>
    </row>
    <row r="15" spans="1:13" s="823" customFormat="1" ht="13.8" x14ac:dyDescent="0.25">
      <c r="A15" s="822"/>
      <c r="B15" s="822"/>
      <c r="C15" s="822"/>
      <c r="D15" s="822"/>
      <c r="E15" s="822"/>
      <c r="F15" s="822"/>
      <c r="G15" s="822"/>
      <c r="H15" s="822"/>
      <c r="I15" s="822"/>
    </row>
    <row r="16" spans="1:13" s="824" customFormat="1" ht="28.2" x14ac:dyDescent="0.5">
      <c r="A16" s="827"/>
      <c r="B16" s="826"/>
      <c r="C16" s="826"/>
      <c r="D16" s="826"/>
      <c r="E16" s="826"/>
      <c r="F16" s="826"/>
      <c r="G16" s="826"/>
      <c r="H16" s="826"/>
      <c r="I16" s="826"/>
    </row>
    <row r="17" spans="1:13" s="824" customFormat="1" ht="13.8" x14ac:dyDescent="0.25">
      <c r="A17" s="822"/>
      <c r="B17" s="822"/>
      <c r="C17" s="822"/>
      <c r="D17" s="822"/>
      <c r="E17" s="822"/>
      <c r="F17" s="822"/>
      <c r="G17" s="822"/>
      <c r="H17" s="822"/>
      <c r="I17" s="822"/>
      <c r="J17" s="823"/>
      <c r="K17" s="823"/>
      <c r="L17" s="823"/>
      <c r="M17" s="823"/>
    </row>
    <row r="18" spans="1:13" s="824" customFormat="1" ht="13.8" x14ac:dyDescent="0.25">
      <c r="A18" s="825"/>
      <c r="B18" s="826"/>
      <c r="C18" s="826"/>
      <c r="D18" s="826"/>
      <c r="E18" s="826"/>
      <c r="F18" s="826"/>
      <c r="G18" s="826"/>
      <c r="H18" s="826"/>
      <c r="I18" s="826"/>
    </row>
    <row r="19" spans="1:13" s="824" customFormat="1" ht="13.8" x14ac:dyDescent="0.25">
      <c r="A19" s="822"/>
      <c r="B19" s="822"/>
      <c r="C19" s="822"/>
      <c r="D19" s="822"/>
      <c r="E19" s="822"/>
      <c r="F19" s="822"/>
      <c r="G19" s="822"/>
      <c r="H19" s="822"/>
      <c r="I19" s="822"/>
      <c r="J19" s="823"/>
      <c r="K19" s="823"/>
      <c r="L19" s="823"/>
      <c r="M19" s="823"/>
    </row>
    <row r="20" spans="1:13" s="824" customFormat="1" ht="30" x14ac:dyDescent="0.5">
      <c r="A20" s="828" t="s">
        <v>224</v>
      </c>
      <c r="B20" s="826"/>
      <c r="C20" s="826"/>
      <c r="D20" s="826"/>
      <c r="E20" s="826"/>
      <c r="F20" s="826"/>
      <c r="G20" s="826"/>
      <c r="H20" s="826"/>
      <c r="I20" s="826"/>
    </row>
    <row r="21" spans="1:13" s="824" customFormat="1" ht="30" x14ac:dyDescent="0.5">
      <c r="A21" s="829" t="s">
        <v>225</v>
      </c>
      <c r="B21" s="822"/>
      <c r="C21" s="822"/>
      <c r="D21" s="822"/>
      <c r="E21" s="822"/>
      <c r="F21" s="822"/>
      <c r="G21" s="822"/>
      <c r="H21" s="822"/>
      <c r="I21" s="822"/>
      <c r="J21" s="823"/>
      <c r="K21" s="823"/>
      <c r="L21" s="823"/>
      <c r="M21" s="823"/>
    </row>
    <row r="22" spans="1:13" s="824" customFormat="1" ht="13.8" x14ac:dyDescent="0.25">
      <c r="A22" s="825"/>
      <c r="B22" s="826"/>
      <c r="C22" s="826"/>
      <c r="D22" s="826"/>
      <c r="E22" s="826"/>
      <c r="F22" s="826"/>
      <c r="G22" s="826"/>
      <c r="H22" s="826"/>
      <c r="I22" s="826"/>
    </row>
    <row r="23" spans="1:13" s="824" customFormat="1" ht="13.8" x14ac:dyDescent="0.25">
      <c r="A23" s="822"/>
      <c r="B23" s="822"/>
      <c r="C23" s="822"/>
      <c r="D23" s="822"/>
      <c r="E23" s="822"/>
      <c r="F23" s="822"/>
      <c r="G23" s="822"/>
      <c r="H23" s="822"/>
      <c r="I23" s="822"/>
      <c r="J23" s="823"/>
      <c r="K23" s="823"/>
      <c r="L23" s="823"/>
      <c r="M23" s="823"/>
    </row>
    <row r="24" spans="1:13" s="824" customFormat="1" ht="13.8" x14ac:dyDescent="0.25">
      <c r="A24" s="825"/>
      <c r="B24" s="826"/>
      <c r="C24" s="826"/>
      <c r="D24" s="826"/>
      <c r="E24" s="826"/>
      <c r="F24" s="826"/>
      <c r="G24" s="826"/>
      <c r="H24" s="826"/>
      <c r="I24" s="826"/>
    </row>
    <row r="25" spans="1:13" s="824" customFormat="1" ht="13.8" x14ac:dyDescent="0.25">
      <c r="A25" s="825"/>
      <c r="B25" s="826"/>
      <c r="C25" s="826"/>
      <c r="D25" s="826"/>
      <c r="E25" s="826"/>
      <c r="F25" s="826"/>
      <c r="G25" s="826"/>
      <c r="H25" s="826"/>
      <c r="I25" s="826"/>
    </row>
    <row r="26" spans="1:13" s="824" customFormat="1" ht="13.8" x14ac:dyDescent="0.25">
      <c r="A26" s="825"/>
      <c r="B26" s="826"/>
      <c r="C26" s="826"/>
      <c r="D26" s="826"/>
      <c r="E26" s="826"/>
      <c r="F26" s="826"/>
      <c r="G26" s="826"/>
      <c r="H26" s="826"/>
      <c r="I26" s="826"/>
    </row>
    <row r="27" spans="1:13" s="824" customFormat="1" ht="13.8" x14ac:dyDescent="0.25">
      <c r="A27" s="825"/>
      <c r="B27" s="826"/>
      <c r="C27" s="826"/>
      <c r="D27" s="826"/>
      <c r="E27" s="826"/>
      <c r="F27" s="826"/>
      <c r="G27" s="826"/>
      <c r="H27" s="826"/>
      <c r="I27" s="826"/>
    </row>
    <row r="28" spans="1:13" s="824" customFormat="1" ht="13.8" x14ac:dyDescent="0.25">
      <c r="A28" s="825"/>
      <c r="B28" s="826"/>
      <c r="C28" s="826"/>
      <c r="D28" s="826"/>
      <c r="E28" s="826"/>
      <c r="F28" s="826"/>
      <c r="G28" s="826"/>
      <c r="H28" s="826"/>
      <c r="I28" s="826"/>
    </row>
    <row r="29" spans="1:13" s="824" customFormat="1" ht="13.8" x14ac:dyDescent="0.25">
      <c r="A29" s="825"/>
      <c r="B29" s="826"/>
      <c r="C29" s="826"/>
      <c r="D29" s="826"/>
      <c r="E29" s="826"/>
      <c r="F29" s="826"/>
      <c r="G29" s="826"/>
      <c r="H29" s="826"/>
      <c r="I29" s="826"/>
    </row>
    <row r="30" spans="1:13" s="824" customFormat="1" ht="13.8" x14ac:dyDescent="0.25">
      <c r="A30" s="822"/>
      <c r="B30" s="822"/>
      <c r="C30" s="822"/>
      <c r="D30" s="822"/>
      <c r="E30" s="822"/>
      <c r="F30" s="822"/>
      <c r="G30" s="822"/>
      <c r="H30" s="822"/>
      <c r="I30" s="822"/>
      <c r="J30" s="823"/>
      <c r="K30" s="823"/>
      <c r="L30" s="823"/>
      <c r="M30" s="823"/>
    </row>
    <row r="31" spans="1:13" s="824" customFormat="1" ht="13.8" x14ac:dyDescent="0.25">
      <c r="A31" s="843" t="s">
        <v>233</v>
      </c>
      <c r="B31" s="822"/>
      <c r="C31" s="822"/>
      <c r="D31" s="822"/>
      <c r="E31" s="822"/>
      <c r="F31" s="822"/>
      <c r="G31" s="822"/>
      <c r="H31" s="822"/>
      <c r="I31" s="822"/>
      <c r="J31" s="823"/>
      <c r="K31" s="823"/>
      <c r="L31" s="823"/>
      <c r="M31" s="823"/>
    </row>
    <row r="32" spans="1:13" s="824" customFormat="1" ht="13.8" x14ac:dyDescent="0.25">
      <c r="A32" s="822"/>
      <c r="B32" s="822"/>
      <c r="C32" s="822"/>
      <c r="D32" s="822"/>
      <c r="E32" s="822"/>
      <c r="F32" s="822"/>
      <c r="G32" s="822"/>
      <c r="H32" s="822"/>
      <c r="I32" s="822"/>
      <c r="J32" s="823"/>
      <c r="K32" s="823"/>
      <c r="L32" s="823"/>
      <c r="M32" s="823"/>
    </row>
    <row r="33" spans="1:13" s="824" customFormat="1" ht="13.8" x14ac:dyDescent="0.25">
      <c r="A33" s="825"/>
      <c r="B33" s="826"/>
      <c r="C33" s="826"/>
      <c r="D33" s="826"/>
      <c r="E33" s="826"/>
      <c r="F33" s="826"/>
      <c r="G33" s="826"/>
      <c r="H33" s="826"/>
      <c r="I33" s="826"/>
    </row>
    <row r="34" spans="1:13" s="824" customFormat="1" ht="13.8" x14ac:dyDescent="0.25">
      <c r="A34" s="822"/>
      <c r="B34" s="822"/>
      <c r="C34" s="822"/>
      <c r="D34" s="822"/>
      <c r="E34" s="822"/>
      <c r="F34" s="822"/>
      <c r="G34" s="822"/>
      <c r="H34" s="822"/>
      <c r="I34" s="822"/>
      <c r="J34" s="823"/>
      <c r="K34" s="823"/>
      <c r="L34" s="823"/>
      <c r="M34" s="823"/>
    </row>
    <row r="35" spans="1:13" s="824" customFormat="1" ht="13.8" x14ac:dyDescent="0.25">
      <c r="B35" s="826"/>
      <c r="C35" s="826"/>
      <c r="D35" s="826"/>
      <c r="E35" s="826"/>
      <c r="F35" s="826"/>
      <c r="G35" s="826"/>
      <c r="H35" s="826"/>
      <c r="I35" s="826"/>
    </row>
    <row r="36" spans="1:13" s="824" customFormat="1" ht="17.399999999999999" x14ac:dyDescent="0.3">
      <c r="A36" s="830"/>
      <c r="B36" s="822"/>
      <c r="C36" s="822"/>
      <c r="D36" s="822"/>
      <c r="E36" s="822"/>
      <c r="F36" s="822"/>
      <c r="G36" s="822"/>
      <c r="H36" s="822"/>
      <c r="I36" s="822"/>
      <c r="J36" s="823"/>
      <c r="K36" s="823"/>
      <c r="L36" s="823"/>
      <c r="M36" s="823"/>
    </row>
    <row r="37" spans="1:13" s="824" customFormat="1" ht="13.8" x14ac:dyDescent="0.25">
      <c r="A37" s="825"/>
      <c r="B37" s="826"/>
      <c r="C37" s="826"/>
      <c r="D37" s="826"/>
      <c r="E37" s="826"/>
      <c r="F37" s="826"/>
      <c r="G37" s="826"/>
      <c r="H37" s="826"/>
      <c r="I37" s="826"/>
    </row>
    <row r="38" spans="1:13" s="824" customFormat="1" ht="13.8" x14ac:dyDescent="0.25">
      <c r="A38" s="822"/>
      <c r="B38" s="822"/>
      <c r="C38" s="822"/>
      <c r="D38" s="822"/>
      <c r="E38" s="822"/>
      <c r="F38" s="822"/>
      <c r="G38" s="822"/>
      <c r="H38" s="822"/>
      <c r="I38" s="822"/>
      <c r="J38" s="823"/>
      <c r="K38" s="823"/>
      <c r="L38" s="823"/>
      <c r="M38" s="823"/>
    </row>
  </sheetData>
  <sheetProtection algorithmName="SHA-512" hashValue="YJ1uMiLYBWvGlEYxzpBJjTM4iz1GDsE8/ZAumU+D1h5zdUjWiPyY9rWTXtyRxutYr3u1Tz0j+mcpvD2NruKyIA==" saltValue="lq83zKeIysckpLFBFdyx0A==" spinCount="100000" sheet="1" objects="1" scenarios="1"/>
  <pageMargins left="0.74803149606299213" right="0.74803149606299213" top="0.98425196850393704" bottom="0.98425196850393704"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58"/>
  <sheetViews>
    <sheetView workbookViewId="0">
      <pane xSplit="1" ySplit="7" topLeftCell="B8" activePane="bottomRight" state="frozen"/>
      <selection pane="topRight" activeCell="B1" sqref="B1"/>
      <selection pane="bottomLeft" activeCell="A8" sqref="A8"/>
      <selection pane="bottomRight" activeCell="B12" sqref="B12"/>
    </sheetView>
  </sheetViews>
  <sheetFormatPr defaultRowHeight="13.2" x14ac:dyDescent="0.25"/>
  <cols>
    <col min="1" max="1" width="25.44140625" style="33" customWidth="1"/>
    <col min="2" max="3" width="9.109375" style="33"/>
    <col min="4" max="4" width="2.5546875" style="33" customWidth="1"/>
    <col min="5" max="6" width="9.109375" style="33"/>
    <col min="7" max="7" width="2.5546875" style="33" customWidth="1"/>
    <col min="8" max="9" width="9.109375" style="33"/>
    <col min="10" max="10" width="2.5546875" style="33" customWidth="1"/>
    <col min="11" max="12" width="9.109375" style="33"/>
    <col min="13" max="13" width="2.5546875" style="33" customWidth="1"/>
    <col min="14" max="15" width="9.109375" style="33"/>
    <col min="16" max="16" width="2.5546875" style="33" customWidth="1"/>
    <col min="17" max="20" width="7.5546875" style="33" customWidth="1"/>
    <col min="21" max="256" width="9.109375" style="33"/>
    <col min="257" max="257" width="25.44140625" style="33" customWidth="1"/>
    <col min="258" max="259" width="9.109375" style="33"/>
    <col min="260" max="260" width="2.5546875" style="33" customWidth="1"/>
    <col min="261" max="262" width="9.109375" style="33"/>
    <col min="263" max="263" width="2.5546875" style="33" customWidth="1"/>
    <col min="264" max="265" width="9.109375" style="33"/>
    <col min="266" max="266" width="2.5546875" style="33" customWidth="1"/>
    <col min="267" max="268" width="9.109375" style="33"/>
    <col min="269" max="269" width="2.5546875" style="33" customWidth="1"/>
    <col min="270" max="271" width="9.109375" style="33"/>
    <col min="272" max="272" width="2.5546875" style="33" customWidth="1"/>
    <col min="273" max="276" width="7.5546875" style="33" customWidth="1"/>
    <col min="277" max="512" width="9.109375" style="33"/>
    <col min="513" max="513" width="25.44140625" style="33" customWidth="1"/>
    <col min="514" max="515" width="9.109375" style="33"/>
    <col min="516" max="516" width="2.5546875" style="33" customWidth="1"/>
    <col min="517" max="518" width="9.109375" style="33"/>
    <col min="519" max="519" width="2.5546875" style="33" customWidth="1"/>
    <col min="520" max="521" width="9.109375" style="33"/>
    <col min="522" max="522" width="2.5546875" style="33" customWidth="1"/>
    <col min="523" max="524" width="9.109375" style="33"/>
    <col min="525" max="525" width="2.5546875" style="33" customWidth="1"/>
    <col min="526" max="527" width="9.109375" style="33"/>
    <col min="528" max="528" width="2.5546875" style="33" customWidth="1"/>
    <col min="529" max="532" width="7.5546875" style="33" customWidth="1"/>
    <col min="533" max="768" width="9.109375" style="33"/>
    <col min="769" max="769" width="25.44140625" style="33" customWidth="1"/>
    <col min="770" max="771" width="9.109375" style="33"/>
    <col min="772" max="772" width="2.5546875" style="33" customWidth="1"/>
    <col min="773" max="774" width="9.109375" style="33"/>
    <col min="775" max="775" width="2.5546875" style="33" customWidth="1"/>
    <col min="776" max="777" width="9.109375" style="33"/>
    <col min="778" max="778" width="2.5546875" style="33" customWidth="1"/>
    <col min="779" max="780" width="9.109375" style="33"/>
    <col min="781" max="781" width="2.5546875" style="33" customWidth="1"/>
    <col min="782" max="783" width="9.109375" style="33"/>
    <col min="784" max="784" width="2.5546875" style="33" customWidth="1"/>
    <col min="785" max="788" width="7.5546875" style="33" customWidth="1"/>
    <col min="789" max="1024" width="9.109375" style="33"/>
    <col min="1025" max="1025" width="25.44140625" style="33" customWidth="1"/>
    <col min="1026" max="1027" width="9.109375" style="33"/>
    <col min="1028" max="1028" width="2.5546875" style="33" customWidth="1"/>
    <col min="1029" max="1030" width="9.109375" style="33"/>
    <col min="1031" max="1031" width="2.5546875" style="33" customWidth="1"/>
    <col min="1032" max="1033" width="9.109375" style="33"/>
    <col min="1034" max="1034" width="2.5546875" style="33" customWidth="1"/>
    <col min="1035" max="1036" width="9.109375" style="33"/>
    <col min="1037" max="1037" width="2.5546875" style="33" customWidth="1"/>
    <col min="1038" max="1039" width="9.109375" style="33"/>
    <col min="1040" max="1040" width="2.5546875" style="33" customWidth="1"/>
    <col min="1041" max="1044" width="7.5546875" style="33" customWidth="1"/>
    <col min="1045" max="1280" width="9.109375" style="33"/>
    <col min="1281" max="1281" width="25.44140625" style="33" customWidth="1"/>
    <col min="1282" max="1283" width="9.109375" style="33"/>
    <col min="1284" max="1284" width="2.5546875" style="33" customWidth="1"/>
    <col min="1285" max="1286" width="9.109375" style="33"/>
    <col min="1287" max="1287" width="2.5546875" style="33" customWidth="1"/>
    <col min="1288" max="1289" width="9.109375" style="33"/>
    <col min="1290" max="1290" width="2.5546875" style="33" customWidth="1"/>
    <col min="1291" max="1292" width="9.109375" style="33"/>
    <col min="1293" max="1293" width="2.5546875" style="33" customWidth="1"/>
    <col min="1294" max="1295" width="9.109375" style="33"/>
    <col min="1296" max="1296" width="2.5546875" style="33" customWidth="1"/>
    <col min="1297" max="1300" width="7.5546875" style="33" customWidth="1"/>
    <col min="1301" max="1536" width="9.109375" style="33"/>
    <col min="1537" max="1537" width="25.44140625" style="33" customWidth="1"/>
    <col min="1538" max="1539" width="9.109375" style="33"/>
    <col min="1540" max="1540" width="2.5546875" style="33" customWidth="1"/>
    <col min="1541" max="1542" width="9.109375" style="33"/>
    <col min="1543" max="1543" width="2.5546875" style="33" customWidth="1"/>
    <col min="1544" max="1545" width="9.109375" style="33"/>
    <col min="1546" max="1546" width="2.5546875" style="33" customWidth="1"/>
    <col min="1547" max="1548" width="9.109375" style="33"/>
    <col min="1549" max="1549" width="2.5546875" style="33" customWidth="1"/>
    <col min="1550" max="1551" width="9.109375" style="33"/>
    <col min="1552" max="1552" width="2.5546875" style="33" customWidth="1"/>
    <col min="1553" max="1556" width="7.5546875" style="33" customWidth="1"/>
    <col min="1557" max="1792" width="9.109375" style="33"/>
    <col min="1793" max="1793" width="25.44140625" style="33" customWidth="1"/>
    <col min="1794" max="1795" width="9.109375" style="33"/>
    <col min="1796" max="1796" width="2.5546875" style="33" customWidth="1"/>
    <col min="1797" max="1798" width="9.109375" style="33"/>
    <col min="1799" max="1799" width="2.5546875" style="33" customWidth="1"/>
    <col min="1800" max="1801" width="9.109375" style="33"/>
    <col min="1802" max="1802" width="2.5546875" style="33" customWidth="1"/>
    <col min="1803" max="1804" width="9.109375" style="33"/>
    <col min="1805" max="1805" width="2.5546875" style="33" customWidth="1"/>
    <col min="1806" max="1807" width="9.109375" style="33"/>
    <col min="1808" max="1808" width="2.5546875" style="33" customWidth="1"/>
    <col min="1809" max="1812" width="7.5546875" style="33" customWidth="1"/>
    <col min="1813" max="2048" width="9.109375" style="33"/>
    <col min="2049" max="2049" width="25.44140625" style="33" customWidth="1"/>
    <col min="2050" max="2051" width="9.109375" style="33"/>
    <col min="2052" max="2052" width="2.5546875" style="33" customWidth="1"/>
    <col min="2053" max="2054" width="9.109375" style="33"/>
    <col min="2055" max="2055" width="2.5546875" style="33" customWidth="1"/>
    <col min="2056" max="2057" width="9.109375" style="33"/>
    <col min="2058" max="2058" width="2.5546875" style="33" customWidth="1"/>
    <col min="2059" max="2060" width="9.109375" style="33"/>
    <col min="2061" max="2061" width="2.5546875" style="33" customWidth="1"/>
    <col min="2062" max="2063" width="9.109375" style="33"/>
    <col min="2064" max="2064" width="2.5546875" style="33" customWidth="1"/>
    <col min="2065" max="2068" width="7.5546875" style="33" customWidth="1"/>
    <col min="2069" max="2304" width="9.109375" style="33"/>
    <col min="2305" max="2305" width="25.44140625" style="33" customWidth="1"/>
    <col min="2306" max="2307" width="9.109375" style="33"/>
    <col min="2308" max="2308" width="2.5546875" style="33" customWidth="1"/>
    <col min="2309" max="2310" width="9.109375" style="33"/>
    <col min="2311" max="2311" width="2.5546875" style="33" customWidth="1"/>
    <col min="2312" max="2313" width="9.109375" style="33"/>
    <col min="2314" max="2314" width="2.5546875" style="33" customWidth="1"/>
    <col min="2315" max="2316" width="9.109375" style="33"/>
    <col min="2317" max="2317" width="2.5546875" style="33" customWidth="1"/>
    <col min="2318" max="2319" width="9.109375" style="33"/>
    <col min="2320" max="2320" width="2.5546875" style="33" customWidth="1"/>
    <col min="2321" max="2324" width="7.5546875" style="33" customWidth="1"/>
    <col min="2325" max="2560" width="9.109375" style="33"/>
    <col min="2561" max="2561" width="25.44140625" style="33" customWidth="1"/>
    <col min="2562" max="2563" width="9.109375" style="33"/>
    <col min="2564" max="2564" width="2.5546875" style="33" customWidth="1"/>
    <col min="2565" max="2566" width="9.109375" style="33"/>
    <col min="2567" max="2567" width="2.5546875" style="33" customWidth="1"/>
    <col min="2568" max="2569" width="9.109375" style="33"/>
    <col min="2570" max="2570" width="2.5546875" style="33" customWidth="1"/>
    <col min="2571" max="2572" width="9.109375" style="33"/>
    <col min="2573" max="2573" width="2.5546875" style="33" customWidth="1"/>
    <col min="2574" max="2575" width="9.109375" style="33"/>
    <col min="2576" max="2576" width="2.5546875" style="33" customWidth="1"/>
    <col min="2577" max="2580" width="7.5546875" style="33" customWidth="1"/>
    <col min="2581" max="2816" width="9.109375" style="33"/>
    <col min="2817" max="2817" width="25.44140625" style="33" customWidth="1"/>
    <col min="2818" max="2819" width="9.109375" style="33"/>
    <col min="2820" max="2820" width="2.5546875" style="33" customWidth="1"/>
    <col min="2821" max="2822" width="9.109375" style="33"/>
    <col min="2823" max="2823" width="2.5546875" style="33" customWidth="1"/>
    <col min="2824" max="2825" width="9.109375" style="33"/>
    <col min="2826" max="2826" width="2.5546875" style="33" customWidth="1"/>
    <col min="2827" max="2828" width="9.109375" style="33"/>
    <col min="2829" max="2829" width="2.5546875" style="33" customWidth="1"/>
    <col min="2830" max="2831" width="9.109375" style="33"/>
    <col min="2832" max="2832" width="2.5546875" style="33" customWidth="1"/>
    <col min="2833" max="2836" width="7.5546875" style="33" customWidth="1"/>
    <col min="2837" max="3072" width="9.109375" style="33"/>
    <col min="3073" max="3073" width="25.44140625" style="33" customWidth="1"/>
    <col min="3074" max="3075" width="9.109375" style="33"/>
    <col min="3076" max="3076" width="2.5546875" style="33" customWidth="1"/>
    <col min="3077" max="3078" width="9.109375" style="33"/>
    <col min="3079" max="3079" width="2.5546875" style="33" customWidth="1"/>
    <col min="3080" max="3081" width="9.109375" style="33"/>
    <col min="3082" max="3082" width="2.5546875" style="33" customWidth="1"/>
    <col min="3083" max="3084" width="9.109375" style="33"/>
    <col min="3085" max="3085" width="2.5546875" style="33" customWidth="1"/>
    <col min="3086" max="3087" width="9.109375" style="33"/>
    <col min="3088" max="3088" width="2.5546875" style="33" customWidth="1"/>
    <col min="3089" max="3092" width="7.5546875" style="33" customWidth="1"/>
    <col min="3093" max="3328" width="9.109375" style="33"/>
    <col min="3329" max="3329" width="25.44140625" style="33" customWidth="1"/>
    <col min="3330" max="3331" width="9.109375" style="33"/>
    <col min="3332" max="3332" width="2.5546875" style="33" customWidth="1"/>
    <col min="3333" max="3334" width="9.109375" style="33"/>
    <col min="3335" max="3335" width="2.5546875" style="33" customWidth="1"/>
    <col min="3336" max="3337" width="9.109375" style="33"/>
    <col min="3338" max="3338" width="2.5546875" style="33" customWidth="1"/>
    <col min="3339" max="3340" width="9.109375" style="33"/>
    <col min="3341" max="3341" width="2.5546875" style="33" customWidth="1"/>
    <col min="3342" max="3343" width="9.109375" style="33"/>
    <col min="3344" max="3344" width="2.5546875" style="33" customWidth="1"/>
    <col min="3345" max="3348" width="7.5546875" style="33" customWidth="1"/>
    <col min="3349" max="3584" width="9.109375" style="33"/>
    <col min="3585" max="3585" width="25.44140625" style="33" customWidth="1"/>
    <col min="3586" max="3587" width="9.109375" style="33"/>
    <col min="3588" max="3588" width="2.5546875" style="33" customWidth="1"/>
    <col min="3589" max="3590" width="9.109375" style="33"/>
    <col min="3591" max="3591" width="2.5546875" style="33" customWidth="1"/>
    <col min="3592" max="3593" width="9.109375" style="33"/>
    <col min="3594" max="3594" width="2.5546875" style="33" customWidth="1"/>
    <col min="3595" max="3596" width="9.109375" style="33"/>
    <col min="3597" max="3597" width="2.5546875" style="33" customWidth="1"/>
    <col min="3598" max="3599" width="9.109375" style="33"/>
    <col min="3600" max="3600" width="2.5546875" style="33" customWidth="1"/>
    <col min="3601" max="3604" width="7.5546875" style="33" customWidth="1"/>
    <col min="3605" max="3840" width="9.109375" style="33"/>
    <col min="3841" max="3841" width="25.44140625" style="33" customWidth="1"/>
    <col min="3842" max="3843" width="9.109375" style="33"/>
    <col min="3844" max="3844" width="2.5546875" style="33" customWidth="1"/>
    <col min="3845" max="3846" width="9.109375" style="33"/>
    <col min="3847" max="3847" width="2.5546875" style="33" customWidth="1"/>
    <col min="3848" max="3849" width="9.109375" style="33"/>
    <col min="3850" max="3850" width="2.5546875" style="33" customWidth="1"/>
    <col min="3851" max="3852" width="9.109375" style="33"/>
    <col min="3853" max="3853" width="2.5546875" style="33" customWidth="1"/>
    <col min="3854" max="3855" width="9.109375" style="33"/>
    <col min="3856" max="3856" width="2.5546875" style="33" customWidth="1"/>
    <col min="3857" max="3860" width="7.5546875" style="33" customWidth="1"/>
    <col min="3861" max="4096" width="9.109375" style="33"/>
    <col min="4097" max="4097" width="25.44140625" style="33" customWidth="1"/>
    <col min="4098" max="4099" width="9.109375" style="33"/>
    <col min="4100" max="4100" width="2.5546875" style="33" customWidth="1"/>
    <col min="4101" max="4102" width="9.109375" style="33"/>
    <col min="4103" max="4103" width="2.5546875" style="33" customWidth="1"/>
    <col min="4104" max="4105" width="9.109375" style="33"/>
    <col min="4106" max="4106" width="2.5546875" style="33" customWidth="1"/>
    <col min="4107" max="4108" width="9.109375" style="33"/>
    <col min="4109" max="4109" width="2.5546875" style="33" customWidth="1"/>
    <col min="4110" max="4111" width="9.109375" style="33"/>
    <col min="4112" max="4112" width="2.5546875" style="33" customWidth="1"/>
    <col min="4113" max="4116" width="7.5546875" style="33" customWidth="1"/>
    <col min="4117" max="4352" width="9.109375" style="33"/>
    <col min="4353" max="4353" width="25.44140625" style="33" customWidth="1"/>
    <col min="4354" max="4355" width="9.109375" style="33"/>
    <col min="4356" max="4356" width="2.5546875" style="33" customWidth="1"/>
    <col min="4357" max="4358" width="9.109375" style="33"/>
    <col min="4359" max="4359" width="2.5546875" style="33" customWidth="1"/>
    <col min="4360" max="4361" width="9.109375" style="33"/>
    <col min="4362" max="4362" width="2.5546875" style="33" customWidth="1"/>
    <col min="4363" max="4364" width="9.109375" style="33"/>
    <col min="4365" max="4365" width="2.5546875" style="33" customWidth="1"/>
    <col min="4366" max="4367" width="9.109375" style="33"/>
    <col min="4368" max="4368" width="2.5546875" style="33" customWidth="1"/>
    <col min="4369" max="4372" width="7.5546875" style="33" customWidth="1"/>
    <col min="4373" max="4608" width="9.109375" style="33"/>
    <col min="4609" max="4609" width="25.44140625" style="33" customWidth="1"/>
    <col min="4610" max="4611" width="9.109375" style="33"/>
    <col min="4612" max="4612" width="2.5546875" style="33" customWidth="1"/>
    <col min="4613" max="4614" width="9.109375" style="33"/>
    <col min="4615" max="4615" width="2.5546875" style="33" customWidth="1"/>
    <col min="4616" max="4617" width="9.109375" style="33"/>
    <col min="4618" max="4618" width="2.5546875" style="33" customWidth="1"/>
    <col min="4619" max="4620" width="9.109375" style="33"/>
    <col min="4621" max="4621" width="2.5546875" style="33" customWidth="1"/>
    <col min="4622" max="4623" width="9.109375" style="33"/>
    <col min="4624" max="4624" width="2.5546875" style="33" customWidth="1"/>
    <col min="4625" max="4628" width="7.5546875" style="33" customWidth="1"/>
    <col min="4629" max="4864" width="9.109375" style="33"/>
    <col min="4865" max="4865" width="25.44140625" style="33" customWidth="1"/>
    <col min="4866" max="4867" width="9.109375" style="33"/>
    <col min="4868" max="4868" width="2.5546875" style="33" customWidth="1"/>
    <col min="4869" max="4870" width="9.109375" style="33"/>
    <col min="4871" max="4871" width="2.5546875" style="33" customWidth="1"/>
    <col min="4872" max="4873" width="9.109375" style="33"/>
    <col min="4874" max="4874" width="2.5546875" style="33" customWidth="1"/>
    <col min="4875" max="4876" width="9.109375" style="33"/>
    <col min="4877" max="4877" width="2.5546875" style="33" customWidth="1"/>
    <col min="4878" max="4879" width="9.109375" style="33"/>
    <col min="4880" max="4880" width="2.5546875" style="33" customWidth="1"/>
    <col min="4881" max="4884" width="7.5546875" style="33" customWidth="1"/>
    <col min="4885" max="5120" width="9.109375" style="33"/>
    <col min="5121" max="5121" width="25.44140625" style="33" customWidth="1"/>
    <col min="5122" max="5123" width="9.109375" style="33"/>
    <col min="5124" max="5124" width="2.5546875" style="33" customWidth="1"/>
    <col min="5125" max="5126" width="9.109375" style="33"/>
    <col min="5127" max="5127" width="2.5546875" style="33" customWidth="1"/>
    <col min="5128" max="5129" width="9.109375" style="33"/>
    <col min="5130" max="5130" width="2.5546875" style="33" customWidth="1"/>
    <col min="5131" max="5132" width="9.109375" style="33"/>
    <col min="5133" max="5133" width="2.5546875" style="33" customWidth="1"/>
    <col min="5134" max="5135" width="9.109375" style="33"/>
    <col min="5136" max="5136" width="2.5546875" style="33" customWidth="1"/>
    <col min="5137" max="5140" width="7.5546875" style="33" customWidth="1"/>
    <col min="5141" max="5376" width="9.109375" style="33"/>
    <col min="5377" max="5377" width="25.44140625" style="33" customWidth="1"/>
    <col min="5378" max="5379" width="9.109375" style="33"/>
    <col min="5380" max="5380" width="2.5546875" style="33" customWidth="1"/>
    <col min="5381" max="5382" width="9.109375" style="33"/>
    <col min="5383" max="5383" width="2.5546875" style="33" customWidth="1"/>
    <col min="5384" max="5385" width="9.109375" style="33"/>
    <col min="5386" max="5386" width="2.5546875" style="33" customWidth="1"/>
    <col min="5387" max="5388" width="9.109375" style="33"/>
    <col min="5389" max="5389" width="2.5546875" style="33" customWidth="1"/>
    <col min="5390" max="5391" width="9.109375" style="33"/>
    <col min="5392" max="5392" width="2.5546875" style="33" customWidth="1"/>
    <col min="5393" max="5396" width="7.5546875" style="33" customWidth="1"/>
    <col min="5397" max="5632" width="9.109375" style="33"/>
    <col min="5633" max="5633" width="25.44140625" style="33" customWidth="1"/>
    <col min="5634" max="5635" width="9.109375" style="33"/>
    <col min="5636" max="5636" width="2.5546875" style="33" customWidth="1"/>
    <col min="5637" max="5638" width="9.109375" style="33"/>
    <col min="5639" max="5639" width="2.5546875" style="33" customWidth="1"/>
    <col min="5640" max="5641" width="9.109375" style="33"/>
    <col min="5642" max="5642" width="2.5546875" style="33" customWidth="1"/>
    <col min="5643" max="5644" width="9.109375" style="33"/>
    <col min="5645" max="5645" width="2.5546875" style="33" customWidth="1"/>
    <col min="5646" max="5647" width="9.109375" style="33"/>
    <col min="5648" max="5648" width="2.5546875" style="33" customWidth="1"/>
    <col min="5649" max="5652" width="7.5546875" style="33" customWidth="1"/>
    <col min="5653" max="5888" width="9.109375" style="33"/>
    <col min="5889" max="5889" width="25.44140625" style="33" customWidth="1"/>
    <col min="5890" max="5891" width="9.109375" style="33"/>
    <col min="5892" max="5892" width="2.5546875" style="33" customWidth="1"/>
    <col min="5893" max="5894" width="9.109375" style="33"/>
    <col min="5895" max="5895" width="2.5546875" style="33" customWidth="1"/>
    <col min="5896" max="5897" width="9.109375" style="33"/>
    <col min="5898" max="5898" width="2.5546875" style="33" customWidth="1"/>
    <col min="5899" max="5900" width="9.109375" style="33"/>
    <col min="5901" max="5901" width="2.5546875" style="33" customWidth="1"/>
    <col min="5902" max="5903" width="9.109375" style="33"/>
    <col min="5904" max="5904" width="2.5546875" style="33" customWidth="1"/>
    <col min="5905" max="5908" width="7.5546875" style="33" customWidth="1"/>
    <col min="5909" max="6144" width="9.109375" style="33"/>
    <col min="6145" max="6145" width="25.44140625" style="33" customWidth="1"/>
    <col min="6146" max="6147" width="9.109375" style="33"/>
    <col min="6148" max="6148" width="2.5546875" style="33" customWidth="1"/>
    <col min="6149" max="6150" width="9.109375" style="33"/>
    <col min="6151" max="6151" width="2.5546875" style="33" customWidth="1"/>
    <col min="6152" max="6153" width="9.109375" style="33"/>
    <col min="6154" max="6154" width="2.5546875" style="33" customWidth="1"/>
    <col min="6155" max="6156" width="9.109375" style="33"/>
    <col min="6157" max="6157" width="2.5546875" style="33" customWidth="1"/>
    <col min="6158" max="6159" width="9.109375" style="33"/>
    <col min="6160" max="6160" width="2.5546875" style="33" customWidth="1"/>
    <col min="6161" max="6164" width="7.5546875" style="33" customWidth="1"/>
    <col min="6165" max="6400" width="9.109375" style="33"/>
    <col min="6401" max="6401" width="25.44140625" style="33" customWidth="1"/>
    <col min="6402" max="6403" width="9.109375" style="33"/>
    <col min="6404" max="6404" width="2.5546875" style="33" customWidth="1"/>
    <col min="6405" max="6406" width="9.109375" style="33"/>
    <col min="6407" max="6407" width="2.5546875" style="33" customWidth="1"/>
    <col min="6408" max="6409" width="9.109375" style="33"/>
    <col min="6410" max="6410" width="2.5546875" style="33" customWidth="1"/>
    <col min="6411" max="6412" width="9.109375" style="33"/>
    <col min="6413" max="6413" width="2.5546875" style="33" customWidth="1"/>
    <col min="6414" max="6415" width="9.109375" style="33"/>
    <col min="6416" max="6416" width="2.5546875" style="33" customWidth="1"/>
    <col min="6417" max="6420" width="7.5546875" style="33" customWidth="1"/>
    <col min="6421" max="6656" width="9.109375" style="33"/>
    <col min="6657" max="6657" width="25.44140625" style="33" customWidth="1"/>
    <col min="6658" max="6659" width="9.109375" style="33"/>
    <col min="6660" max="6660" width="2.5546875" style="33" customWidth="1"/>
    <col min="6661" max="6662" width="9.109375" style="33"/>
    <col min="6663" max="6663" width="2.5546875" style="33" customWidth="1"/>
    <col min="6664" max="6665" width="9.109375" style="33"/>
    <col min="6666" max="6666" width="2.5546875" style="33" customWidth="1"/>
    <col min="6667" max="6668" width="9.109375" style="33"/>
    <col min="6669" max="6669" width="2.5546875" style="33" customWidth="1"/>
    <col min="6670" max="6671" width="9.109375" style="33"/>
    <col min="6672" max="6672" width="2.5546875" style="33" customWidth="1"/>
    <col min="6673" max="6676" width="7.5546875" style="33" customWidth="1"/>
    <col min="6677" max="6912" width="9.109375" style="33"/>
    <col min="6913" max="6913" width="25.44140625" style="33" customWidth="1"/>
    <col min="6914" max="6915" width="9.109375" style="33"/>
    <col min="6916" max="6916" width="2.5546875" style="33" customWidth="1"/>
    <col min="6917" max="6918" width="9.109375" style="33"/>
    <col min="6919" max="6919" width="2.5546875" style="33" customWidth="1"/>
    <col min="6920" max="6921" width="9.109375" style="33"/>
    <col min="6922" max="6922" width="2.5546875" style="33" customWidth="1"/>
    <col min="6923" max="6924" width="9.109375" style="33"/>
    <col min="6925" max="6925" width="2.5546875" style="33" customWidth="1"/>
    <col min="6926" max="6927" width="9.109375" style="33"/>
    <col min="6928" max="6928" width="2.5546875" style="33" customWidth="1"/>
    <col min="6929" max="6932" width="7.5546875" style="33" customWidth="1"/>
    <col min="6933" max="7168" width="9.109375" style="33"/>
    <col min="7169" max="7169" width="25.44140625" style="33" customWidth="1"/>
    <col min="7170" max="7171" width="9.109375" style="33"/>
    <col min="7172" max="7172" width="2.5546875" style="33" customWidth="1"/>
    <col min="7173" max="7174" width="9.109375" style="33"/>
    <col min="7175" max="7175" width="2.5546875" style="33" customWidth="1"/>
    <col min="7176" max="7177" width="9.109375" style="33"/>
    <col min="7178" max="7178" width="2.5546875" style="33" customWidth="1"/>
    <col min="7179" max="7180" width="9.109375" style="33"/>
    <col min="7181" max="7181" width="2.5546875" style="33" customWidth="1"/>
    <col min="7182" max="7183" width="9.109375" style="33"/>
    <col min="7184" max="7184" width="2.5546875" style="33" customWidth="1"/>
    <col min="7185" max="7188" width="7.5546875" style="33" customWidth="1"/>
    <col min="7189" max="7424" width="9.109375" style="33"/>
    <col min="7425" max="7425" width="25.44140625" style="33" customWidth="1"/>
    <col min="7426" max="7427" width="9.109375" style="33"/>
    <col min="7428" max="7428" width="2.5546875" style="33" customWidth="1"/>
    <col min="7429" max="7430" width="9.109375" style="33"/>
    <col min="7431" max="7431" width="2.5546875" style="33" customWidth="1"/>
    <col min="7432" max="7433" width="9.109375" style="33"/>
    <col min="7434" max="7434" width="2.5546875" style="33" customWidth="1"/>
    <col min="7435" max="7436" width="9.109375" style="33"/>
    <col min="7437" max="7437" width="2.5546875" style="33" customWidth="1"/>
    <col min="7438" max="7439" width="9.109375" style="33"/>
    <col min="7440" max="7440" width="2.5546875" style="33" customWidth="1"/>
    <col min="7441" max="7444" width="7.5546875" style="33" customWidth="1"/>
    <col min="7445" max="7680" width="9.109375" style="33"/>
    <col min="7681" max="7681" width="25.44140625" style="33" customWidth="1"/>
    <col min="7682" max="7683" width="9.109375" style="33"/>
    <col min="7684" max="7684" width="2.5546875" style="33" customWidth="1"/>
    <col min="7685" max="7686" width="9.109375" style="33"/>
    <col min="7687" max="7687" width="2.5546875" style="33" customWidth="1"/>
    <col min="7688" max="7689" width="9.109375" style="33"/>
    <col min="7690" max="7690" width="2.5546875" style="33" customWidth="1"/>
    <col min="7691" max="7692" width="9.109375" style="33"/>
    <col min="7693" max="7693" width="2.5546875" style="33" customWidth="1"/>
    <col min="7694" max="7695" width="9.109375" style="33"/>
    <col min="7696" max="7696" width="2.5546875" style="33" customWidth="1"/>
    <col min="7697" max="7700" width="7.5546875" style="33" customWidth="1"/>
    <col min="7701" max="7936" width="9.109375" style="33"/>
    <col min="7937" max="7937" width="25.44140625" style="33" customWidth="1"/>
    <col min="7938" max="7939" width="9.109375" style="33"/>
    <col min="7940" max="7940" width="2.5546875" style="33" customWidth="1"/>
    <col min="7941" max="7942" width="9.109375" style="33"/>
    <col min="7943" max="7943" width="2.5546875" style="33" customWidth="1"/>
    <col min="7944" max="7945" width="9.109375" style="33"/>
    <col min="7946" max="7946" width="2.5546875" style="33" customWidth="1"/>
    <col min="7947" max="7948" width="9.109375" style="33"/>
    <col min="7949" max="7949" width="2.5546875" style="33" customWidth="1"/>
    <col min="7950" max="7951" width="9.109375" style="33"/>
    <col min="7952" max="7952" width="2.5546875" style="33" customWidth="1"/>
    <col min="7953" max="7956" width="7.5546875" style="33" customWidth="1"/>
    <col min="7957" max="8192" width="9.109375" style="33"/>
    <col min="8193" max="8193" width="25.44140625" style="33" customWidth="1"/>
    <col min="8194" max="8195" width="9.109375" style="33"/>
    <col min="8196" max="8196" width="2.5546875" style="33" customWidth="1"/>
    <col min="8197" max="8198" width="9.109375" style="33"/>
    <col min="8199" max="8199" width="2.5546875" style="33" customWidth="1"/>
    <col min="8200" max="8201" width="9.109375" style="33"/>
    <col min="8202" max="8202" width="2.5546875" style="33" customWidth="1"/>
    <col min="8203" max="8204" width="9.109375" style="33"/>
    <col min="8205" max="8205" width="2.5546875" style="33" customWidth="1"/>
    <col min="8206" max="8207" width="9.109375" style="33"/>
    <col min="8208" max="8208" width="2.5546875" style="33" customWidth="1"/>
    <col min="8209" max="8212" width="7.5546875" style="33" customWidth="1"/>
    <col min="8213" max="8448" width="9.109375" style="33"/>
    <col min="8449" max="8449" width="25.44140625" style="33" customWidth="1"/>
    <col min="8450" max="8451" width="9.109375" style="33"/>
    <col min="8452" max="8452" width="2.5546875" style="33" customWidth="1"/>
    <col min="8453" max="8454" width="9.109375" style="33"/>
    <col min="8455" max="8455" width="2.5546875" style="33" customWidth="1"/>
    <col min="8456" max="8457" width="9.109375" style="33"/>
    <col min="8458" max="8458" width="2.5546875" style="33" customWidth="1"/>
    <col min="8459" max="8460" width="9.109375" style="33"/>
    <col min="8461" max="8461" width="2.5546875" style="33" customWidth="1"/>
    <col min="8462" max="8463" width="9.109375" style="33"/>
    <col min="8464" max="8464" width="2.5546875" style="33" customWidth="1"/>
    <col min="8465" max="8468" width="7.5546875" style="33" customWidth="1"/>
    <col min="8469" max="8704" width="9.109375" style="33"/>
    <col min="8705" max="8705" width="25.44140625" style="33" customWidth="1"/>
    <col min="8706" max="8707" width="9.109375" style="33"/>
    <col min="8708" max="8708" width="2.5546875" style="33" customWidth="1"/>
    <col min="8709" max="8710" width="9.109375" style="33"/>
    <col min="8711" max="8711" width="2.5546875" style="33" customWidth="1"/>
    <col min="8712" max="8713" width="9.109375" style="33"/>
    <col min="8714" max="8714" width="2.5546875" style="33" customWidth="1"/>
    <col min="8715" max="8716" width="9.109375" style="33"/>
    <col min="8717" max="8717" width="2.5546875" style="33" customWidth="1"/>
    <col min="8718" max="8719" width="9.109375" style="33"/>
    <col min="8720" max="8720" width="2.5546875" style="33" customWidth="1"/>
    <col min="8721" max="8724" width="7.5546875" style="33" customWidth="1"/>
    <col min="8725" max="8960" width="9.109375" style="33"/>
    <col min="8961" max="8961" width="25.44140625" style="33" customWidth="1"/>
    <col min="8962" max="8963" width="9.109375" style="33"/>
    <col min="8964" max="8964" width="2.5546875" style="33" customWidth="1"/>
    <col min="8965" max="8966" width="9.109375" style="33"/>
    <col min="8967" max="8967" width="2.5546875" style="33" customWidth="1"/>
    <col min="8968" max="8969" width="9.109375" style="33"/>
    <col min="8970" max="8970" width="2.5546875" style="33" customWidth="1"/>
    <col min="8971" max="8972" width="9.109375" style="33"/>
    <col min="8973" max="8973" width="2.5546875" style="33" customWidth="1"/>
    <col min="8974" max="8975" width="9.109375" style="33"/>
    <col min="8976" max="8976" width="2.5546875" style="33" customWidth="1"/>
    <col min="8977" max="8980" width="7.5546875" style="33" customWidth="1"/>
    <col min="8981" max="9216" width="9.109375" style="33"/>
    <col min="9217" max="9217" width="25.44140625" style="33" customWidth="1"/>
    <col min="9218" max="9219" width="9.109375" style="33"/>
    <col min="9220" max="9220" width="2.5546875" style="33" customWidth="1"/>
    <col min="9221" max="9222" width="9.109375" style="33"/>
    <col min="9223" max="9223" width="2.5546875" style="33" customWidth="1"/>
    <col min="9224" max="9225" width="9.109375" style="33"/>
    <col min="9226" max="9226" width="2.5546875" style="33" customWidth="1"/>
    <col min="9227" max="9228" width="9.109375" style="33"/>
    <col min="9229" max="9229" width="2.5546875" style="33" customWidth="1"/>
    <col min="9230" max="9231" width="9.109375" style="33"/>
    <col min="9232" max="9232" width="2.5546875" style="33" customWidth="1"/>
    <col min="9233" max="9236" width="7.5546875" style="33" customWidth="1"/>
    <col min="9237" max="9472" width="9.109375" style="33"/>
    <col min="9473" max="9473" width="25.44140625" style="33" customWidth="1"/>
    <col min="9474" max="9475" width="9.109375" style="33"/>
    <col min="9476" max="9476" width="2.5546875" style="33" customWidth="1"/>
    <col min="9477" max="9478" width="9.109375" style="33"/>
    <col min="9479" max="9479" width="2.5546875" style="33" customWidth="1"/>
    <col min="9480" max="9481" width="9.109375" style="33"/>
    <col min="9482" max="9482" width="2.5546875" style="33" customWidth="1"/>
    <col min="9483" max="9484" width="9.109375" style="33"/>
    <col min="9485" max="9485" width="2.5546875" style="33" customWidth="1"/>
    <col min="9486" max="9487" width="9.109375" style="33"/>
    <col min="9488" max="9488" width="2.5546875" style="33" customWidth="1"/>
    <col min="9489" max="9492" width="7.5546875" style="33" customWidth="1"/>
    <col min="9493" max="9728" width="9.109375" style="33"/>
    <col min="9729" max="9729" width="25.44140625" style="33" customWidth="1"/>
    <col min="9730" max="9731" width="9.109375" style="33"/>
    <col min="9732" max="9732" width="2.5546875" style="33" customWidth="1"/>
    <col min="9733" max="9734" width="9.109375" style="33"/>
    <col min="9735" max="9735" width="2.5546875" style="33" customWidth="1"/>
    <col min="9736" max="9737" width="9.109375" style="33"/>
    <col min="9738" max="9738" width="2.5546875" style="33" customWidth="1"/>
    <col min="9739" max="9740" width="9.109375" style="33"/>
    <col min="9741" max="9741" width="2.5546875" style="33" customWidth="1"/>
    <col min="9742" max="9743" width="9.109375" style="33"/>
    <col min="9744" max="9744" width="2.5546875" style="33" customWidth="1"/>
    <col min="9745" max="9748" width="7.5546875" style="33" customWidth="1"/>
    <col min="9749" max="9984" width="9.109375" style="33"/>
    <col min="9985" max="9985" width="25.44140625" style="33" customWidth="1"/>
    <col min="9986" max="9987" width="9.109375" style="33"/>
    <col min="9988" max="9988" width="2.5546875" style="33" customWidth="1"/>
    <col min="9989" max="9990" width="9.109375" style="33"/>
    <col min="9991" max="9991" width="2.5546875" style="33" customWidth="1"/>
    <col min="9992" max="9993" width="9.109375" style="33"/>
    <col min="9994" max="9994" width="2.5546875" style="33" customWidth="1"/>
    <col min="9995" max="9996" width="9.109375" style="33"/>
    <col min="9997" max="9997" width="2.5546875" style="33" customWidth="1"/>
    <col min="9998" max="9999" width="9.109375" style="33"/>
    <col min="10000" max="10000" width="2.5546875" style="33" customWidth="1"/>
    <col min="10001" max="10004" width="7.5546875" style="33" customWidth="1"/>
    <col min="10005" max="10240" width="9.109375" style="33"/>
    <col min="10241" max="10241" width="25.44140625" style="33" customWidth="1"/>
    <col min="10242" max="10243" width="9.109375" style="33"/>
    <col min="10244" max="10244" width="2.5546875" style="33" customWidth="1"/>
    <col min="10245" max="10246" width="9.109375" style="33"/>
    <col min="10247" max="10247" width="2.5546875" style="33" customWidth="1"/>
    <col min="10248" max="10249" width="9.109375" style="33"/>
    <col min="10250" max="10250" width="2.5546875" style="33" customWidth="1"/>
    <col min="10251" max="10252" width="9.109375" style="33"/>
    <col min="10253" max="10253" width="2.5546875" style="33" customWidth="1"/>
    <col min="10254" max="10255" width="9.109375" style="33"/>
    <col min="10256" max="10256" width="2.5546875" style="33" customWidth="1"/>
    <col min="10257" max="10260" width="7.5546875" style="33" customWidth="1"/>
    <col min="10261" max="10496" width="9.109375" style="33"/>
    <col min="10497" max="10497" width="25.44140625" style="33" customWidth="1"/>
    <col min="10498" max="10499" width="9.109375" style="33"/>
    <col min="10500" max="10500" width="2.5546875" style="33" customWidth="1"/>
    <col min="10501" max="10502" width="9.109375" style="33"/>
    <col min="10503" max="10503" width="2.5546875" style="33" customWidth="1"/>
    <col min="10504" max="10505" width="9.109375" style="33"/>
    <col min="10506" max="10506" width="2.5546875" style="33" customWidth="1"/>
    <col min="10507" max="10508" width="9.109375" style="33"/>
    <col min="10509" max="10509" width="2.5546875" style="33" customWidth="1"/>
    <col min="10510" max="10511" width="9.109375" style="33"/>
    <col min="10512" max="10512" width="2.5546875" style="33" customWidth="1"/>
    <col min="10513" max="10516" width="7.5546875" style="33" customWidth="1"/>
    <col min="10517" max="10752" width="9.109375" style="33"/>
    <col min="10753" max="10753" width="25.44140625" style="33" customWidth="1"/>
    <col min="10754" max="10755" width="9.109375" style="33"/>
    <col min="10756" max="10756" width="2.5546875" style="33" customWidth="1"/>
    <col min="10757" max="10758" width="9.109375" style="33"/>
    <col min="10759" max="10759" width="2.5546875" style="33" customWidth="1"/>
    <col min="10760" max="10761" width="9.109375" style="33"/>
    <col min="10762" max="10762" width="2.5546875" style="33" customWidth="1"/>
    <col min="10763" max="10764" width="9.109375" style="33"/>
    <col min="10765" max="10765" width="2.5546875" style="33" customWidth="1"/>
    <col min="10766" max="10767" width="9.109375" style="33"/>
    <col min="10768" max="10768" width="2.5546875" style="33" customWidth="1"/>
    <col min="10769" max="10772" width="7.5546875" style="33" customWidth="1"/>
    <col min="10773" max="11008" width="9.109375" style="33"/>
    <col min="11009" max="11009" width="25.44140625" style="33" customWidth="1"/>
    <col min="11010" max="11011" width="9.109375" style="33"/>
    <col min="11012" max="11012" width="2.5546875" style="33" customWidth="1"/>
    <col min="11013" max="11014" width="9.109375" style="33"/>
    <col min="11015" max="11015" width="2.5546875" style="33" customWidth="1"/>
    <col min="11016" max="11017" width="9.109375" style="33"/>
    <col min="11018" max="11018" width="2.5546875" style="33" customWidth="1"/>
    <col min="11019" max="11020" width="9.109375" style="33"/>
    <col min="11021" max="11021" width="2.5546875" style="33" customWidth="1"/>
    <col min="11022" max="11023" width="9.109375" style="33"/>
    <col min="11024" max="11024" width="2.5546875" style="33" customWidth="1"/>
    <col min="11025" max="11028" width="7.5546875" style="33" customWidth="1"/>
    <col min="11029" max="11264" width="9.109375" style="33"/>
    <col min="11265" max="11265" width="25.44140625" style="33" customWidth="1"/>
    <col min="11266" max="11267" width="9.109375" style="33"/>
    <col min="11268" max="11268" width="2.5546875" style="33" customWidth="1"/>
    <col min="11269" max="11270" width="9.109375" style="33"/>
    <col min="11271" max="11271" width="2.5546875" style="33" customWidth="1"/>
    <col min="11272" max="11273" width="9.109375" style="33"/>
    <col min="11274" max="11274" width="2.5546875" style="33" customWidth="1"/>
    <col min="11275" max="11276" width="9.109375" style="33"/>
    <col min="11277" max="11277" width="2.5546875" style="33" customWidth="1"/>
    <col min="11278" max="11279" width="9.109375" style="33"/>
    <col min="11280" max="11280" width="2.5546875" style="33" customWidth="1"/>
    <col min="11281" max="11284" width="7.5546875" style="33" customWidth="1"/>
    <col min="11285" max="11520" width="9.109375" style="33"/>
    <col min="11521" max="11521" width="25.44140625" style="33" customWidth="1"/>
    <col min="11522" max="11523" width="9.109375" style="33"/>
    <col min="11524" max="11524" width="2.5546875" style="33" customWidth="1"/>
    <col min="11525" max="11526" width="9.109375" style="33"/>
    <col min="11527" max="11527" width="2.5546875" style="33" customWidth="1"/>
    <col min="11528" max="11529" width="9.109375" style="33"/>
    <col min="11530" max="11530" width="2.5546875" style="33" customWidth="1"/>
    <col min="11531" max="11532" width="9.109375" style="33"/>
    <col min="11533" max="11533" width="2.5546875" style="33" customWidth="1"/>
    <col min="11534" max="11535" width="9.109375" style="33"/>
    <col min="11536" max="11536" width="2.5546875" style="33" customWidth="1"/>
    <col min="11537" max="11540" width="7.5546875" style="33" customWidth="1"/>
    <col min="11541" max="11776" width="9.109375" style="33"/>
    <col min="11777" max="11777" width="25.44140625" style="33" customWidth="1"/>
    <col min="11778" max="11779" width="9.109375" style="33"/>
    <col min="11780" max="11780" width="2.5546875" style="33" customWidth="1"/>
    <col min="11781" max="11782" width="9.109375" style="33"/>
    <col min="11783" max="11783" width="2.5546875" style="33" customWidth="1"/>
    <col min="11784" max="11785" width="9.109375" style="33"/>
    <col min="11786" max="11786" width="2.5546875" style="33" customWidth="1"/>
    <col min="11787" max="11788" width="9.109375" style="33"/>
    <col min="11789" max="11789" width="2.5546875" style="33" customWidth="1"/>
    <col min="11790" max="11791" width="9.109375" style="33"/>
    <col min="11792" max="11792" width="2.5546875" style="33" customWidth="1"/>
    <col min="11793" max="11796" width="7.5546875" style="33" customWidth="1"/>
    <col min="11797" max="12032" width="9.109375" style="33"/>
    <col min="12033" max="12033" width="25.44140625" style="33" customWidth="1"/>
    <col min="12034" max="12035" width="9.109375" style="33"/>
    <col min="12036" max="12036" width="2.5546875" style="33" customWidth="1"/>
    <col min="12037" max="12038" width="9.109375" style="33"/>
    <col min="12039" max="12039" width="2.5546875" style="33" customWidth="1"/>
    <col min="12040" max="12041" width="9.109375" style="33"/>
    <col min="12042" max="12042" width="2.5546875" style="33" customWidth="1"/>
    <col min="12043" max="12044" width="9.109375" style="33"/>
    <col min="12045" max="12045" width="2.5546875" style="33" customWidth="1"/>
    <col min="12046" max="12047" width="9.109375" style="33"/>
    <col min="12048" max="12048" width="2.5546875" style="33" customWidth="1"/>
    <col min="12049" max="12052" width="7.5546875" style="33" customWidth="1"/>
    <col min="12053" max="12288" width="9.109375" style="33"/>
    <col min="12289" max="12289" width="25.44140625" style="33" customWidth="1"/>
    <col min="12290" max="12291" width="9.109375" style="33"/>
    <col min="12292" max="12292" width="2.5546875" style="33" customWidth="1"/>
    <col min="12293" max="12294" width="9.109375" style="33"/>
    <col min="12295" max="12295" width="2.5546875" style="33" customWidth="1"/>
    <col min="12296" max="12297" width="9.109375" style="33"/>
    <col min="12298" max="12298" width="2.5546875" style="33" customWidth="1"/>
    <col min="12299" max="12300" width="9.109375" style="33"/>
    <col min="12301" max="12301" width="2.5546875" style="33" customWidth="1"/>
    <col min="12302" max="12303" width="9.109375" style="33"/>
    <col min="12304" max="12304" width="2.5546875" style="33" customWidth="1"/>
    <col min="12305" max="12308" width="7.5546875" style="33" customWidth="1"/>
    <col min="12309" max="12544" width="9.109375" style="33"/>
    <col min="12545" max="12545" width="25.44140625" style="33" customWidth="1"/>
    <col min="12546" max="12547" width="9.109375" style="33"/>
    <col min="12548" max="12548" width="2.5546875" style="33" customWidth="1"/>
    <col min="12549" max="12550" width="9.109375" style="33"/>
    <col min="12551" max="12551" width="2.5546875" style="33" customWidth="1"/>
    <col min="12552" max="12553" width="9.109375" style="33"/>
    <col min="12554" max="12554" width="2.5546875" style="33" customWidth="1"/>
    <col min="12555" max="12556" width="9.109375" style="33"/>
    <col min="12557" max="12557" width="2.5546875" style="33" customWidth="1"/>
    <col min="12558" max="12559" width="9.109375" style="33"/>
    <col min="12560" max="12560" width="2.5546875" style="33" customWidth="1"/>
    <col min="12561" max="12564" width="7.5546875" style="33" customWidth="1"/>
    <col min="12565" max="12800" width="9.109375" style="33"/>
    <col min="12801" max="12801" width="25.44140625" style="33" customWidth="1"/>
    <col min="12802" max="12803" width="9.109375" style="33"/>
    <col min="12804" max="12804" width="2.5546875" style="33" customWidth="1"/>
    <col min="12805" max="12806" width="9.109375" style="33"/>
    <col min="12807" max="12807" width="2.5546875" style="33" customWidth="1"/>
    <col min="12808" max="12809" width="9.109375" style="33"/>
    <col min="12810" max="12810" width="2.5546875" style="33" customWidth="1"/>
    <col min="12811" max="12812" width="9.109375" style="33"/>
    <col min="12813" max="12813" width="2.5546875" style="33" customWidth="1"/>
    <col min="12814" max="12815" width="9.109375" style="33"/>
    <col min="12816" max="12816" width="2.5546875" style="33" customWidth="1"/>
    <col min="12817" max="12820" width="7.5546875" style="33" customWidth="1"/>
    <col min="12821" max="13056" width="9.109375" style="33"/>
    <col min="13057" max="13057" width="25.44140625" style="33" customWidth="1"/>
    <col min="13058" max="13059" width="9.109375" style="33"/>
    <col min="13060" max="13060" width="2.5546875" style="33" customWidth="1"/>
    <col min="13061" max="13062" width="9.109375" style="33"/>
    <col min="13063" max="13063" width="2.5546875" style="33" customWidth="1"/>
    <col min="13064" max="13065" width="9.109375" style="33"/>
    <col min="13066" max="13066" width="2.5546875" style="33" customWidth="1"/>
    <col min="13067" max="13068" width="9.109375" style="33"/>
    <col min="13069" max="13069" width="2.5546875" style="33" customWidth="1"/>
    <col min="13070" max="13071" width="9.109375" style="33"/>
    <col min="13072" max="13072" width="2.5546875" style="33" customWidth="1"/>
    <col min="13073" max="13076" width="7.5546875" style="33" customWidth="1"/>
    <col min="13077" max="13312" width="9.109375" style="33"/>
    <col min="13313" max="13313" width="25.44140625" style="33" customWidth="1"/>
    <col min="13314" max="13315" width="9.109375" style="33"/>
    <col min="13316" max="13316" width="2.5546875" style="33" customWidth="1"/>
    <col min="13317" max="13318" width="9.109375" style="33"/>
    <col min="13319" max="13319" width="2.5546875" style="33" customWidth="1"/>
    <col min="13320" max="13321" width="9.109375" style="33"/>
    <col min="13322" max="13322" width="2.5546875" style="33" customWidth="1"/>
    <col min="13323" max="13324" width="9.109375" style="33"/>
    <col min="13325" max="13325" width="2.5546875" style="33" customWidth="1"/>
    <col min="13326" max="13327" width="9.109375" style="33"/>
    <col min="13328" max="13328" width="2.5546875" style="33" customWidth="1"/>
    <col min="13329" max="13332" width="7.5546875" style="33" customWidth="1"/>
    <col min="13333" max="13568" width="9.109375" style="33"/>
    <col min="13569" max="13569" width="25.44140625" style="33" customWidth="1"/>
    <col min="13570" max="13571" width="9.109375" style="33"/>
    <col min="13572" max="13572" width="2.5546875" style="33" customWidth="1"/>
    <col min="13573" max="13574" width="9.109375" style="33"/>
    <col min="13575" max="13575" width="2.5546875" style="33" customWidth="1"/>
    <col min="13576" max="13577" width="9.109375" style="33"/>
    <col min="13578" max="13578" width="2.5546875" style="33" customWidth="1"/>
    <col min="13579" max="13580" width="9.109375" style="33"/>
    <col min="13581" max="13581" width="2.5546875" style="33" customWidth="1"/>
    <col min="13582" max="13583" width="9.109375" style="33"/>
    <col min="13584" max="13584" width="2.5546875" style="33" customWidth="1"/>
    <col min="13585" max="13588" width="7.5546875" style="33" customWidth="1"/>
    <col min="13589" max="13824" width="9.109375" style="33"/>
    <col min="13825" max="13825" width="25.44140625" style="33" customWidth="1"/>
    <col min="13826" max="13827" width="9.109375" style="33"/>
    <col min="13828" max="13828" width="2.5546875" style="33" customWidth="1"/>
    <col min="13829" max="13830" width="9.109375" style="33"/>
    <col min="13831" max="13831" width="2.5546875" style="33" customWidth="1"/>
    <col min="13832" max="13833" width="9.109375" style="33"/>
    <col min="13834" max="13834" width="2.5546875" style="33" customWidth="1"/>
    <col min="13835" max="13836" width="9.109375" style="33"/>
    <col min="13837" max="13837" width="2.5546875" style="33" customWidth="1"/>
    <col min="13838" max="13839" width="9.109375" style="33"/>
    <col min="13840" max="13840" width="2.5546875" style="33" customWidth="1"/>
    <col min="13841" max="13844" width="7.5546875" style="33" customWidth="1"/>
    <col min="13845" max="14080" width="9.109375" style="33"/>
    <col min="14081" max="14081" width="25.44140625" style="33" customWidth="1"/>
    <col min="14082" max="14083" width="9.109375" style="33"/>
    <col min="14084" max="14084" width="2.5546875" style="33" customWidth="1"/>
    <col min="14085" max="14086" width="9.109375" style="33"/>
    <col min="14087" max="14087" width="2.5546875" style="33" customWidth="1"/>
    <col min="14088" max="14089" width="9.109375" style="33"/>
    <col min="14090" max="14090" width="2.5546875" style="33" customWidth="1"/>
    <col min="14091" max="14092" width="9.109375" style="33"/>
    <col min="14093" max="14093" width="2.5546875" style="33" customWidth="1"/>
    <col min="14094" max="14095" width="9.109375" style="33"/>
    <col min="14096" max="14096" width="2.5546875" style="33" customWidth="1"/>
    <col min="14097" max="14100" width="7.5546875" style="33" customWidth="1"/>
    <col min="14101" max="14336" width="9.109375" style="33"/>
    <col min="14337" max="14337" width="25.44140625" style="33" customWidth="1"/>
    <col min="14338" max="14339" width="9.109375" style="33"/>
    <col min="14340" max="14340" width="2.5546875" style="33" customWidth="1"/>
    <col min="14341" max="14342" width="9.109375" style="33"/>
    <col min="14343" max="14343" width="2.5546875" style="33" customWidth="1"/>
    <col min="14344" max="14345" width="9.109375" style="33"/>
    <col min="14346" max="14346" width="2.5546875" style="33" customWidth="1"/>
    <col min="14347" max="14348" width="9.109375" style="33"/>
    <col min="14349" max="14349" width="2.5546875" style="33" customWidth="1"/>
    <col min="14350" max="14351" width="9.109375" style="33"/>
    <col min="14352" max="14352" width="2.5546875" style="33" customWidth="1"/>
    <col min="14353" max="14356" width="7.5546875" style="33" customWidth="1"/>
    <col min="14357" max="14592" width="9.109375" style="33"/>
    <col min="14593" max="14593" width="25.44140625" style="33" customWidth="1"/>
    <col min="14594" max="14595" width="9.109375" style="33"/>
    <col min="14596" max="14596" width="2.5546875" style="33" customWidth="1"/>
    <col min="14597" max="14598" width="9.109375" style="33"/>
    <col min="14599" max="14599" width="2.5546875" style="33" customWidth="1"/>
    <col min="14600" max="14601" width="9.109375" style="33"/>
    <col min="14602" max="14602" width="2.5546875" style="33" customWidth="1"/>
    <col min="14603" max="14604" width="9.109375" style="33"/>
    <col min="14605" max="14605" width="2.5546875" style="33" customWidth="1"/>
    <col min="14606" max="14607" width="9.109375" style="33"/>
    <col min="14608" max="14608" width="2.5546875" style="33" customWidth="1"/>
    <col min="14609" max="14612" width="7.5546875" style="33" customWidth="1"/>
    <col min="14613" max="14848" width="9.109375" style="33"/>
    <col min="14849" max="14849" width="25.44140625" style="33" customWidth="1"/>
    <col min="14850" max="14851" width="9.109375" style="33"/>
    <col min="14852" max="14852" width="2.5546875" style="33" customWidth="1"/>
    <col min="14853" max="14854" width="9.109375" style="33"/>
    <col min="14855" max="14855" width="2.5546875" style="33" customWidth="1"/>
    <col min="14856" max="14857" width="9.109375" style="33"/>
    <col min="14858" max="14858" width="2.5546875" style="33" customWidth="1"/>
    <col min="14859" max="14860" width="9.109375" style="33"/>
    <col min="14861" max="14861" width="2.5546875" style="33" customWidth="1"/>
    <col min="14862" max="14863" width="9.109375" style="33"/>
    <col min="14864" max="14864" width="2.5546875" style="33" customWidth="1"/>
    <col min="14865" max="14868" width="7.5546875" style="33" customWidth="1"/>
    <col min="14869" max="15104" width="9.109375" style="33"/>
    <col min="15105" max="15105" width="25.44140625" style="33" customWidth="1"/>
    <col min="15106" max="15107" width="9.109375" style="33"/>
    <col min="15108" max="15108" width="2.5546875" style="33" customWidth="1"/>
    <col min="15109" max="15110" width="9.109375" style="33"/>
    <col min="15111" max="15111" width="2.5546875" style="33" customWidth="1"/>
    <col min="15112" max="15113" width="9.109375" style="33"/>
    <col min="15114" max="15114" width="2.5546875" style="33" customWidth="1"/>
    <col min="15115" max="15116" width="9.109375" style="33"/>
    <col min="15117" max="15117" width="2.5546875" style="33" customWidth="1"/>
    <col min="15118" max="15119" width="9.109375" style="33"/>
    <col min="15120" max="15120" width="2.5546875" style="33" customWidth="1"/>
    <col min="15121" max="15124" width="7.5546875" style="33" customWidth="1"/>
    <col min="15125" max="15360" width="9.109375" style="33"/>
    <col min="15361" max="15361" width="25.44140625" style="33" customWidth="1"/>
    <col min="15362" max="15363" width="9.109375" style="33"/>
    <col min="15364" max="15364" width="2.5546875" style="33" customWidth="1"/>
    <col min="15365" max="15366" width="9.109375" style="33"/>
    <col min="15367" max="15367" width="2.5546875" style="33" customWidth="1"/>
    <col min="15368" max="15369" width="9.109375" style="33"/>
    <col min="15370" max="15370" width="2.5546875" style="33" customWidth="1"/>
    <col min="15371" max="15372" width="9.109375" style="33"/>
    <col min="15373" max="15373" width="2.5546875" style="33" customWidth="1"/>
    <col min="15374" max="15375" width="9.109375" style="33"/>
    <col min="15376" max="15376" width="2.5546875" style="33" customWidth="1"/>
    <col min="15377" max="15380" width="7.5546875" style="33" customWidth="1"/>
    <col min="15381" max="15616" width="9.109375" style="33"/>
    <col min="15617" max="15617" width="25.44140625" style="33" customWidth="1"/>
    <col min="15618" max="15619" width="9.109375" style="33"/>
    <col min="15620" max="15620" width="2.5546875" style="33" customWidth="1"/>
    <col min="15621" max="15622" width="9.109375" style="33"/>
    <col min="15623" max="15623" width="2.5546875" style="33" customWidth="1"/>
    <col min="15624" max="15625" width="9.109375" style="33"/>
    <col min="15626" max="15626" width="2.5546875" style="33" customWidth="1"/>
    <col min="15627" max="15628" width="9.109375" style="33"/>
    <col min="15629" max="15629" width="2.5546875" style="33" customWidth="1"/>
    <col min="15630" max="15631" width="9.109375" style="33"/>
    <col min="15632" max="15632" width="2.5546875" style="33" customWidth="1"/>
    <col min="15633" max="15636" width="7.5546875" style="33" customWidth="1"/>
    <col min="15637" max="15872" width="9.109375" style="33"/>
    <col min="15873" max="15873" width="25.44140625" style="33" customWidth="1"/>
    <col min="15874" max="15875" width="9.109375" style="33"/>
    <col min="15876" max="15876" width="2.5546875" style="33" customWidth="1"/>
    <col min="15877" max="15878" width="9.109375" style="33"/>
    <col min="15879" max="15879" width="2.5546875" style="33" customWidth="1"/>
    <col min="15880" max="15881" width="9.109375" style="33"/>
    <col min="15882" max="15882" width="2.5546875" style="33" customWidth="1"/>
    <col min="15883" max="15884" width="9.109375" style="33"/>
    <col min="15885" max="15885" width="2.5546875" style="33" customWidth="1"/>
    <col min="15886" max="15887" width="9.109375" style="33"/>
    <col min="15888" max="15888" width="2.5546875" style="33" customWidth="1"/>
    <col min="15889" max="15892" width="7.5546875" style="33" customWidth="1"/>
    <col min="15893" max="16128" width="9.109375" style="33"/>
    <col min="16129" max="16129" width="25.44140625" style="33" customWidth="1"/>
    <col min="16130" max="16131" width="9.109375" style="33"/>
    <col min="16132" max="16132" width="2.5546875" style="33" customWidth="1"/>
    <col min="16133" max="16134" width="9.109375" style="33"/>
    <col min="16135" max="16135" width="2.5546875" style="33" customWidth="1"/>
    <col min="16136" max="16137" width="9.109375" style="33"/>
    <col min="16138" max="16138" width="2.5546875" style="33" customWidth="1"/>
    <col min="16139" max="16140" width="9.109375" style="33"/>
    <col min="16141" max="16141" width="2.5546875" style="33" customWidth="1"/>
    <col min="16142" max="16143" width="9.109375" style="33"/>
    <col min="16144" max="16144" width="2.5546875" style="33" customWidth="1"/>
    <col min="16145" max="16148" width="7.5546875" style="33" customWidth="1"/>
    <col min="16149" max="16384" width="9.109375" style="33"/>
  </cols>
  <sheetData>
    <row r="1" spans="1:20" ht="17.399999999999999" x14ac:dyDescent="0.3">
      <c r="A1" s="1" t="s">
        <v>65</v>
      </c>
    </row>
    <row r="3" spans="1:20" ht="39" customHeight="1" x14ac:dyDescent="0.25">
      <c r="A3" s="93"/>
      <c r="B3" s="1019" t="s">
        <v>53</v>
      </c>
      <c r="C3" s="1019"/>
      <c r="D3" s="41"/>
      <c r="E3" s="1019" t="s">
        <v>54</v>
      </c>
      <c r="F3" s="1019"/>
      <c r="G3" s="41"/>
      <c r="H3" s="1019" t="s">
        <v>55</v>
      </c>
      <c r="I3" s="1019"/>
      <c r="J3" s="41"/>
      <c r="K3" s="1019" t="s">
        <v>56</v>
      </c>
      <c r="L3" s="1019"/>
      <c r="M3" s="41"/>
      <c r="N3" s="1019" t="s">
        <v>57</v>
      </c>
      <c r="O3" s="1019"/>
      <c r="P3" s="41"/>
      <c r="Q3" s="1017" t="s">
        <v>58</v>
      </c>
      <c r="R3" s="1017"/>
      <c r="S3" s="1017" t="s">
        <v>59</v>
      </c>
      <c r="T3" s="1017"/>
    </row>
    <row r="4" spans="1:20" ht="21.75" customHeight="1" x14ac:dyDescent="0.25">
      <c r="A4" s="94"/>
      <c r="B4" s="95" t="s">
        <v>60</v>
      </c>
      <c r="C4" s="95" t="s">
        <v>61</v>
      </c>
      <c r="D4" s="12"/>
      <c r="E4" s="95" t="s">
        <v>60</v>
      </c>
      <c r="F4" s="95" t="s">
        <v>61</v>
      </c>
      <c r="G4" s="12"/>
      <c r="H4" s="95" t="s">
        <v>60</v>
      </c>
      <c r="I4" s="95" t="s">
        <v>61</v>
      </c>
      <c r="J4" s="12"/>
      <c r="K4" s="95" t="s">
        <v>60</v>
      </c>
      <c r="L4" s="95" t="s">
        <v>61</v>
      </c>
      <c r="M4" s="12"/>
      <c r="N4" s="95" t="s">
        <v>60</v>
      </c>
      <c r="O4" s="95" t="s">
        <v>61</v>
      </c>
      <c r="P4" s="12"/>
      <c r="Q4" s="95" t="s">
        <v>60</v>
      </c>
      <c r="R4" s="95" t="s">
        <v>62</v>
      </c>
      <c r="S4" s="95" t="s">
        <v>60</v>
      </c>
      <c r="T4" s="95" t="s">
        <v>62</v>
      </c>
    </row>
    <row r="5" spans="1:20" x14ac:dyDescent="0.25">
      <c r="A5" s="4"/>
    </row>
    <row r="6" spans="1:20" ht="39.6" x14ac:dyDescent="0.25">
      <c r="A6" s="97" t="s">
        <v>63</v>
      </c>
      <c r="B6" s="106">
        <v>972</v>
      </c>
      <c r="C6" s="107"/>
      <c r="D6" s="107"/>
      <c r="E6" s="106">
        <v>655</v>
      </c>
      <c r="F6" s="108"/>
      <c r="G6" s="108"/>
      <c r="H6" s="106">
        <v>798</v>
      </c>
      <c r="I6" s="108"/>
      <c r="J6" s="108"/>
      <c r="K6" s="106">
        <v>3762</v>
      </c>
      <c r="L6" s="108"/>
      <c r="M6" s="108"/>
      <c r="N6" s="106">
        <v>4668</v>
      </c>
      <c r="O6" s="108"/>
      <c r="P6" s="108"/>
      <c r="Q6" s="109">
        <v>3696</v>
      </c>
      <c r="R6" s="110"/>
      <c r="S6" s="109">
        <v>906</v>
      </c>
      <c r="T6" s="111"/>
    </row>
    <row r="7" spans="1:20" ht="5.25" customHeight="1" x14ac:dyDescent="0.25">
      <c r="A7" s="6"/>
      <c r="B7" s="112"/>
      <c r="C7" s="112"/>
      <c r="D7" s="112"/>
      <c r="E7" s="113"/>
      <c r="F7" s="114"/>
      <c r="G7" s="114"/>
      <c r="H7" s="113"/>
      <c r="I7" s="114"/>
      <c r="J7" s="114"/>
      <c r="K7" s="113"/>
      <c r="L7" s="114"/>
      <c r="M7" s="114"/>
      <c r="N7" s="113"/>
      <c r="O7" s="114"/>
      <c r="P7" s="115"/>
      <c r="Q7" s="113"/>
      <c r="R7" s="114"/>
      <c r="S7" s="113"/>
      <c r="T7" s="114"/>
    </row>
    <row r="8" spans="1:20" ht="13.8" x14ac:dyDescent="0.25">
      <c r="A8" s="20" t="s">
        <v>10</v>
      </c>
      <c r="B8" s="116"/>
      <c r="C8" s="116"/>
      <c r="D8" s="116"/>
      <c r="E8" s="109"/>
      <c r="F8" s="115"/>
      <c r="G8" s="115"/>
      <c r="H8" s="109"/>
      <c r="I8" s="115"/>
      <c r="J8" s="115"/>
      <c r="K8" s="109"/>
      <c r="L8" s="115"/>
      <c r="M8" s="115"/>
      <c r="N8" s="109"/>
      <c r="O8" s="115"/>
      <c r="P8" s="115"/>
      <c r="Q8" s="109"/>
      <c r="R8" s="115"/>
      <c r="S8" s="109"/>
      <c r="T8" s="115"/>
    </row>
    <row r="9" spans="1:20" ht="13.8" x14ac:dyDescent="0.25">
      <c r="A9" s="15" t="s">
        <v>11</v>
      </c>
      <c r="B9" s="109">
        <v>458</v>
      </c>
      <c r="C9" s="117">
        <v>47.119341563786008</v>
      </c>
      <c r="D9" s="117"/>
      <c r="E9" s="109">
        <v>301</v>
      </c>
      <c r="F9" s="117">
        <v>45.954198473282446</v>
      </c>
      <c r="G9" s="117"/>
      <c r="H9" s="109">
        <v>431</v>
      </c>
      <c r="I9" s="117">
        <v>54.010025062656645</v>
      </c>
      <c r="J9" s="117"/>
      <c r="K9" s="109">
        <v>1955</v>
      </c>
      <c r="L9" s="117">
        <v>51.967038809144071</v>
      </c>
      <c r="M9" s="117"/>
      <c r="N9" s="109">
        <v>2340</v>
      </c>
      <c r="O9" s="117">
        <v>50.128534704370182</v>
      </c>
      <c r="P9" s="115"/>
      <c r="Q9" s="109">
        <v>1882</v>
      </c>
      <c r="R9" s="118">
        <v>3.0091931405841734</v>
      </c>
      <c r="S9" s="109">
        <v>385</v>
      </c>
      <c r="T9" s="118">
        <v>-1.8385041047738895</v>
      </c>
    </row>
    <row r="10" spans="1:20" ht="13.8" x14ac:dyDescent="0.25">
      <c r="A10" s="102" t="s">
        <v>12</v>
      </c>
      <c r="B10" s="113">
        <v>514</v>
      </c>
      <c r="C10" s="119">
        <v>52.880658436213992</v>
      </c>
      <c r="D10" s="119"/>
      <c r="E10" s="113">
        <v>354</v>
      </c>
      <c r="F10" s="119">
        <v>54.045801526717554</v>
      </c>
      <c r="G10" s="119"/>
      <c r="H10" s="113">
        <v>367</v>
      </c>
      <c r="I10" s="119">
        <v>45.989974937343355</v>
      </c>
      <c r="J10" s="119"/>
      <c r="K10" s="113">
        <v>1807</v>
      </c>
      <c r="L10" s="119">
        <v>48.032961190855929</v>
      </c>
      <c r="M10" s="119"/>
      <c r="N10" s="113">
        <v>2328</v>
      </c>
      <c r="O10" s="119">
        <v>49.871465295629818</v>
      </c>
      <c r="P10" s="115"/>
      <c r="Q10" s="113">
        <v>1814</v>
      </c>
      <c r="R10" s="120">
        <v>-3.0091931405841734</v>
      </c>
      <c r="S10" s="113">
        <v>521</v>
      </c>
      <c r="T10" s="120">
        <v>1.8385041047738895</v>
      </c>
    </row>
    <row r="11" spans="1:20" ht="13.8" x14ac:dyDescent="0.25">
      <c r="A11" s="20" t="s">
        <v>13</v>
      </c>
      <c r="B11" s="116"/>
      <c r="C11" s="117"/>
      <c r="D11" s="117"/>
      <c r="E11" s="121"/>
      <c r="F11" s="122"/>
      <c r="G11" s="122"/>
      <c r="H11" s="121"/>
      <c r="I11" s="122"/>
      <c r="J11" s="122"/>
      <c r="K11" s="121"/>
      <c r="L11" s="122"/>
      <c r="M11" s="122"/>
      <c r="N11" s="121"/>
      <c r="O11" s="122"/>
      <c r="P11" s="115"/>
      <c r="Q11" s="109"/>
      <c r="R11" s="118"/>
      <c r="S11" s="109"/>
      <c r="T11" s="118"/>
    </row>
    <row r="12" spans="1:20" ht="13.8" x14ac:dyDescent="0.25">
      <c r="A12" s="15" t="s">
        <v>14</v>
      </c>
      <c r="B12" s="109">
        <v>473</v>
      </c>
      <c r="C12" s="117">
        <v>48.662551440329217</v>
      </c>
      <c r="D12" s="117"/>
      <c r="E12" s="109">
        <v>378</v>
      </c>
      <c r="F12" s="117">
        <v>57.709923664122137</v>
      </c>
      <c r="G12" s="117"/>
      <c r="H12" s="109">
        <v>355</v>
      </c>
      <c r="I12" s="117">
        <v>44.486215538847119</v>
      </c>
      <c r="J12" s="117"/>
      <c r="K12" s="109">
        <v>1942</v>
      </c>
      <c r="L12" s="117">
        <v>51.621477937267414</v>
      </c>
      <c r="M12" s="117"/>
      <c r="N12" s="109">
        <v>2555</v>
      </c>
      <c r="O12" s="117">
        <v>54.734361610968293</v>
      </c>
      <c r="P12" s="115"/>
      <c r="Q12" s="109">
        <v>2082</v>
      </c>
      <c r="R12" s="118">
        <v>6.0718101706390755</v>
      </c>
      <c r="S12" s="109">
        <v>613</v>
      </c>
      <c r="T12" s="118">
        <v>3.1128836737008783</v>
      </c>
    </row>
    <row r="13" spans="1:20" ht="13.8" x14ac:dyDescent="0.25">
      <c r="A13" s="15" t="s">
        <v>15</v>
      </c>
      <c r="B13" s="109">
        <v>164</v>
      </c>
      <c r="C13" s="117">
        <v>16.872427983539094</v>
      </c>
      <c r="D13" s="117"/>
      <c r="E13" s="109">
        <v>95</v>
      </c>
      <c r="F13" s="117">
        <v>14.503816793893129</v>
      </c>
      <c r="G13" s="117"/>
      <c r="H13" s="109">
        <v>138</v>
      </c>
      <c r="I13" s="117">
        <v>17.293233082706767</v>
      </c>
      <c r="J13" s="117"/>
      <c r="K13" s="109">
        <v>758</v>
      </c>
      <c r="L13" s="117">
        <v>20.148856990962255</v>
      </c>
      <c r="M13" s="117"/>
      <c r="N13" s="109">
        <v>877</v>
      </c>
      <c r="O13" s="117">
        <v>18.787489288774637</v>
      </c>
      <c r="P13" s="115"/>
      <c r="Q13" s="109">
        <v>713</v>
      </c>
      <c r="R13" s="118">
        <v>1.9150613052355432</v>
      </c>
      <c r="S13" s="109">
        <v>119</v>
      </c>
      <c r="T13" s="118">
        <v>-1.3613677021876178</v>
      </c>
    </row>
    <row r="14" spans="1:20" ht="13.8" x14ac:dyDescent="0.25">
      <c r="A14" s="15" t="s">
        <v>16</v>
      </c>
      <c r="B14" s="109">
        <v>189</v>
      </c>
      <c r="C14" s="117">
        <v>19.444444444444443</v>
      </c>
      <c r="D14" s="117"/>
      <c r="E14" s="109">
        <v>85</v>
      </c>
      <c r="F14" s="117">
        <v>12.977099236641221</v>
      </c>
      <c r="G14" s="117"/>
      <c r="H14" s="109">
        <v>157</v>
      </c>
      <c r="I14" s="117">
        <v>19.674185463659146</v>
      </c>
      <c r="J14" s="117"/>
      <c r="K14" s="109">
        <v>573</v>
      </c>
      <c r="L14" s="117">
        <v>15.231259968102073</v>
      </c>
      <c r="M14" s="117"/>
      <c r="N14" s="109">
        <v>655</v>
      </c>
      <c r="O14" s="117">
        <v>14.031705227077978</v>
      </c>
      <c r="P14" s="115"/>
      <c r="Q14" s="109">
        <v>466</v>
      </c>
      <c r="R14" s="118">
        <v>-5.4127392173664646</v>
      </c>
      <c r="S14" s="109">
        <v>82</v>
      </c>
      <c r="T14" s="118">
        <v>-1.1995547410240945</v>
      </c>
    </row>
    <row r="15" spans="1:20" ht="13.8" x14ac:dyDescent="0.25">
      <c r="A15" s="15" t="s">
        <v>17</v>
      </c>
      <c r="B15" s="109">
        <v>123</v>
      </c>
      <c r="C15" s="117">
        <v>12.654320987654321</v>
      </c>
      <c r="D15" s="117"/>
      <c r="E15" s="109">
        <v>84</v>
      </c>
      <c r="F15" s="117">
        <v>12.824427480916031</v>
      </c>
      <c r="G15" s="117"/>
      <c r="H15" s="109">
        <v>122</v>
      </c>
      <c r="I15" s="117">
        <v>15.288220551378446</v>
      </c>
      <c r="J15" s="117"/>
      <c r="K15" s="109">
        <v>417</v>
      </c>
      <c r="L15" s="117">
        <v>11.084529505582138</v>
      </c>
      <c r="M15" s="117"/>
      <c r="N15" s="109">
        <v>507</v>
      </c>
      <c r="O15" s="117">
        <v>10.861182519280206</v>
      </c>
      <c r="P15" s="115"/>
      <c r="Q15" s="109">
        <v>384</v>
      </c>
      <c r="R15" s="118">
        <v>-1.7931384683741154</v>
      </c>
      <c r="S15" s="109">
        <v>90</v>
      </c>
      <c r="T15" s="118">
        <v>-0.22334698630193195</v>
      </c>
    </row>
    <row r="16" spans="1:20" ht="13.8" x14ac:dyDescent="0.25">
      <c r="A16" s="102" t="s">
        <v>18</v>
      </c>
      <c r="B16" s="113">
        <v>23</v>
      </c>
      <c r="C16" s="119">
        <v>2.3662551440329218</v>
      </c>
      <c r="D16" s="119"/>
      <c r="E16" s="113">
        <v>13</v>
      </c>
      <c r="F16" s="119">
        <v>1.9847328244274809</v>
      </c>
      <c r="G16" s="119"/>
      <c r="H16" s="113">
        <v>26</v>
      </c>
      <c r="I16" s="119">
        <v>3.2581453634085213</v>
      </c>
      <c r="J16" s="119"/>
      <c r="K16" s="113">
        <v>72</v>
      </c>
      <c r="L16" s="119">
        <v>1.9138755980861244</v>
      </c>
      <c r="M16" s="119"/>
      <c r="N16" s="113">
        <v>74</v>
      </c>
      <c r="O16" s="119">
        <v>1.585261353898886</v>
      </c>
      <c r="P16" s="115"/>
      <c r="Q16" s="113">
        <v>51</v>
      </c>
      <c r="R16" s="120">
        <v>-0.7809937901340358</v>
      </c>
      <c r="S16" s="113">
        <v>2</v>
      </c>
      <c r="T16" s="120">
        <v>-0.32861424418723839</v>
      </c>
    </row>
    <row r="17" spans="1:20" ht="13.8" x14ac:dyDescent="0.25">
      <c r="A17" s="20" t="s">
        <v>19</v>
      </c>
      <c r="B17" s="116"/>
      <c r="C17" s="117"/>
      <c r="D17" s="117"/>
      <c r="E17" s="121"/>
      <c r="F17" s="122"/>
      <c r="G17" s="122"/>
      <c r="H17" s="121"/>
      <c r="I17" s="122"/>
      <c r="J17" s="122"/>
      <c r="K17" s="121"/>
      <c r="L17" s="122"/>
      <c r="M17" s="122"/>
      <c r="N17" s="121"/>
      <c r="O17" s="122"/>
      <c r="P17" s="115"/>
      <c r="Q17" s="109"/>
      <c r="R17" s="118"/>
      <c r="S17" s="109"/>
      <c r="T17" s="118"/>
    </row>
    <row r="18" spans="1:20" ht="13.8" x14ac:dyDescent="0.25">
      <c r="A18" s="8" t="s">
        <v>20</v>
      </c>
      <c r="B18" s="123"/>
      <c r="C18" s="124">
        <v>78.086419753086417</v>
      </c>
      <c r="D18" s="124"/>
      <c r="E18" s="125"/>
      <c r="F18" s="124">
        <v>20.610687022900763</v>
      </c>
      <c r="G18" s="124"/>
      <c r="H18" s="125"/>
      <c r="I18" s="124">
        <v>42.606516290726816</v>
      </c>
      <c r="J18" s="124"/>
      <c r="K18" s="125"/>
      <c r="L18" s="124">
        <v>50.637958532695372</v>
      </c>
      <c r="M18" s="124"/>
      <c r="N18" s="125"/>
      <c r="O18" s="124">
        <v>57.026563838903172</v>
      </c>
      <c r="P18" s="115"/>
      <c r="Q18" s="109"/>
      <c r="R18" s="118"/>
      <c r="S18" s="109"/>
      <c r="T18" s="118"/>
    </row>
    <row r="19" spans="1:20" ht="13.8" x14ac:dyDescent="0.25">
      <c r="A19" s="22" t="s">
        <v>21</v>
      </c>
      <c r="B19" s="109">
        <v>65</v>
      </c>
      <c r="C19" s="117">
        <v>6.6872427983539096</v>
      </c>
      <c r="D19" s="117"/>
      <c r="E19" s="109">
        <v>16</v>
      </c>
      <c r="F19" s="117">
        <v>11.851851851851853</v>
      </c>
      <c r="G19" s="117"/>
      <c r="H19" s="109">
        <v>40</v>
      </c>
      <c r="I19" s="117">
        <v>11.76470588235294</v>
      </c>
      <c r="J19" s="117"/>
      <c r="K19" s="109">
        <v>216</v>
      </c>
      <c r="L19" s="117">
        <v>11.338582677165354</v>
      </c>
      <c r="M19" s="117"/>
      <c r="N19" s="109">
        <v>309</v>
      </c>
      <c r="O19" s="117">
        <v>11.607813673929376</v>
      </c>
      <c r="P19" s="115"/>
      <c r="Q19" s="109">
        <v>244</v>
      </c>
      <c r="R19" s="118">
        <v>4.9205708755754669</v>
      </c>
      <c r="S19" s="109">
        <v>93</v>
      </c>
      <c r="T19" s="118">
        <v>0.26923099676402273</v>
      </c>
    </row>
    <row r="20" spans="1:20" ht="14.4" x14ac:dyDescent="0.3">
      <c r="A20" s="23" t="s">
        <v>22</v>
      </c>
      <c r="B20" s="126"/>
      <c r="C20" s="117"/>
      <c r="D20" s="117"/>
      <c r="E20" s="127"/>
      <c r="F20" s="128"/>
      <c r="G20" s="128"/>
      <c r="H20" s="127"/>
      <c r="I20" s="128"/>
      <c r="J20" s="128"/>
      <c r="K20" s="127"/>
      <c r="L20" s="128"/>
      <c r="M20" s="128"/>
      <c r="N20" s="127"/>
      <c r="O20" s="128"/>
      <c r="P20" s="129"/>
      <c r="Q20" s="109"/>
      <c r="R20" s="118"/>
      <c r="S20" s="130"/>
      <c r="T20" s="118"/>
    </row>
    <row r="21" spans="1:20" s="73" customFormat="1" ht="14.4" x14ac:dyDescent="0.3">
      <c r="A21" s="23" t="s">
        <v>23</v>
      </c>
      <c r="B21" s="130">
        <v>25</v>
      </c>
      <c r="C21" s="131">
        <v>3.293807641633729</v>
      </c>
      <c r="D21" s="131"/>
      <c r="E21" s="130">
        <v>6</v>
      </c>
      <c r="F21" s="131">
        <v>4.4444444444444446</v>
      </c>
      <c r="G21" s="131"/>
      <c r="H21" s="130">
        <v>19</v>
      </c>
      <c r="I21" s="131">
        <v>5.5882352941176476</v>
      </c>
      <c r="J21" s="131"/>
      <c r="K21" s="130">
        <v>83</v>
      </c>
      <c r="L21" s="131">
        <v>4.3569553805774275</v>
      </c>
      <c r="M21" s="131"/>
      <c r="N21" s="130">
        <v>126</v>
      </c>
      <c r="O21" s="131">
        <v>4.7332832456799405</v>
      </c>
      <c r="P21" s="129"/>
      <c r="Q21" s="130">
        <v>101</v>
      </c>
      <c r="R21" s="132">
        <v>1.4394756040462116</v>
      </c>
      <c r="S21" s="130">
        <v>43</v>
      </c>
      <c r="T21" s="132">
        <v>0.37632786510251304</v>
      </c>
    </row>
    <row r="22" spans="1:20" s="73" customFormat="1" ht="14.4" x14ac:dyDescent="0.3">
      <c r="A22" s="23" t="s">
        <v>24</v>
      </c>
      <c r="B22" s="130">
        <v>26</v>
      </c>
      <c r="C22" s="131">
        <v>3.4255599472990776</v>
      </c>
      <c r="D22" s="131"/>
      <c r="E22" s="130">
        <v>8</v>
      </c>
      <c r="F22" s="131">
        <v>5.9259259259259265</v>
      </c>
      <c r="G22" s="131"/>
      <c r="H22" s="130">
        <v>13</v>
      </c>
      <c r="I22" s="131">
        <v>3.8235294117647061</v>
      </c>
      <c r="J22" s="131"/>
      <c r="K22" s="130">
        <v>79</v>
      </c>
      <c r="L22" s="131">
        <v>4.1469816272965883</v>
      </c>
      <c r="M22" s="131"/>
      <c r="N22" s="130">
        <v>111</v>
      </c>
      <c r="O22" s="131">
        <v>4.1697971450037565</v>
      </c>
      <c r="P22" s="129"/>
      <c r="Q22" s="130">
        <v>85</v>
      </c>
      <c r="R22" s="132">
        <v>0.74423719770467889</v>
      </c>
      <c r="S22" s="130">
        <v>32</v>
      </c>
      <c r="T22" s="132">
        <v>2.2815517707168276E-2</v>
      </c>
    </row>
    <row r="23" spans="1:20" s="73" customFormat="1" ht="14.4" x14ac:dyDescent="0.3">
      <c r="A23" s="23" t="s">
        <v>25</v>
      </c>
      <c r="B23" s="130">
        <v>0</v>
      </c>
      <c r="C23" s="131">
        <v>0</v>
      </c>
      <c r="D23" s="131"/>
      <c r="E23" s="130">
        <v>1</v>
      </c>
      <c r="F23" s="131">
        <v>0.74074074074074081</v>
      </c>
      <c r="G23" s="131"/>
      <c r="H23" s="130">
        <v>3</v>
      </c>
      <c r="I23" s="131">
        <v>0.88235294117647056</v>
      </c>
      <c r="J23" s="131"/>
      <c r="K23" s="130">
        <v>10</v>
      </c>
      <c r="L23" s="131">
        <v>0.52493438320209973</v>
      </c>
      <c r="M23" s="131"/>
      <c r="N23" s="130">
        <v>13</v>
      </c>
      <c r="O23" s="131">
        <v>0.48835462058602558</v>
      </c>
      <c r="P23" s="129"/>
      <c r="Q23" s="130">
        <v>13</v>
      </c>
      <c r="R23" s="132">
        <v>0.48835462058602558</v>
      </c>
      <c r="S23" s="130">
        <v>3</v>
      </c>
      <c r="T23" s="132">
        <v>-3.6579762616074152E-2</v>
      </c>
    </row>
    <row r="24" spans="1:20" s="73" customFormat="1" ht="14.4" x14ac:dyDescent="0.3">
      <c r="A24" s="23" t="s">
        <v>26</v>
      </c>
      <c r="B24" s="130">
        <v>14</v>
      </c>
      <c r="C24" s="131">
        <v>1.8445322793148879</v>
      </c>
      <c r="D24" s="131"/>
      <c r="E24" s="130">
        <v>1</v>
      </c>
      <c r="F24" s="131">
        <v>0.74074074074074081</v>
      </c>
      <c r="G24" s="131"/>
      <c r="H24" s="130">
        <v>5</v>
      </c>
      <c r="I24" s="131">
        <v>1.4705882352941175</v>
      </c>
      <c r="J24" s="131"/>
      <c r="K24" s="130">
        <v>44</v>
      </c>
      <c r="L24" s="131">
        <v>2.3097112860892386</v>
      </c>
      <c r="M24" s="131"/>
      <c r="N24" s="130">
        <v>59</v>
      </c>
      <c r="O24" s="131">
        <v>2.2163786626596544</v>
      </c>
      <c r="P24" s="129"/>
      <c r="Q24" s="130">
        <v>45</v>
      </c>
      <c r="R24" s="132">
        <v>0.3718463833447665</v>
      </c>
      <c r="S24" s="130">
        <v>15</v>
      </c>
      <c r="T24" s="132">
        <v>-9.3332623429584149E-2</v>
      </c>
    </row>
    <row r="25" spans="1:20" ht="13.8" x14ac:dyDescent="0.25">
      <c r="A25" s="22" t="s">
        <v>27</v>
      </c>
      <c r="B25" s="109">
        <v>694</v>
      </c>
      <c r="C25" s="117">
        <v>91.436100131752312</v>
      </c>
      <c r="D25" s="117"/>
      <c r="E25" s="109">
        <v>119</v>
      </c>
      <c r="F25" s="117">
        <v>88.148148148148152</v>
      </c>
      <c r="G25" s="117"/>
      <c r="H25" s="109">
        <v>300</v>
      </c>
      <c r="I25" s="117">
        <v>88.235294117647058</v>
      </c>
      <c r="J25" s="117"/>
      <c r="K25" s="109">
        <v>1689</v>
      </c>
      <c r="L25" s="117">
        <v>88.661417322834652</v>
      </c>
      <c r="M25" s="117"/>
      <c r="N25" s="109">
        <v>2353</v>
      </c>
      <c r="O25" s="117">
        <v>88.392186326070615</v>
      </c>
      <c r="P25" s="115"/>
      <c r="Q25" s="109">
        <v>1659</v>
      </c>
      <c r="R25" s="118">
        <v>-3.0439138056816972</v>
      </c>
      <c r="S25" s="109">
        <v>664</v>
      </c>
      <c r="T25" s="118">
        <v>-0.26923099676403695</v>
      </c>
    </row>
    <row r="26" spans="1:20" ht="13.8" x14ac:dyDescent="0.25">
      <c r="A26" s="25" t="s">
        <v>28</v>
      </c>
      <c r="B26" s="113">
        <v>213</v>
      </c>
      <c r="C26" s="119"/>
      <c r="D26" s="119"/>
      <c r="E26" s="113">
        <v>520</v>
      </c>
      <c r="F26" s="133"/>
      <c r="G26" s="133"/>
      <c r="H26" s="113">
        <v>458</v>
      </c>
      <c r="I26" s="133"/>
      <c r="J26" s="133"/>
      <c r="K26" s="113">
        <v>1857</v>
      </c>
      <c r="L26" s="133"/>
      <c r="M26" s="133"/>
      <c r="N26" s="113">
        <v>2006</v>
      </c>
      <c r="O26" s="133"/>
      <c r="P26" s="115"/>
      <c r="Q26" s="113">
        <v>1793</v>
      </c>
      <c r="R26" s="120"/>
      <c r="S26" s="113">
        <v>149</v>
      </c>
      <c r="T26" s="120"/>
    </row>
    <row r="27" spans="1:20" ht="13.8" x14ac:dyDescent="0.25">
      <c r="A27" s="20" t="s">
        <v>29</v>
      </c>
      <c r="B27" s="116"/>
      <c r="C27" s="117"/>
      <c r="D27" s="117"/>
      <c r="E27" s="121"/>
      <c r="F27" s="122"/>
      <c r="G27" s="122"/>
      <c r="H27" s="121"/>
      <c r="I27" s="122"/>
      <c r="J27" s="122"/>
      <c r="K27" s="121"/>
      <c r="L27" s="122"/>
      <c r="M27" s="122"/>
      <c r="N27" s="121"/>
      <c r="O27" s="134"/>
      <c r="P27" s="115"/>
      <c r="Q27" s="109"/>
      <c r="R27" s="118"/>
      <c r="S27" s="109"/>
      <c r="T27" s="118"/>
    </row>
    <row r="28" spans="1:20" ht="14.4" x14ac:dyDescent="0.3">
      <c r="A28" s="8" t="s">
        <v>20</v>
      </c>
      <c r="B28" s="135"/>
      <c r="C28" s="124">
        <v>28.189300411522634</v>
      </c>
      <c r="D28" s="124"/>
      <c r="E28" s="135"/>
      <c r="F28" s="124">
        <v>13.740458015267176</v>
      </c>
      <c r="G28" s="124"/>
      <c r="H28" s="125"/>
      <c r="I28" s="124">
        <v>43.984962406015036</v>
      </c>
      <c r="J28" s="124"/>
      <c r="K28" s="125"/>
      <c r="L28" s="124">
        <v>55.023923444976077</v>
      </c>
      <c r="M28" s="124"/>
      <c r="N28" s="125"/>
      <c r="O28" s="124">
        <v>78.427592116538136</v>
      </c>
      <c r="P28" s="115"/>
      <c r="Q28" s="109"/>
      <c r="R28" s="118"/>
      <c r="S28" s="109"/>
      <c r="T28" s="118"/>
    </row>
    <row r="29" spans="1:20" ht="13.8" x14ac:dyDescent="0.25">
      <c r="A29" s="15" t="s">
        <v>30</v>
      </c>
      <c r="B29" s="109">
        <v>18</v>
      </c>
      <c r="C29" s="117">
        <v>6.5693430656934311</v>
      </c>
      <c r="D29" s="117"/>
      <c r="E29" s="109">
        <v>3</v>
      </c>
      <c r="F29" s="117">
        <v>3.3333333333333335</v>
      </c>
      <c r="G29" s="117"/>
      <c r="H29" s="109">
        <v>20</v>
      </c>
      <c r="I29" s="117">
        <v>5.6980056980056979</v>
      </c>
      <c r="J29" s="117"/>
      <c r="K29" s="109">
        <v>72</v>
      </c>
      <c r="L29" s="117">
        <v>3.4782608695652173</v>
      </c>
      <c r="M29" s="117"/>
      <c r="N29" s="109">
        <v>126</v>
      </c>
      <c r="O29" s="117">
        <v>3.4416826003824093</v>
      </c>
      <c r="P29" s="115"/>
      <c r="Q29" s="109">
        <v>108</v>
      </c>
      <c r="R29" s="118">
        <v>-3.1276604653110218</v>
      </c>
      <c r="S29" s="109">
        <v>54</v>
      </c>
      <c r="T29" s="118">
        <v>-3.6578269182808043E-2</v>
      </c>
    </row>
    <row r="30" spans="1:20" ht="13.8" x14ac:dyDescent="0.25">
      <c r="A30" s="15" t="s">
        <v>31</v>
      </c>
      <c r="B30" s="109">
        <v>256</v>
      </c>
      <c r="C30" s="117">
        <v>93.430656934306569</v>
      </c>
      <c r="D30" s="117"/>
      <c r="E30" s="109">
        <v>87</v>
      </c>
      <c r="F30" s="117">
        <v>96.666666666666671</v>
      </c>
      <c r="G30" s="117"/>
      <c r="H30" s="109">
        <v>331</v>
      </c>
      <c r="I30" s="117">
        <v>94.301994301994313</v>
      </c>
      <c r="J30" s="117"/>
      <c r="K30" s="109">
        <v>1998</v>
      </c>
      <c r="L30" s="117">
        <v>96.521739130434781</v>
      </c>
      <c r="M30" s="117"/>
      <c r="N30" s="109">
        <v>3535</v>
      </c>
      <c r="O30" s="117">
        <v>96.558317399617593</v>
      </c>
      <c r="P30" s="115"/>
      <c r="Q30" s="109">
        <v>3279</v>
      </c>
      <c r="R30" s="118">
        <v>3.127660465311024</v>
      </c>
      <c r="S30" s="109">
        <v>1537</v>
      </c>
      <c r="T30" s="118">
        <v>3.6578269182811596E-2</v>
      </c>
    </row>
    <row r="31" spans="1:20" ht="14.4" thickBot="1" x14ac:dyDescent="0.3">
      <c r="A31" s="32" t="s">
        <v>32</v>
      </c>
      <c r="B31" s="136">
        <v>698</v>
      </c>
      <c r="C31" s="137"/>
      <c r="D31" s="137"/>
      <c r="E31" s="136">
        <v>565</v>
      </c>
      <c r="F31" s="138"/>
      <c r="G31" s="138"/>
      <c r="H31" s="136">
        <v>447</v>
      </c>
      <c r="I31" s="138"/>
      <c r="J31" s="138"/>
      <c r="K31" s="136">
        <v>1692</v>
      </c>
      <c r="L31" s="138"/>
      <c r="M31" s="138"/>
      <c r="N31" s="136">
        <v>1007</v>
      </c>
      <c r="O31" s="138"/>
      <c r="P31" s="139"/>
      <c r="Q31" s="113">
        <v>309</v>
      </c>
      <c r="R31" s="120"/>
      <c r="S31" s="113">
        <v>-685</v>
      </c>
      <c r="T31" s="120"/>
    </row>
    <row r="32" spans="1:20" s="3" customFormat="1" x14ac:dyDescent="0.25">
      <c r="A32" s="14"/>
    </row>
    <row r="33" spans="1:20" s="3" customFormat="1" x14ac:dyDescent="0.25">
      <c r="A33" s="14" t="s">
        <v>35</v>
      </c>
    </row>
    <row r="34" spans="1:20" s="3" customFormat="1" x14ac:dyDescent="0.25">
      <c r="A34" s="33" t="s">
        <v>36</v>
      </c>
    </row>
    <row r="35" spans="1:20" s="3" customFormat="1" x14ac:dyDescent="0.25">
      <c r="A35" s="3" t="s">
        <v>37</v>
      </c>
    </row>
    <row r="36" spans="1:20" s="3" customFormat="1" x14ac:dyDescent="0.25"/>
    <row r="37" spans="1:20" s="3" customFormat="1" ht="38.25" customHeight="1" x14ac:dyDescent="0.25">
      <c r="A37" s="1018" t="s">
        <v>49</v>
      </c>
      <c r="B37" s="1004"/>
      <c r="C37" s="1004"/>
      <c r="D37" s="1004"/>
      <c r="E37" s="1004"/>
      <c r="F37" s="1004"/>
      <c r="G37" s="1004"/>
      <c r="H37" s="1004"/>
      <c r="I37" s="1004"/>
      <c r="J37" s="1004"/>
      <c r="K37" s="1004"/>
      <c r="L37" s="1004"/>
      <c r="M37" s="1004"/>
      <c r="N37" s="1004"/>
      <c r="O37" s="1004"/>
      <c r="P37" s="1004"/>
      <c r="Q37" s="1004"/>
      <c r="R37" s="1004"/>
      <c r="S37" s="1004"/>
      <c r="T37" s="1004"/>
    </row>
    <row r="38" spans="1:20" s="3" customFormat="1" ht="9.75" customHeight="1" x14ac:dyDescent="0.25">
      <c r="A38" s="1008" t="s">
        <v>66</v>
      </c>
      <c r="B38" s="1005"/>
      <c r="C38" s="1005"/>
      <c r="D38" s="1005"/>
      <c r="E38" s="1005"/>
      <c r="F38" s="1005"/>
      <c r="G38" s="1005"/>
      <c r="H38" s="1005"/>
      <c r="I38" s="1005"/>
      <c r="J38" s="1005"/>
      <c r="K38" s="1005"/>
      <c r="L38" s="1005"/>
      <c r="M38" s="1005"/>
      <c r="N38" s="1005"/>
      <c r="O38" s="1005"/>
      <c r="P38" s="1005"/>
      <c r="Q38" s="1005"/>
      <c r="R38" s="1005"/>
      <c r="S38" s="1005"/>
      <c r="T38" s="1005"/>
    </row>
    <row r="39" spans="1:20" s="3" customFormat="1" hidden="1" x14ac:dyDescent="0.25">
      <c r="A39" s="1008"/>
      <c r="B39" s="1005"/>
      <c r="C39" s="1005"/>
      <c r="D39" s="1005"/>
      <c r="E39" s="1005"/>
      <c r="F39" s="1005"/>
      <c r="G39" s="1005"/>
      <c r="H39" s="1005"/>
      <c r="I39" s="1005"/>
      <c r="J39" s="1005"/>
      <c r="K39" s="1005"/>
      <c r="L39" s="1005"/>
      <c r="M39" s="1005"/>
      <c r="N39" s="1005"/>
      <c r="O39" s="1005"/>
      <c r="P39" s="1005"/>
      <c r="Q39" s="1005"/>
      <c r="R39" s="1005"/>
      <c r="S39" s="1005"/>
      <c r="T39" s="1005"/>
    </row>
    <row r="40" spans="1:20" s="3" customFormat="1" x14ac:dyDescent="0.25">
      <c r="A40" s="1008"/>
      <c r="B40" s="1005"/>
      <c r="C40" s="1005"/>
      <c r="D40" s="1005"/>
      <c r="E40" s="1005"/>
      <c r="F40" s="1005"/>
      <c r="G40" s="1005"/>
      <c r="H40" s="1005"/>
      <c r="I40" s="1005"/>
      <c r="J40" s="1005"/>
      <c r="K40" s="1005"/>
      <c r="L40" s="1005"/>
      <c r="M40" s="1005"/>
      <c r="N40" s="1005"/>
      <c r="O40" s="1005"/>
      <c r="P40" s="1005"/>
      <c r="Q40" s="1005"/>
      <c r="R40" s="1005"/>
      <c r="S40" s="1005"/>
      <c r="T40" s="1005"/>
    </row>
    <row r="41" spans="1:20" s="3" customFormat="1" x14ac:dyDescent="0.25">
      <c r="A41" s="1008"/>
      <c r="B41" s="1005"/>
      <c r="C41" s="1005"/>
      <c r="D41" s="1005"/>
      <c r="E41" s="1005"/>
      <c r="F41" s="1005"/>
      <c r="G41" s="1005"/>
      <c r="H41" s="1005"/>
      <c r="I41" s="1005"/>
      <c r="J41" s="1005"/>
      <c r="K41" s="1005"/>
      <c r="L41" s="1005"/>
      <c r="M41" s="1005"/>
      <c r="N41" s="1005"/>
      <c r="O41" s="1005"/>
      <c r="P41" s="1005"/>
      <c r="Q41" s="1005"/>
      <c r="R41" s="1005"/>
      <c r="S41" s="1005"/>
      <c r="T41" s="1005"/>
    </row>
    <row r="42" spans="1:20" s="3" customFormat="1" x14ac:dyDescent="0.25">
      <c r="A42" s="1008"/>
      <c r="B42" s="1005"/>
      <c r="C42" s="1005"/>
      <c r="D42" s="1005"/>
      <c r="E42" s="1005"/>
      <c r="F42" s="1005"/>
      <c r="G42" s="1005"/>
      <c r="H42" s="1005"/>
      <c r="I42" s="1005"/>
      <c r="J42" s="1005"/>
      <c r="K42" s="1005"/>
      <c r="L42" s="1005"/>
      <c r="M42" s="1005"/>
      <c r="N42" s="1005"/>
      <c r="O42" s="1005"/>
      <c r="P42" s="1005"/>
      <c r="Q42" s="1005"/>
      <c r="R42" s="1005"/>
      <c r="S42" s="1005"/>
      <c r="T42" s="1005"/>
    </row>
    <row r="43" spans="1:20" s="3" customFormat="1" x14ac:dyDescent="0.25">
      <c r="A43" s="1008"/>
      <c r="B43" s="1005"/>
      <c r="C43" s="1005"/>
      <c r="D43" s="1005"/>
      <c r="E43" s="1005"/>
      <c r="F43" s="1005"/>
      <c r="G43" s="1005"/>
      <c r="H43" s="1005"/>
      <c r="I43" s="1005"/>
      <c r="J43" s="1005"/>
      <c r="K43" s="1005"/>
      <c r="L43" s="1005"/>
      <c r="M43" s="1005"/>
      <c r="N43" s="1005"/>
      <c r="O43" s="1005"/>
      <c r="P43" s="1005"/>
      <c r="Q43" s="1005"/>
      <c r="R43" s="1005"/>
      <c r="S43" s="1005"/>
      <c r="T43" s="1005"/>
    </row>
    <row r="44" spans="1:20" s="3" customFormat="1" x14ac:dyDescent="0.25">
      <c r="A44" s="1008"/>
      <c r="B44" s="1005"/>
      <c r="C44" s="1005"/>
      <c r="D44" s="1005"/>
      <c r="E44" s="1005"/>
      <c r="F44" s="1005"/>
      <c r="G44" s="1005"/>
      <c r="H44" s="1005"/>
      <c r="I44" s="1005"/>
      <c r="J44" s="1005"/>
      <c r="K44" s="1005"/>
      <c r="L44" s="1005"/>
      <c r="M44" s="1005"/>
      <c r="N44" s="1005"/>
      <c r="O44" s="1005"/>
      <c r="P44" s="1005"/>
      <c r="Q44" s="1005"/>
      <c r="R44" s="1005"/>
      <c r="S44" s="1005"/>
      <c r="T44" s="1005"/>
    </row>
    <row r="45" spans="1:20" s="3" customFormat="1" x14ac:dyDescent="0.25">
      <c r="A45" s="1008"/>
      <c r="B45" s="1005"/>
      <c r="C45" s="1005"/>
      <c r="D45" s="1005"/>
      <c r="E45" s="1005"/>
      <c r="F45" s="1005"/>
      <c r="G45" s="1005"/>
      <c r="H45" s="1005"/>
      <c r="I45" s="1005"/>
      <c r="J45" s="1005"/>
      <c r="K45" s="1005"/>
      <c r="L45" s="1005"/>
      <c r="M45" s="1005"/>
      <c r="N45" s="1005"/>
      <c r="O45" s="1005"/>
      <c r="P45" s="1005"/>
      <c r="Q45" s="1005"/>
      <c r="R45" s="1005"/>
      <c r="S45" s="1005"/>
      <c r="T45" s="1005"/>
    </row>
    <row r="46" spans="1:20" s="3" customFormat="1" x14ac:dyDescent="0.25">
      <c r="A46" s="1008"/>
      <c r="B46" s="1005"/>
      <c r="C46" s="1005"/>
      <c r="D46" s="1005"/>
      <c r="E46" s="1005"/>
      <c r="F46" s="1005"/>
      <c r="G46" s="1005"/>
      <c r="H46" s="1005"/>
      <c r="I46" s="1005"/>
      <c r="J46" s="1005"/>
      <c r="K46" s="1005"/>
      <c r="L46" s="1005"/>
      <c r="M46" s="1005"/>
      <c r="N46" s="1005"/>
      <c r="O46" s="1005"/>
      <c r="P46" s="1005"/>
      <c r="Q46" s="1005"/>
      <c r="R46" s="1005"/>
      <c r="S46" s="1005"/>
      <c r="T46" s="1005"/>
    </row>
    <row r="47" spans="1:20" s="3" customFormat="1" x14ac:dyDescent="0.25">
      <c r="A47" s="1008"/>
      <c r="B47" s="1005"/>
      <c r="C47" s="1005"/>
      <c r="D47" s="1005"/>
      <c r="E47" s="1005"/>
      <c r="F47" s="1005"/>
      <c r="G47" s="1005"/>
      <c r="H47" s="1005"/>
      <c r="I47" s="1005"/>
      <c r="J47" s="1005"/>
      <c r="K47" s="1005"/>
      <c r="L47" s="1005"/>
      <c r="M47" s="1005"/>
      <c r="N47" s="1005"/>
      <c r="O47" s="1005"/>
      <c r="P47" s="1005"/>
      <c r="Q47" s="1005"/>
      <c r="R47" s="1005"/>
      <c r="S47" s="1005"/>
      <c r="T47" s="1005"/>
    </row>
    <row r="48" spans="1:20" s="3" customFormat="1" x14ac:dyDescent="0.25">
      <c r="A48" s="1008"/>
      <c r="B48" s="1005"/>
      <c r="C48" s="1005"/>
      <c r="D48" s="1005"/>
      <c r="E48" s="1005"/>
      <c r="F48" s="1005"/>
      <c r="G48" s="1005"/>
      <c r="H48" s="1005"/>
      <c r="I48" s="1005"/>
      <c r="J48" s="1005"/>
      <c r="K48" s="1005"/>
      <c r="L48" s="1005"/>
      <c r="M48" s="1005"/>
      <c r="N48" s="1005"/>
      <c r="O48" s="1005"/>
      <c r="P48" s="1005"/>
      <c r="Q48" s="1005"/>
      <c r="R48" s="1005"/>
      <c r="S48" s="1005"/>
      <c r="T48" s="1005"/>
    </row>
    <row r="49" spans="1:20" s="3" customFormat="1" x14ac:dyDescent="0.25">
      <c r="A49" s="1008"/>
      <c r="B49" s="1005"/>
      <c r="C49" s="1005"/>
      <c r="D49" s="1005"/>
      <c r="E49" s="1005"/>
      <c r="F49" s="1005"/>
      <c r="G49" s="1005"/>
      <c r="H49" s="1005"/>
      <c r="I49" s="1005"/>
      <c r="J49" s="1005"/>
      <c r="K49" s="1005"/>
      <c r="L49" s="1005"/>
      <c r="M49" s="1005"/>
      <c r="N49" s="1005"/>
      <c r="O49" s="1005"/>
      <c r="P49" s="1005"/>
      <c r="Q49" s="1005"/>
      <c r="R49" s="1005"/>
      <c r="S49" s="1005"/>
      <c r="T49" s="1005"/>
    </row>
    <row r="50" spans="1:20" s="3" customFormat="1" x14ac:dyDescent="0.25">
      <c r="A50" s="1008"/>
      <c r="B50" s="1005"/>
      <c r="C50" s="1005"/>
      <c r="D50" s="1005"/>
      <c r="E50" s="1005"/>
      <c r="F50" s="1005"/>
      <c r="G50" s="1005"/>
      <c r="H50" s="1005"/>
      <c r="I50" s="1005"/>
      <c r="J50" s="1005"/>
      <c r="K50" s="1005"/>
      <c r="L50" s="1005"/>
      <c r="M50" s="1005"/>
      <c r="N50" s="1005"/>
      <c r="O50" s="1005"/>
      <c r="P50" s="1005"/>
      <c r="Q50" s="1005"/>
      <c r="R50" s="1005"/>
      <c r="S50" s="1005"/>
      <c r="T50" s="1005"/>
    </row>
    <row r="51" spans="1:20" s="3" customFormat="1" x14ac:dyDescent="0.25">
      <c r="A51" s="1008"/>
      <c r="B51" s="1005"/>
      <c r="C51" s="1005"/>
      <c r="D51" s="1005"/>
      <c r="E51" s="1005"/>
      <c r="F51" s="1005"/>
      <c r="G51" s="1005"/>
      <c r="H51" s="1005"/>
      <c r="I51" s="1005"/>
      <c r="J51" s="1005"/>
      <c r="K51" s="1005"/>
      <c r="L51" s="1005"/>
      <c r="M51" s="1005"/>
      <c r="N51" s="1005"/>
      <c r="O51" s="1005"/>
      <c r="P51" s="1005"/>
      <c r="Q51" s="1005"/>
      <c r="R51" s="1005"/>
      <c r="S51" s="1005"/>
      <c r="T51" s="1005"/>
    </row>
    <row r="52" spans="1:20" s="3" customFormat="1" x14ac:dyDescent="0.25">
      <c r="A52" s="1008"/>
      <c r="B52" s="1005"/>
      <c r="C52" s="1005"/>
      <c r="D52" s="1005"/>
      <c r="E52" s="1005"/>
      <c r="F52" s="1005"/>
      <c r="G52" s="1005"/>
      <c r="H52" s="1005"/>
      <c r="I52" s="1005"/>
      <c r="J52" s="1005"/>
      <c r="K52" s="1005"/>
      <c r="L52" s="1005"/>
      <c r="M52" s="1005"/>
      <c r="N52" s="1005"/>
      <c r="O52" s="1005"/>
      <c r="P52" s="1005"/>
      <c r="Q52" s="1005"/>
      <c r="R52" s="1005"/>
      <c r="S52" s="1005"/>
      <c r="T52" s="1005"/>
    </row>
    <row r="53" spans="1:20" s="3" customFormat="1" x14ac:dyDescent="0.25">
      <c r="A53" s="1008"/>
      <c r="B53" s="1005"/>
      <c r="C53" s="1005"/>
      <c r="D53" s="1005"/>
      <c r="E53" s="1005"/>
      <c r="F53" s="1005"/>
      <c r="G53" s="1005"/>
      <c r="H53" s="1005"/>
      <c r="I53" s="1005"/>
      <c r="J53" s="1005"/>
      <c r="K53" s="1005"/>
      <c r="L53" s="1005"/>
      <c r="M53" s="1005"/>
      <c r="N53" s="1005"/>
      <c r="O53" s="1005"/>
      <c r="P53" s="1005"/>
      <c r="Q53" s="1005"/>
      <c r="R53" s="1005"/>
      <c r="S53" s="1005"/>
      <c r="T53" s="1005"/>
    </row>
    <row r="54" spans="1:20" s="3" customFormat="1" x14ac:dyDescent="0.25">
      <c r="A54" s="1008"/>
      <c r="B54" s="1005"/>
      <c r="C54" s="1005"/>
      <c r="D54" s="1005"/>
      <c r="E54" s="1005"/>
      <c r="F54" s="1005"/>
      <c r="G54" s="1005"/>
      <c r="H54" s="1005"/>
      <c r="I54" s="1005"/>
      <c r="J54" s="1005"/>
      <c r="K54" s="1005"/>
      <c r="L54" s="1005"/>
      <c r="M54" s="1005"/>
      <c r="N54" s="1005"/>
      <c r="O54" s="1005"/>
      <c r="P54" s="1005"/>
      <c r="Q54" s="1005"/>
      <c r="R54" s="1005"/>
      <c r="S54" s="1005"/>
      <c r="T54" s="1005"/>
    </row>
    <row r="55" spans="1:20" s="3" customFormat="1" x14ac:dyDescent="0.25">
      <c r="A55" s="1008"/>
      <c r="B55" s="1005"/>
      <c r="C55" s="1005"/>
      <c r="D55" s="1005"/>
      <c r="E55" s="1005"/>
      <c r="F55" s="1005"/>
      <c r="G55" s="1005"/>
      <c r="H55" s="1005"/>
      <c r="I55" s="1005"/>
      <c r="J55" s="1005"/>
      <c r="K55" s="1005"/>
      <c r="L55" s="1005"/>
      <c r="M55" s="1005"/>
      <c r="N55" s="1005"/>
      <c r="O55" s="1005"/>
      <c r="P55" s="1005"/>
      <c r="Q55" s="1005"/>
      <c r="R55" s="1005"/>
      <c r="S55" s="1005"/>
      <c r="T55" s="1005"/>
    </row>
    <row r="56" spans="1:20" s="3" customFormat="1" ht="9.75" customHeight="1" x14ac:dyDescent="0.25">
      <c r="A56" s="1008"/>
      <c r="B56" s="1005"/>
      <c r="C56" s="1005"/>
      <c r="D56" s="1005"/>
      <c r="E56" s="1005"/>
      <c r="F56" s="1005"/>
      <c r="G56" s="1005"/>
      <c r="H56" s="1005"/>
      <c r="I56" s="1005"/>
      <c r="J56" s="1005"/>
      <c r="K56" s="1005"/>
      <c r="L56" s="1005"/>
      <c r="M56" s="1005"/>
      <c r="N56" s="1005"/>
      <c r="O56" s="1005"/>
      <c r="P56" s="1005"/>
      <c r="Q56" s="1005"/>
      <c r="R56" s="1005"/>
      <c r="S56" s="1005"/>
      <c r="T56" s="1005"/>
    </row>
    <row r="57" spans="1:20" s="3" customFormat="1" ht="12.75" hidden="1" customHeight="1" x14ac:dyDescent="0.25">
      <c r="A57" s="1008"/>
      <c r="B57" s="1005"/>
      <c r="C57" s="1005"/>
      <c r="D57" s="1005"/>
      <c r="E57" s="1005"/>
      <c r="F57" s="1005"/>
      <c r="G57" s="1005"/>
      <c r="H57" s="1005"/>
      <c r="I57" s="1005"/>
      <c r="J57" s="1005"/>
      <c r="K57" s="1005"/>
      <c r="L57" s="1005"/>
      <c r="M57" s="1005"/>
      <c r="N57" s="1005"/>
      <c r="O57" s="1005"/>
      <c r="P57" s="1005"/>
      <c r="Q57" s="1005"/>
      <c r="R57" s="1005"/>
      <c r="S57" s="1005"/>
      <c r="T57" s="1005"/>
    </row>
    <row r="58" spans="1:20" s="3" customFormat="1" ht="12.75" hidden="1" customHeight="1" x14ac:dyDescent="0.25">
      <c r="A58" s="1008"/>
      <c r="B58" s="1005"/>
      <c r="C58" s="1005"/>
      <c r="D58" s="1005"/>
      <c r="E58" s="1005"/>
      <c r="F58" s="1005"/>
      <c r="G58" s="1005"/>
      <c r="H58" s="1005"/>
      <c r="I58" s="1005"/>
      <c r="J58" s="1005"/>
      <c r="K58" s="1005"/>
      <c r="L58" s="1005"/>
      <c r="M58" s="1005"/>
      <c r="N58" s="1005"/>
      <c r="O58" s="1005"/>
      <c r="P58" s="1005"/>
      <c r="Q58" s="1005"/>
      <c r="R58" s="1005"/>
      <c r="S58" s="1005"/>
      <c r="T58" s="1005"/>
    </row>
  </sheetData>
  <mergeCells count="9">
    <mergeCell ref="S3:T3"/>
    <mergeCell ref="A37:T37"/>
    <mergeCell ref="A38:T58"/>
    <mergeCell ref="B3:C3"/>
    <mergeCell ref="E3:F3"/>
    <mergeCell ref="H3:I3"/>
    <mergeCell ref="K3:L3"/>
    <mergeCell ref="N3:O3"/>
    <mergeCell ref="Q3:R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79"/>
  <sheetViews>
    <sheetView zoomScale="90" zoomScaleNormal="90" zoomScaleSheetLayoutView="88" workbookViewId="0">
      <selection activeCell="E10" sqref="E10"/>
    </sheetView>
  </sheetViews>
  <sheetFormatPr defaultRowHeight="13.2" x14ac:dyDescent="0.25"/>
  <cols>
    <col min="1" max="1" width="29.109375" style="61" customWidth="1"/>
    <col min="2" max="6" width="11.109375" style="33" bestFit="1" customWidth="1"/>
    <col min="7" max="7" width="2.5546875" style="33" customWidth="1"/>
    <col min="8" max="11" width="11.109375" style="33" bestFit="1" customWidth="1"/>
    <col min="12" max="12" width="7.5546875" style="33" customWidth="1"/>
    <col min="13" max="13" width="2.5546875" style="33" customWidth="1"/>
    <col min="14" max="17" width="10" style="33" bestFit="1" customWidth="1"/>
    <col min="18" max="18" width="6.5546875" style="33" customWidth="1"/>
    <col min="19" max="19" width="2.5546875" style="33" customWidth="1"/>
    <col min="20" max="24" width="8.5546875" style="33" bestFit="1" customWidth="1"/>
    <col min="25" max="25" width="2.44140625" style="33" customWidth="1"/>
    <col min="26" max="27" width="12.109375" style="33" bestFit="1" customWidth="1"/>
    <col min="28" max="256" width="9.109375" style="33"/>
    <col min="257" max="257" width="29.109375" style="33" customWidth="1"/>
    <col min="258" max="261" width="8.44140625" style="33" bestFit="1" customWidth="1"/>
    <col min="262" max="262" width="9.109375" style="33" bestFit="1" customWidth="1"/>
    <col min="263" max="263" width="2.5546875" style="33" customWidth="1"/>
    <col min="264" max="267" width="8.44140625" style="33" bestFit="1" customWidth="1"/>
    <col min="268" max="268" width="7.5546875" style="33" customWidth="1"/>
    <col min="269" max="269" width="2.5546875" style="33" customWidth="1"/>
    <col min="270" max="273" width="8.44140625" style="33" bestFit="1" customWidth="1"/>
    <col min="274" max="274" width="6.5546875" style="33" customWidth="1"/>
    <col min="275" max="275" width="2.5546875" style="33" customWidth="1"/>
    <col min="276" max="280" width="8.44140625" style="33" bestFit="1" customWidth="1"/>
    <col min="281" max="281" width="2.44140625" style="33" customWidth="1"/>
    <col min="282" max="283" width="12" style="33" bestFit="1" customWidth="1"/>
    <col min="284" max="512" width="9.109375" style="33"/>
    <col min="513" max="513" width="29.109375" style="33" customWidth="1"/>
    <col min="514" max="517" width="8.44140625" style="33" bestFit="1" customWidth="1"/>
    <col min="518" max="518" width="9.109375" style="33" bestFit="1" customWidth="1"/>
    <col min="519" max="519" width="2.5546875" style="33" customWidth="1"/>
    <col min="520" max="523" width="8.44140625" style="33" bestFit="1" customWidth="1"/>
    <col min="524" max="524" width="7.5546875" style="33" customWidth="1"/>
    <col min="525" max="525" width="2.5546875" style="33" customWidth="1"/>
    <col min="526" max="529" width="8.44140625" style="33" bestFit="1" customWidth="1"/>
    <col min="530" max="530" width="6.5546875" style="33" customWidth="1"/>
    <col min="531" max="531" width="2.5546875" style="33" customWidth="1"/>
    <col min="532" max="536" width="8.44140625" style="33" bestFit="1" customWidth="1"/>
    <col min="537" max="537" width="2.44140625" style="33" customWidth="1"/>
    <col min="538" max="539" width="12" style="33" bestFit="1" customWidth="1"/>
    <col min="540" max="768" width="9.109375" style="33"/>
    <col min="769" max="769" width="29.109375" style="33" customWidth="1"/>
    <col min="770" max="773" width="8.44140625" style="33" bestFit="1" customWidth="1"/>
    <col min="774" max="774" width="9.109375" style="33" bestFit="1" customWidth="1"/>
    <col min="775" max="775" width="2.5546875" style="33" customWidth="1"/>
    <col min="776" max="779" width="8.44140625" style="33" bestFit="1" customWidth="1"/>
    <col min="780" max="780" width="7.5546875" style="33" customWidth="1"/>
    <col min="781" max="781" width="2.5546875" style="33" customWidth="1"/>
    <col min="782" max="785" width="8.44140625" style="33" bestFit="1" customWidth="1"/>
    <col min="786" max="786" width="6.5546875" style="33" customWidth="1"/>
    <col min="787" max="787" width="2.5546875" style="33" customWidth="1"/>
    <col min="788" max="792" width="8.44140625" style="33" bestFit="1" customWidth="1"/>
    <col min="793" max="793" width="2.44140625" style="33" customWidth="1"/>
    <col min="794" max="795" width="12" style="33" bestFit="1" customWidth="1"/>
    <col min="796" max="1024" width="9.109375" style="33"/>
    <col min="1025" max="1025" width="29.109375" style="33" customWidth="1"/>
    <col min="1026" max="1029" width="8.44140625" style="33" bestFit="1" customWidth="1"/>
    <col min="1030" max="1030" width="9.109375" style="33" bestFit="1" customWidth="1"/>
    <col min="1031" max="1031" width="2.5546875" style="33" customWidth="1"/>
    <col min="1032" max="1035" width="8.44140625" style="33" bestFit="1" customWidth="1"/>
    <col min="1036" max="1036" width="7.5546875" style="33" customWidth="1"/>
    <col min="1037" max="1037" width="2.5546875" style="33" customWidth="1"/>
    <col min="1038" max="1041" width="8.44140625" style="33" bestFit="1" customWidth="1"/>
    <col min="1042" max="1042" width="6.5546875" style="33" customWidth="1"/>
    <col min="1043" max="1043" width="2.5546875" style="33" customWidth="1"/>
    <col min="1044" max="1048" width="8.44140625" style="33" bestFit="1" customWidth="1"/>
    <col min="1049" max="1049" width="2.44140625" style="33" customWidth="1"/>
    <col min="1050" max="1051" width="12" style="33" bestFit="1" customWidth="1"/>
    <col min="1052" max="1280" width="9.109375" style="33"/>
    <col min="1281" max="1281" width="29.109375" style="33" customWidth="1"/>
    <col min="1282" max="1285" width="8.44140625" style="33" bestFit="1" customWidth="1"/>
    <col min="1286" max="1286" width="9.109375" style="33" bestFit="1" customWidth="1"/>
    <col min="1287" max="1287" width="2.5546875" style="33" customWidth="1"/>
    <col min="1288" max="1291" width="8.44140625" style="33" bestFit="1" customWidth="1"/>
    <col min="1292" max="1292" width="7.5546875" style="33" customWidth="1"/>
    <col min="1293" max="1293" width="2.5546875" style="33" customWidth="1"/>
    <col min="1294" max="1297" width="8.44140625" style="33" bestFit="1" customWidth="1"/>
    <col min="1298" max="1298" width="6.5546875" style="33" customWidth="1"/>
    <col min="1299" max="1299" width="2.5546875" style="33" customWidth="1"/>
    <col min="1300" max="1304" width="8.44140625" style="33" bestFit="1" customWidth="1"/>
    <col min="1305" max="1305" width="2.44140625" style="33" customWidth="1"/>
    <col min="1306" max="1307" width="12" style="33" bestFit="1" customWidth="1"/>
    <col min="1308" max="1536" width="9.109375" style="33"/>
    <col min="1537" max="1537" width="29.109375" style="33" customWidth="1"/>
    <col min="1538" max="1541" width="8.44140625" style="33" bestFit="1" customWidth="1"/>
    <col min="1542" max="1542" width="9.109375" style="33" bestFit="1" customWidth="1"/>
    <col min="1543" max="1543" width="2.5546875" style="33" customWidth="1"/>
    <col min="1544" max="1547" width="8.44140625" style="33" bestFit="1" customWidth="1"/>
    <col min="1548" max="1548" width="7.5546875" style="33" customWidth="1"/>
    <col min="1549" max="1549" width="2.5546875" style="33" customWidth="1"/>
    <col min="1550" max="1553" width="8.44140625" style="33" bestFit="1" customWidth="1"/>
    <col min="1554" max="1554" width="6.5546875" style="33" customWidth="1"/>
    <col min="1555" max="1555" width="2.5546875" style="33" customWidth="1"/>
    <col min="1556" max="1560" width="8.44140625" style="33" bestFit="1" customWidth="1"/>
    <col min="1561" max="1561" width="2.44140625" style="33" customWidth="1"/>
    <col min="1562" max="1563" width="12" style="33" bestFit="1" customWidth="1"/>
    <col min="1564" max="1792" width="9.109375" style="33"/>
    <col min="1793" max="1793" width="29.109375" style="33" customWidth="1"/>
    <col min="1794" max="1797" width="8.44140625" style="33" bestFit="1" customWidth="1"/>
    <col min="1798" max="1798" width="9.109375" style="33" bestFit="1" customWidth="1"/>
    <col min="1799" max="1799" width="2.5546875" style="33" customWidth="1"/>
    <col min="1800" max="1803" width="8.44140625" style="33" bestFit="1" customWidth="1"/>
    <col min="1804" max="1804" width="7.5546875" style="33" customWidth="1"/>
    <col min="1805" max="1805" width="2.5546875" style="33" customWidth="1"/>
    <col min="1806" max="1809" width="8.44140625" style="33" bestFit="1" customWidth="1"/>
    <col min="1810" max="1810" width="6.5546875" style="33" customWidth="1"/>
    <col min="1811" max="1811" width="2.5546875" style="33" customWidth="1"/>
    <col min="1812" max="1816" width="8.44140625" style="33" bestFit="1" customWidth="1"/>
    <col min="1817" max="1817" width="2.44140625" style="33" customWidth="1"/>
    <col min="1818" max="1819" width="12" style="33" bestFit="1" customWidth="1"/>
    <col min="1820" max="2048" width="9.109375" style="33"/>
    <col min="2049" max="2049" width="29.109375" style="33" customWidth="1"/>
    <col min="2050" max="2053" width="8.44140625" style="33" bestFit="1" customWidth="1"/>
    <col min="2054" max="2054" width="9.109375" style="33" bestFit="1" customWidth="1"/>
    <col min="2055" max="2055" width="2.5546875" style="33" customWidth="1"/>
    <col min="2056" max="2059" width="8.44140625" style="33" bestFit="1" customWidth="1"/>
    <col min="2060" max="2060" width="7.5546875" style="33" customWidth="1"/>
    <col min="2061" max="2061" width="2.5546875" style="33" customWidth="1"/>
    <col min="2062" max="2065" width="8.44140625" style="33" bestFit="1" customWidth="1"/>
    <col min="2066" max="2066" width="6.5546875" style="33" customWidth="1"/>
    <col min="2067" max="2067" width="2.5546875" style="33" customWidth="1"/>
    <col min="2068" max="2072" width="8.44140625" style="33" bestFit="1" customWidth="1"/>
    <col min="2073" max="2073" width="2.44140625" style="33" customWidth="1"/>
    <col min="2074" max="2075" width="12" style="33" bestFit="1" customWidth="1"/>
    <col min="2076" max="2304" width="9.109375" style="33"/>
    <col min="2305" max="2305" width="29.109375" style="33" customWidth="1"/>
    <col min="2306" max="2309" width="8.44140625" style="33" bestFit="1" customWidth="1"/>
    <col min="2310" max="2310" width="9.109375" style="33" bestFit="1" customWidth="1"/>
    <col min="2311" max="2311" width="2.5546875" style="33" customWidth="1"/>
    <col min="2312" max="2315" width="8.44140625" style="33" bestFit="1" customWidth="1"/>
    <col min="2316" max="2316" width="7.5546875" style="33" customWidth="1"/>
    <col min="2317" max="2317" width="2.5546875" style="33" customWidth="1"/>
    <col min="2318" max="2321" width="8.44140625" style="33" bestFit="1" customWidth="1"/>
    <col min="2322" max="2322" width="6.5546875" style="33" customWidth="1"/>
    <col min="2323" max="2323" width="2.5546875" style="33" customWidth="1"/>
    <col min="2324" max="2328" width="8.44140625" style="33" bestFit="1" customWidth="1"/>
    <col min="2329" max="2329" width="2.44140625" style="33" customWidth="1"/>
    <col min="2330" max="2331" width="12" style="33" bestFit="1" customWidth="1"/>
    <col min="2332" max="2560" width="9.109375" style="33"/>
    <col min="2561" max="2561" width="29.109375" style="33" customWidth="1"/>
    <col min="2562" max="2565" width="8.44140625" style="33" bestFit="1" customWidth="1"/>
    <col min="2566" max="2566" width="9.109375" style="33" bestFit="1" customWidth="1"/>
    <col min="2567" max="2567" width="2.5546875" style="33" customWidth="1"/>
    <col min="2568" max="2571" width="8.44140625" style="33" bestFit="1" customWidth="1"/>
    <col min="2572" max="2572" width="7.5546875" style="33" customWidth="1"/>
    <col min="2573" max="2573" width="2.5546875" style="33" customWidth="1"/>
    <col min="2574" max="2577" width="8.44140625" style="33" bestFit="1" customWidth="1"/>
    <col min="2578" max="2578" width="6.5546875" style="33" customWidth="1"/>
    <col min="2579" max="2579" width="2.5546875" style="33" customWidth="1"/>
    <col min="2580" max="2584" width="8.44140625" style="33" bestFit="1" customWidth="1"/>
    <col min="2585" max="2585" width="2.44140625" style="33" customWidth="1"/>
    <col min="2586" max="2587" width="12" style="33" bestFit="1" customWidth="1"/>
    <col min="2588" max="2816" width="9.109375" style="33"/>
    <col min="2817" max="2817" width="29.109375" style="33" customWidth="1"/>
    <col min="2818" max="2821" width="8.44140625" style="33" bestFit="1" customWidth="1"/>
    <col min="2822" max="2822" width="9.109375" style="33" bestFit="1" customWidth="1"/>
    <col min="2823" max="2823" width="2.5546875" style="33" customWidth="1"/>
    <col min="2824" max="2827" width="8.44140625" style="33" bestFit="1" customWidth="1"/>
    <col min="2828" max="2828" width="7.5546875" style="33" customWidth="1"/>
    <col min="2829" max="2829" width="2.5546875" style="33" customWidth="1"/>
    <col min="2830" max="2833" width="8.44140625" style="33" bestFit="1" customWidth="1"/>
    <col min="2834" max="2834" width="6.5546875" style="33" customWidth="1"/>
    <col min="2835" max="2835" width="2.5546875" style="33" customWidth="1"/>
    <col min="2836" max="2840" width="8.44140625" style="33" bestFit="1" customWidth="1"/>
    <col min="2841" max="2841" width="2.44140625" style="33" customWidth="1"/>
    <col min="2842" max="2843" width="12" style="33" bestFit="1" customWidth="1"/>
    <col min="2844" max="3072" width="9.109375" style="33"/>
    <col min="3073" max="3073" width="29.109375" style="33" customWidth="1"/>
    <col min="3074" max="3077" width="8.44140625" style="33" bestFit="1" customWidth="1"/>
    <col min="3078" max="3078" width="9.109375" style="33" bestFit="1" customWidth="1"/>
    <col min="3079" max="3079" width="2.5546875" style="33" customWidth="1"/>
    <col min="3080" max="3083" width="8.44140625" style="33" bestFit="1" customWidth="1"/>
    <col min="3084" max="3084" width="7.5546875" style="33" customWidth="1"/>
    <col min="3085" max="3085" width="2.5546875" style="33" customWidth="1"/>
    <col min="3086" max="3089" width="8.44140625" style="33" bestFit="1" customWidth="1"/>
    <col min="3090" max="3090" width="6.5546875" style="33" customWidth="1"/>
    <col min="3091" max="3091" width="2.5546875" style="33" customWidth="1"/>
    <col min="3092" max="3096" width="8.44140625" style="33" bestFit="1" customWidth="1"/>
    <col min="3097" max="3097" width="2.44140625" style="33" customWidth="1"/>
    <col min="3098" max="3099" width="12" style="33" bestFit="1" customWidth="1"/>
    <col min="3100" max="3328" width="9.109375" style="33"/>
    <col min="3329" max="3329" width="29.109375" style="33" customWidth="1"/>
    <col min="3330" max="3333" width="8.44140625" style="33" bestFit="1" customWidth="1"/>
    <col min="3334" max="3334" width="9.109375" style="33" bestFit="1" customWidth="1"/>
    <col min="3335" max="3335" width="2.5546875" style="33" customWidth="1"/>
    <col min="3336" max="3339" width="8.44140625" style="33" bestFit="1" customWidth="1"/>
    <col min="3340" max="3340" width="7.5546875" style="33" customWidth="1"/>
    <col min="3341" max="3341" width="2.5546875" style="33" customWidth="1"/>
    <col min="3342" max="3345" width="8.44140625" style="33" bestFit="1" customWidth="1"/>
    <col min="3346" max="3346" width="6.5546875" style="33" customWidth="1"/>
    <col min="3347" max="3347" width="2.5546875" style="33" customWidth="1"/>
    <col min="3348" max="3352" width="8.44140625" style="33" bestFit="1" customWidth="1"/>
    <col min="3353" max="3353" width="2.44140625" style="33" customWidth="1"/>
    <col min="3354" max="3355" width="12" style="33" bestFit="1" customWidth="1"/>
    <col min="3356" max="3584" width="9.109375" style="33"/>
    <col min="3585" max="3585" width="29.109375" style="33" customWidth="1"/>
    <col min="3586" max="3589" width="8.44140625" style="33" bestFit="1" customWidth="1"/>
    <col min="3590" max="3590" width="9.109375" style="33" bestFit="1" customWidth="1"/>
    <col min="3591" max="3591" width="2.5546875" style="33" customWidth="1"/>
    <col min="3592" max="3595" width="8.44140625" style="33" bestFit="1" customWidth="1"/>
    <col min="3596" max="3596" width="7.5546875" style="33" customWidth="1"/>
    <col min="3597" max="3597" width="2.5546875" style="33" customWidth="1"/>
    <col min="3598" max="3601" width="8.44140625" style="33" bestFit="1" customWidth="1"/>
    <col min="3602" max="3602" width="6.5546875" style="33" customWidth="1"/>
    <col min="3603" max="3603" width="2.5546875" style="33" customWidth="1"/>
    <col min="3604" max="3608" width="8.44140625" style="33" bestFit="1" customWidth="1"/>
    <col min="3609" max="3609" width="2.44140625" style="33" customWidth="1"/>
    <col min="3610" max="3611" width="12" style="33" bestFit="1" customWidth="1"/>
    <col min="3612" max="3840" width="9.109375" style="33"/>
    <col min="3841" max="3841" width="29.109375" style="33" customWidth="1"/>
    <col min="3842" max="3845" width="8.44140625" style="33" bestFit="1" customWidth="1"/>
    <col min="3846" max="3846" width="9.109375" style="33" bestFit="1" customWidth="1"/>
    <col min="3847" max="3847" width="2.5546875" style="33" customWidth="1"/>
    <col min="3848" max="3851" width="8.44140625" style="33" bestFit="1" customWidth="1"/>
    <col min="3852" max="3852" width="7.5546875" style="33" customWidth="1"/>
    <col min="3853" max="3853" width="2.5546875" style="33" customWidth="1"/>
    <col min="3854" max="3857" width="8.44140625" style="33" bestFit="1" customWidth="1"/>
    <col min="3858" max="3858" width="6.5546875" style="33" customWidth="1"/>
    <col min="3859" max="3859" width="2.5546875" style="33" customWidth="1"/>
    <col min="3860" max="3864" width="8.44140625" style="33" bestFit="1" customWidth="1"/>
    <col min="3865" max="3865" width="2.44140625" style="33" customWidth="1"/>
    <col min="3866" max="3867" width="12" style="33" bestFit="1" customWidth="1"/>
    <col min="3868" max="4096" width="9.109375" style="33"/>
    <col min="4097" max="4097" width="29.109375" style="33" customWidth="1"/>
    <col min="4098" max="4101" width="8.44140625" style="33" bestFit="1" customWidth="1"/>
    <col min="4102" max="4102" width="9.109375" style="33" bestFit="1" customWidth="1"/>
    <col min="4103" max="4103" width="2.5546875" style="33" customWidth="1"/>
    <col min="4104" max="4107" width="8.44140625" style="33" bestFit="1" customWidth="1"/>
    <col min="4108" max="4108" width="7.5546875" style="33" customWidth="1"/>
    <col min="4109" max="4109" width="2.5546875" style="33" customWidth="1"/>
    <col min="4110" max="4113" width="8.44140625" style="33" bestFit="1" customWidth="1"/>
    <col min="4114" max="4114" width="6.5546875" style="33" customWidth="1"/>
    <col min="4115" max="4115" width="2.5546875" style="33" customWidth="1"/>
    <col min="4116" max="4120" width="8.44140625" style="33" bestFit="1" customWidth="1"/>
    <col min="4121" max="4121" width="2.44140625" style="33" customWidth="1"/>
    <col min="4122" max="4123" width="12" style="33" bestFit="1" customWidth="1"/>
    <col min="4124" max="4352" width="9.109375" style="33"/>
    <col min="4353" max="4353" width="29.109375" style="33" customWidth="1"/>
    <col min="4354" max="4357" width="8.44140625" style="33" bestFit="1" customWidth="1"/>
    <col min="4358" max="4358" width="9.109375" style="33" bestFit="1" customWidth="1"/>
    <col min="4359" max="4359" width="2.5546875" style="33" customWidth="1"/>
    <col min="4360" max="4363" width="8.44140625" style="33" bestFit="1" customWidth="1"/>
    <col min="4364" max="4364" width="7.5546875" style="33" customWidth="1"/>
    <col min="4365" max="4365" width="2.5546875" style="33" customWidth="1"/>
    <col min="4366" max="4369" width="8.44140625" style="33" bestFit="1" customWidth="1"/>
    <col min="4370" max="4370" width="6.5546875" style="33" customWidth="1"/>
    <col min="4371" max="4371" width="2.5546875" style="33" customWidth="1"/>
    <col min="4372" max="4376" width="8.44140625" style="33" bestFit="1" customWidth="1"/>
    <col min="4377" max="4377" width="2.44140625" style="33" customWidth="1"/>
    <col min="4378" max="4379" width="12" style="33" bestFit="1" customWidth="1"/>
    <col min="4380" max="4608" width="9.109375" style="33"/>
    <col min="4609" max="4609" width="29.109375" style="33" customWidth="1"/>
    <col min="4610" max="4613" width="8.44140625" style="33" bestFit="1" customWidth="1"/>
    <col min="4614" max="4614" width="9.109375" style="33" bestFit="1" customWidth="1"/>
    <col min="4615" max="4615" width="2.5546875" style="33" customWidth="1"/>
    <col min="4616" max="4619" width="8.44140625" style="33" bestFit="1" customWidth="1"/>
    <col min="4620" max="4620" width="7.5546875" style="33" customWidth="1"/>
    <col min="4621" max="4621" width="2.5546875" style="33" customWidth="1"/>
    <col min="4622" max="4625" width="8.44140625" style="33" bestFit="1" customWidth="1"/>
    <col min="4626" max="4626" width="6.5546875" style="33" customWidth="1"/>
    <col min="4627" max="4627" width="2.5546875" style="33" customWidth="1"/>
    <col min="4628" max="4632" width="8.44140625" style="33" bestFit="1" customWidth="1"/>
    <col min="4633" max="4633" width="2.44140625" style="33" customWidth="1"/>
    <col min="4634" max="4635" width="12" style="33" bestFit="1" customWidth="1"/>
    <col min="4636" max="4864" width="9.109375" style="33"/>
    <col min="4865" max="4865" width="29.109375" style="33" customWidth="1"/>
    <col min="4866" max="4869" width="8.44140625" style="33" bestFit="1" customWidth="1"/>
    <col min="4870" max="4870" width="9.109375" style="33" bestFit="1" customWidth="1"/>
    <col min="4871" max="4871" width="2.5546875" style="33" customWidth="1"/>
    <col min="4872" max="4875" width="8.44140625" style="33" bestFit="1" customWidth="1"/>
    <col min="4876" max="4876" width="7.5546875" style="33" customWidth="1"/>
    <col min="4877" max="4877" width="2.5546875" style="33" customWidth="1"/>
    <col min="4878" max="4881" width="8.44140625" style="33" bestFit="1" customWidth="1"/>
    <col min="4882" max="4882" width="6.5546875" style="33" customWidth="1"/>
    <col min="4883" max="4883" width="2.5546875" style="33" customWidth="1"/>
    <col min="4884" max="4888" width="8.44140625" style="33" bestFit="1" customWidth="1"/>
    <col min="4889" max="4889" width="2.44140625" style="33" customWidth="1"/>
    <col min="4890" max="4891" width="12" style="33" bestFit="1" customWidth="1"/>
    <col min="4892" max="5120" width="9.109375" style="33"/>
    <col min="5121" max="5121" width="29.109375" style="33" customWidth="1"/>
    <col min="5122" max="5125" width="8.44140625" style="33" bestFit="1" customWidth="1"/>
    <col min="5126" max="5126" width="9.109375" style="33" bestFit="1" customWidth="1"/>
    <col min="5127" max="5127" width="2.5546875" style="33" customWidth="1"/>
    <col min="5128" max="5131" width="8.44140625" style="33" bestFit="1" customWidth="1"/>
    <col min="5132" max="5132" width="7.5546875" style="33" customWidth="1"/>
    <col min="5133" max="5133" width="2.5546875" style="33" customWidth="1"/>
    <col min="5134" max="5137" width="8.44140625" style="33" bestFit="1" customWidth="1"/>
    <col min="5138" max="5138" width="6.5546875" style="33" customWidth="1"/>
    <col min="5139" max="5139" width="2.5546875" style="33" customWidth="1"/>
    <col min="5140" max="5144" width="8.44140625" style="33" bestFit="1" customWidth="1"/>
    <col min="5145" max="5145" width="2.44140625" style="33" customWidth="1"/>
    <col min="5146" max="5147" width="12" style="33" bestFit="1" customWidth="1"/>
    <col min="5148" max="5376" width="9.109375" style="33"/>
    <col min="5377" max="5377" width="29.109375" style="33" customWidth="1"/>
    <col min="5378" max="5381" width="8.44140625" style="33" bestFit="1" customWidth="1"/>
    <col min="5382" max="5382" width="9.109375" style="33" bestFit="1" customWidth="1"/>
    <col min="5383" max="5383" width="2.5546875" style="33" customWidth="1"/>
    <col min="5384" max="5387" width="8.44140625" style="33" bestFit="1" customWidth="1"/>
    <col min="5388" max="5388" width="7.5546875" style="33" customWidth="1"/>
    <col min="5389" max="5389" width="2.5546875" style="33" customWidth="1"/>
    <col min="5390" max="5393" width="8.44140625" style="33" bestFit="1" customWidth="1"/>
    <col min="5394" max="5394" width="6.5546875" style="33" customWidth="1"/>
    <col min="5395" max="5395" width="2.5546875" style="33" customWidth="1"/>
    <col min="5396" max="5400" width="8.44140625" style="33" bestFit="1" customWidth="1"/>
    <col min="5401" max="5401" width="2.44140625" style="33" customWidth="1"/>
    <col min="5402" max="5403" width="12" style="33" bestFit="1" customWidth="1"/>
    <col min="5404" max="5632" width="9.109375" style="33"/>
    <col min="5633" max="5633" width="29.109375" style="33" customWidth="1"/>
    <col min="5634" max="5637" width="8.44140625" style="33" bestFit="1" customWidth="1"/>
    <col min="5638" max="5638" width="9.109375" style="33" bestFit="1" customWidth="1"/>
    <col min="5639" max="5639" width="2.5546875" style="33" customWidth="1"/>
    <col min="5640" max="5643" width="8.44140625" style="33" bestFit="1" customWidth="1"/>
    <col min="5644" max="5644" width="7.5546875" style="33" customWidth="1"/>
    <col min="5645" max="5645" width="2.5546875" style="33" customWidth="1"/>
    <col min="5646" max="5649" width="8.44140625" style="33" bestFit="1" customWidth="1"/>
    <col min="5650" max="5650" width="6.5546875" style="33" customWidth="1"/>
    <col min="5651" max="5651" width="2.5546875" style="33" customWidth="1"/>
    <col min="5652" max="5656" width="8.44140625" style="33" bestFit="1" customWidth="1"/>
    <col min="5657" max="5657" width="2.44140625" style="33" customWidth="1"/>
    <col min="5658" max="5659" width="12" style="33" bestFit="1" customWidth="1"/>
    <col min="5660" max="5888" width="9.109375" style="33"/>
    <col min="5889" max="5889" width="29.109375" style="33" customWidth="1"/>
    <col min="5890" max="5893" width="8.44140625" style="33" bestFit="1" customWidth="1"/>
    <col min="5894" max="5894" width="9.109375" style="33" bestFit="1" customWidth="1"/>
    <col min="5895" max="5895" width="2.5546875" style="33" customWidth="1"/>
    <col min="5896" max="5899" width="8.44140625" style="33" bestFit="1" customWidth="1"/>
    <col min="5900" max="5900" width="7.5546875" style="33" customWidth="1"/>
    <col min="5901" max="5901" width="2.5546875" style="33" customWidth="1"/>
    <col min="5902" max="5905" width="8.44140625" style="33" bestFit="1" customWidth="1"/>
    <col min="5906" max="5906" width="6.5546875" style="33" customWidth="1"/>
    <col min="5907" max="5907" width="2.5546875" style="33" customWidth="1"/>
    <col min="5908" max="5912" width="8.44140625" style="33" bestFit="1" customWidth="1"/>
    <col min="5913" max="5913" width="2.44140625" style="33" customWidth="1"/>
    <col min="5914" max="5915" width="12" style="33" bestFit="1" customWidth="1"/>
    <col min="5916" max="6144" width="9.109375" style="33"/>
    <col min="6145" max="6145" width="29.109375" style="33" customWidth="1"/>
    <col min="6146" max="6149" width="8.44140625" style="33" bestFit="1" customWidth="1"/>
    <col min="6150" max="6150" width="9.109375" style="33" bestFit="1" customWidth="1"/>
    <col min="6151" max="6151" width="2.5546875" style="33" customWidth="1"/>
    <col min="6152" max="6155" width="8.44140625" style="33" bestFit="1" customWidth="1"/>
    <col min="6156" max="6156" width="7.5546875" style="33" customWidth="1"/>
    <col min="6157" max="6157" width="2.5546875" style="33" customWidth="1"/>
    <col min="6158" max="6161" width="8.44140625" style="33" bestFit="1" customWidth="1"/>
    <col min="6162" max="6162" width="6.5546875" style="33" customWidth="1"/>
    <col min="6163" max="6163" width="2.5546875" style="33" customWidth="1"/>
    <col min="6164" max="6168" width="8.44140625" style="33" bestFit="1" customWidth="1"/>
    <col min="6169" max="6169" width="2.44140625" style="33" customWidth="1"/>
    <col min="6170" max="6171" width="12" style="33" bestFit="1" customWidth="1"/>
    <col min="6172" max="6400" width="9.109375" style="33"/>
    <col min="6401" max="6401" width="29.109375" style="33" customWidth="1"/>
    <col min="6402" max="6405" width="8.44140625" style="33" bestFit="1" customWidth="1"/>
    <col min="6406" max="6406" width="9.109375" style="33" bestFit="1" customWidth="1"/>
    <col min="6407" max="6407" width="2.5546875" style="33" customWidth="1"/>
    <col min="6408" max="6411" width="8.44140625" style="33" bestFit="1" customWidth="1"/>
    <col min="6412" max="6412" width="7.5546875" style="33" customWidth="1"/>
    <col min="6413" max="6413" width="2.5546875" style="33" customWidth="1"/>
    <col min="6414" max="6417" width="8.44140625" style="33" bestFit="1" customWidth="1"/>
    <col min="6418" max="6418" width="6.5546875" style="33" customWidth="1"/>
    <col min="6419" max="6419" width="2.5546875" style="33" customWidth="1"/>
    <col min="6420" max="6424" width="8.44140625" style="33" bestFit="1" customWidth="1"/>
    <col min="6425" max="6425" width="2.44140625" style="33" customWidth="1"/>
    <col min="6426" max="6427" width="12" style="33" bestFit="1" customWidth="1"/>
    <col min="6428" max="6656" width="9.109375" style="33"/>
    <col min="6657" max="6657" width="29.109375" style="33" customWidth="1"/>
    <col min="6658" max="6661" width="8.44140625" style="33" bestFit="1" customWidth="1"/>
    <col min="6662" max="6662" width="9.109375" style="33" bestFit="1" customWidth="1"/>
    <col min="6663" max="6663" width="2.5546875" style="33" customWidth="1"/>
    <col min="6664" max="6667" width="8.44140625" style="33" bestFit="1" customWidth="1"/>
    <col min="6668" max="6668" width="7.5546875" style="33" customWidth="1"/>
    <col min="6669" max="6669" width="2.5546875" style="33" customWidth="1"/>
    <col min="6670" max="6673" width="8.44140625" style="33" bestFit="1" customWidth="1"/>
    <col min="6674" max="6674" width="6.5546875" style="33" customWidth="1"/>
    <col min="6675" max="6675" width="2.5546875" style="33" customWidth="1"/>
    <col min="6676" max="6680" width="8.44140625" style="33" bestFit="1" customWidth="1"/>
    <col min="6681" max="6681" width="2.44140625" style="33" customWidth="1"/>
    <col min="6682" max="6683" width="12" style="33" bestFit="1" customWidth="1"/>
    <col min="6684" max="6912" width="9.109375" style="33"/>
    <col min="6913" max="6913" width="29.109375" style="33" customWidth="1"/>
    <col min="6914" max="6917" width="8.44140625" style="33" bestFit="1" customWidth="1"/>
    <col min="6918" max="6918" width="9.109375" style="33" bestFit="1" customWidth="1"/>
    <col min="6919" max="6919" width="2.5546875" style="33" customWidth="1"/>
    <col min="6920" max="6923" width="8.44140625" style="33" bestFit="1" customWidth="1"/>
    <col min="6924" max="6924" width="7.5546875" style="33" customWidth="1"/>
    <col min="6925" max="6925" width="2.5546875" style="33" customWidth="1"/>
    <col min="6926" max="6929" width="8.44140625" style="33" bestFit="1" customWidth="1"/>
    <col min="6930" max="6930" width="6.5546875" style="33" customWidth="1"/>
    <col min="6931" max="6931" width="2.5546875" style="33" customWidth="1"/>
    <col min="6932" max="6936" width="8.44140625" style="33" bestFit="1" customWidth="1"/>
    <col min="6937" max="6937" width="2.44140625" style="33" customWidth="1"/>
    <col min="6938" max="6939" width="12" style="33" bestFit="1" customWidth="1"/>
    <col min="6940" max="7168" width="9.109375" style="33"/>
    <col min="7169" max="7169" width="29.109375" style="33" customWidth="1"/>
    <col min="7170" max="7173" width="8.44140625" style="33" bestFit="1" customWidth="1"/>
    <col min="7174" max="7174" width="9.109375" style="33" bestFit="1" customWidth="1"/>
    <col min="7175" max="7175" width="2.5546875" style="33" customWidth="1"/>
    <col min="7176" max="7179" width="8.44140625" style="33" bestFit="1" customWidth="1"/>
    <col min="7180" max="7180" width="7.5546875" style="33" customWidth="1"/>
    <col min="7181" max="7181" width="2.5546875" style="33" customWidth="1"/>
    <col min="7182" max="7185" width="8.44140625" style="33" bestFit="1" customWidth="1"/>
    <col min="7186" max="7186" width="6.5546875" style="33" customWidth="1"/>
    <col min="7187" max="7187" width="2.5546875" style="33" customWidth="1"/>
    <col min="7188" max="7192" width="8.44140625" style="33" bestFit="1" customWidth="1"/>
    <col min="7193" max="7193" width="2.44140625" style="33" customWidth="1"/>
    <col min="7194" max="7195" width="12" style="33" bestFit="1" customWidth="1"/>
    <col min="7196" max="7424" width="9.109375" style="33"/>
    <col min="7425" max="7425" width="29.109375" style="33" customWidth="1"/>
    <col min="7426" max="7429" width="8.44140625" style="33" bestFit="1" customWidth="1"/>
    <col min="7430" max="7430" width="9.109375" style="33" bestFit="1" customWidth="1"/>
    <col min="7431" max="7431" width="2.5546875" style="33" customWidth="1"/>
    <col min="7432" max="7435" width="8.44140625" style="33" bestFit="1" customWidth="1"/>
    <col min="7436" max="7436" width="7.5546875" style="33" customWidth="1"/>
    <col min="7437" max="7437" width="2.5546875" style="33" customWidth="1"/>
    <col min="7438" max="7441" width="8.44140625" style="33" bestFit="1" customWidth="1"/>
    <col min="7442" max="7442" width="6.5546875" style="33" customWidth="1"/>
    <col min="7443" max="7443" width="2.5546875" style="33" customWidth="1"/>
    <col min="7444" max="7448" width="8.44140625" style="33" bestFit="1" customWidth="1"/>
    <col min="7449" max="7449" width="2.44140625" style="33" customWidth="1"/>
    <col min="7450" max="7451" width="12" style="33" bestFit="1" customWidth="1"/>
    <col min="7452" max="7680" width="9.109375" style="33"/>
    <col min="7681" max="7681" width="29.109375" style="33" customWidth="1"/>
    <col min="7682" max="7685" width="8.44140625" style="33" bestFit="1" customWidth="1"/>
    <col min="7686" max="7686" width="9.109375" style="33" bestFit="1" customWidth="1"/>
    <col min="7687" max="7687" width="2.5546875" style="33" customWidth="1"/>
    <col min="7688" max="7691" width="8.44140625" style="33" bestFit="1" customWidth="1"/>
    <col min="7692" max="7692" width="7.5546875" style="33" customWidth="1"/>
    <col min="7693" max="7693" width="2.5546875" style="33" customWidth="1"/>
    <col min="7694" max="7697" width="8.44140625" style="33" bestFit="1" customWidth="1"/>
    <col min="7698" max="7698" width="6.5546875" style="33" customWidth="1"/>
    <col min="7699" max="7699" width="2.5546875" style="33" customWidth="1"/>
    <col min="7700" max="7704" width="8.44140625" style="33" bestFit="1" customWidth="1"/>
    <col min="7705" max="7705" width="2.44140625" style="33" customWidth="1"/>
    <col min="7706" max="7707" width="12" style="33" bestFit="1" customWidth="1"/>
    <col min="7708" max="7936" width="9.109375" style="33"/>
    <col min="7937" max="7937" width="29.109375" style="33" customWidth="1"/>
    <col min="7938" max="7941" width="8.44140625" style="33" bestFit="1" customWidth="1"/>
    <col min="7942" max="7942" width="9.109375" style="33" bestFit="1" customWidth="1"/>
    <col min="7943" max="7943" width="2.5546875" style="33" customWidth="1"/>
    <col min="7944" max="7947" width="8.44140625" style="33" bestFit="1" customWidth="1"/>
    <col min="7948" max="7948" width="7.5546875" style="33" customWidth="1"/>
    <col min="7949" max="7949" width="2.5546875" style="33" customWidth="1"/>
    <col min="7950" max="7953" width="8.44140625" style="33" bestFit="1" customWidth="1"/>
    <col min="7954" max="7954" width="6.5546875" style="33" customWidth="1"/>
    <col min="7955" max="7955" width="2.5546875" style="33" customWidth="1"/>
    <col min="7956" max="7960" width="8.44140625" style="33" bestFit="1" customWidth="1"/>
    <col min="7961" max="7961" width="2.44140625" style="33" customWidth="1"/>
    <col min="7962" max="7963" width="12" style="33" bestFit="1" customWidth="1"/>
    <col min="7964" max="8192" width="9.109375" style="33"/>
    <col min="8193" max="8193" width="29.109375" style="33" customWidth="1"/>
    <col min="8194" max="8197" width="8.44140625" style="33" bestFit="1" customWidth="1"/>
    <col min="8198" max="8198" width="9.109375" style="33" bestFit="1" customWidth="1"/>
    <col min="8199" max="8199" width="2.5546875" style="33" customWidth="1"/>
    <col min="8200" max="8203" width="8.44140625" style="33" bestFit="1" customWidth="1"/>
    <col min="8204" max="8204" width="7.5546875" style="33" customWidth="1"/>
    <col min="8205" max="8205" width="2.5546875" style="33" customWidth="1"/>
    <col min="8206" max="8209" width="8.44140625" style="33" bestFit="1" customWidth="1"/>
    <col min="8210" max="8210" width="6.5546875" style="33" customWidth="1"/>
    <col min="8211" max="8211" width="2.5546875" style="33" customWidth="1"/>
    <col min="8212" max="8216" width="8.44140625" style="33" bestFit="1" customWidth="1"/>
    <col min="8217" max="8217" width="2.44140625" style="33" customWidth="1"/>
    <col min="8218" max="8219" width="12" style="33" bestFit="1" customWidth="1"/>
    <col min="8220" max="8448" width="9.109375" style="33"/>
    <col min="8449" max="8449" width="29.109375" style="33" customWidth="1"/>
    <col min="8450" max="8453" width="8.44140625" style="33" bestFit="1" customWidth="1"/>
    <col min="8454" max="8454" width="9.109375" style="33" bestFit="1" customWidth="1"/>
    <col min="8455" max="8455" width="2.5546875" style="33" customWidth="1"/>
    <col min="8456" max="8459" width="8.44140625" style="33" bestFit="1" customWidth="1"/>
    <col min="8460" max="8460" width="7.5546875" style="33" customWidth="1"/>
    <col min="8461" max="8461" width="2.5546875" style="33" customWidth="1"/>
    <col min="8462" max="8465" width="8.44140625" style="33" bestFit="1" customWidth="1"/>
    <col min="8466" max="8466" width="6.5546875" style="33" customWidth="1"/>
    <col min="8467" max="8467" width="2.5546875" style="33" customWidth="1"/>
    <col min="8468" max="8472" width="8.44140625" style="33" bestFit="1" customWidth="1"/>
    <col min="8473" max="8473" width="2.44140625" style="33" customWidth="1"/>
    <col min="8474" max="8475" width="12" style="33" bestFit="1" customWidth="1"/>
    <col min="8476" max="8704" width="9.109375" style="33"/>
    <col min="8705" max="8705" width="29.109375" style="33" customWidth="1"/>
    <col min="8706" max="8709" width="8.44140625" style="33" bestFit="1" customWidth="1"/>
    <col min="8710" max="8710" width="9.109375" style="33" bestFit="1" customWidth="1"/>
    <col min="8711" max="8711" width="2.5546875" style="33" customWidth="1"/>
    <col min="8712" max="8715" width="8.44140625" style="33" bestFit="1" customWidth="1"/>
    <col min="8716" max="8716" width="7.5546875" style="33" customWidth="1"/>
    <col min="8717" max="8717" width="2.5546875" style="33" customWidth="1"/>
    <col min="8718" max="8721" width="8.44140625" style="33" bestFit="1" customWidth="1"/>
    <col min="8722" max="8722" width="6.5546875" style="33" customWidth="1"/>
    <col min="8723" max="8723" width="2.5546875" style="33" customWidth="1"/>
    <col min="8724" max="8728" width="8.44140625" style="33" bestFit="1" customWidth="1"/>
    <col min="8729" max="8729" width="2.44140625" style="33" customWidth="1"/>
    <col min="8730" max="8731" width="12" style="33" bestFit="1" customWidth="1"/>
    <col min="8732" max="8960" width="9.109375" style="33"/>
    <col min="8961" max="8961" width="29.109375" style="33" customWidth="1"/>
    <col min="8962" max="8965" width="8.44140625" style="33" bestFit="1" customWidth="1"/>
    <col min="8966" max="8966" width="9.109375" style="33" bestFit="1" customWidth="1"/>
    <col min="8967" max="8967" width="2.5546875" style="33" customWidth="1"/>
    <col min="8968" max="8971" width="8.44140625" style="33" bestFit="1" customWidth="1"/>
    <col min="8972" max="8972" width="7.5546875" style="33" customWidth="1"/>
    <col min="8973" max="8973" width="2.5546875" style="33" customWidth="1"/>
    <col min="8974" max="8977" width="8.44140625" style="33" bestFit="1" customWidth="1"/>
    <col min="8978" max="8978" width="6.5546875" style="33" customWidth="1"/>
    <col min="8979" max="8979" width="2.5546875" style="33" customWidth="1"/>
    <col min="8980" max="8984" width="8.44140625" style="33" bestFit="1" customWidth="1"/>
    <col min="8985" max="8985" width="2.44140625" style="33" customWidth="1"/>
    <col min="8986" max="8987" width="12" style="33" bestFit="1" customWidth="1"/>
    <col min="8988" max="9216" width="9.109375" style="33"/>
    <col min="9217" max="9217" width="29.109375" style="33" customWidth="1"/>
    <col min="9218" max="9221" width="8.44140625" style="33" bestFit="1" customWidth="1"/>
    <col min="9222" max="9222" width="9.109375" style="33" bestFit="1" customWidth="1"/>
    <col min="9223" max="9223" width="2.5546875" style="33" customWidth="1"/>
    <col min="9224" max="9227" width="8.44140625" style="33" bestFit="1" customWidth="1"/>
    <col min="9228" max="9228" width="7.5546875" style="33" customWidth="1"/>
    <col min="9229" max="9229" width="2.5546875" style="33" customWidth="1"/>
    <col min="9230" max="9233" width="8.44140625" style="33" bestFit="1" customWidth="1"/>
    <col min="9234" max="9234" width="6.5546875" style="33" customWidth="1"/>
    <col min="9235" max="9235" width="2.5546875" style="33" customWidth="1"/>
    <col min="9236" max="9240" width="8.44140625" style="33" bestFit="1" customWidth="1"/>
    <col min="9241" max="9241" width="2.44140625" style="33" customWidth="1"/>
    <col min="9242" max="9243" width="12" style="33" bestFit="1" customWidth="1"/>
    <col min="9244" max="9472" width="9.109375" style="33"/>
    <col min="9473" max="9473" width="29.109375" style="33" customWidth="1"/>
    <col min="9474" max="9477" width="8.44140625" style="33" bestFit="1" customWidth="1"/>
    <col min="9478" max="9478" width="9.109375" style="33" bestFit="1" customWidth="1"/>
    <col min="9479" max="9479" width="2.5546875" style="33" customWidth="1"/>
    <col min="9480" max="9483" width="8.44140625" style="33" bestFit="1" customWidth="1"/>
    <col min="9484" max="9484" width="7.5546875" style="33" customWidth="1"/>
    <col min="9485" max="9485" width="2.5546875" style="33" customWidth="1"/>
    <col min="9486" max="9489" width="8.44140625" style="33" bestFit="1" customWidth="1"/>
    <col min="9490" max="9490" width="6.5546875" style="33" customWidth="1"/>
    <col min="9491" max="9491" width="2.5546875" style="33" customWidth="1"/>
    <col min="9492" max="9496" width="8.44140625" style="33" bestFit="1" customWidth="1"/>
    <col min="9497" max="9497" width="2.44140625" style="33" customWidth="1"/>
    <col min="9498" max="9499" width="12" style="33" bestFit="1" customWidth="1"/>
    <col min="9500" max="9728" width="9.109375" style="33"/>
    <col min="9729" max="9729" width="29.109375" style="33" customWidth="1"/>
    <col min="9730" max="9733" width="8.44140625" style="33" bestFit="1" customWidth="1"/>
    <col min="9734" max="9734" width="9.109375" style="33" bestFit="1" customWidth="1"/>
    <col min="9735" max="9735" width="2.5546875" style="33" customWidth="1"/>
    <col min="9736" max="9739" width="8.44140625" style="33" bestFit="1" customWidth="1"/>
    <col min="9740" max="9740" width="7.5546875" style="33" customWidth="1"/>
    <col min="9741" max="9741" width="2.5546875" style="33" customWidth="1"/>
    <col min="9742" max="9745" width="8.44140625" style="33" bestFit="1" customWidth="1"/>
    <col min="9746" max="9746" width="6.5546875" style="33" customWidth="1"/>
    <col min="9747" max="9747" width="2.5546875" style="33" customWidth="1"/>
    <col min="9748" max="9752" width="8.44140625" style="33" bestFit="1" customWidth="1"/>
    <col min="9753" max="9753" width="2.44140625" style="33" customWidth="1"/>
    <col min="9754" max="9755" width="12" style="33" bestFit="1" customWidth="1"/>
    <col min="9756" max="9984" width="9.109375" style="33"/>
    <col min="9985" max="9985" width="29.109375" style="33" customWidth="1"/>
    <col min="9986" max="9989" width="8.44140625" style="33" bestFit="1" customWidth="1"/>
    <col min="9990" max="9990" width="9.109375" style="33" bestFit="1" customWidth="1"/>
    <col min="9991" max="9991" width="2.5546875" style="33" customWidth="1"/>
    <col min="9992" max="9995" width="8.44140625" style="33" bestFit="1" customWidth="1"/>
    <col min="9996" max="9996" width="7.5546875" style="33" customWidth="1"/>
    <col min="9997" max="9997" width="2.5546875" style="33" customWidth="1"/>
    <col min="9998" max="10001" width="8.44140625" style="33" bestFit="1" customWidth="1"/>
    <col min="10002" max="10002" width="6.5546875" style="33" customWidth="1"/>
    <col min="10003" max="10003" width="2.5546875" style="33" customWidth="1"/>
    <col min="10004" max="10008" width="8.44140625" style="33" bestFit="1" customWidth="1"/>
    <col min="10009" max="10009" width="2.44140625" style="33" customWidth="1"/>
    <col min="10010" max="10011" width="12" style="33" bestFit="1" customWidth="1"/>
    <col min="10012" max="10240" width="9.109375" style="33"/>
    <col min="10241" max="10241" width="29.109375" style="33" customWidth="1"/>
    <col min="10242" max="10245" width="8.44140625" style="33" bestFit="1" customWidth="1"/>
    <col min="10246" max="10246" width="9.109375" style="33" bestFit="1" customWidth="1"/>
    <col min="10247" max="10247" width="2.5546875" style="33" customWidth="1"/>
    <col min="10248" max="10251" width="8.44140625" style="33" bestFit="1" customWidth="1"/>
    <col min="10252" max="10252" width="7.5546875" style="33" customWidth="1"/>
    <col min="10253" max="10253" width="2.5546875" style="33" customWidth="1"/>
    <col min="10254" max="10257" width="8.44140625" style="33" bestFit="1" customWidth="1"/>
    <col min="10258" max="10258" width="6.5546875" style="33" customWidth="1"/>
    <col min="10259" max="10259" width="2.5546875" style="33" customWidth="1"/>
    <col min="10260" max="10264" width="8.44140625" style="33" bestFit="1" customWidth="1"/>
    <col min="10265" max="10265" width="2.44140625" style="33" customWidth="1"/>
    <col min="10266" max="10267" width="12" style="33" bestFit="1" customWidth="1"/>
    <col min="10268" max="10496" width="9.109375" style="33"/>
    <col min="10497" max="10497" width="29.109375" style="33" customWidth="1"/>
    <col min="10498" max="10501" width="8.44140625" style="33" bestFit="1" customWidth="1"/>
    <col min="10502" max="10502" width="9.109375" style="33" bestFit="1" customWidth="1"/>
    <col min="10503" max="10503" width="2.5546875" style="33" customWidth="1"/>
    <col min="10504" max="10507" width="8.44140625" style="33" bestFit="1" customWidth="1"/>
    <col min="10508" max="10508" width="7.5546875" style="33" customWidth="1"/>
    <col min="10509" max="10509" width="2.5546875" style="33" customWidth="1"/>
    <col min="10510" max="10513" width="8.44140625" style="33" bestFit="1" customWidth="1"/>
    <col min="10514" max="10514" width="6.5546875" style="33" customWidth="1"/>
    <col min="10515" max="10515" width="2.5546875" style="33" customWidth="1"/>
    <col min="10516" max="10520" width="8.44140625" style="33" bestFit="1" customWidth="1"/>
    <col min="10521" max="10521" width="2.44140625" style="33" customWidth="1"/>
    <col min="10522" max="10523" width="12" style="33" bestFit="1" customWidth="1"/>
    <col min="10524" max="10752" width="9.109375" style="33"/>
    <col min="10753" max="10753" width="29.109375" style="33" customWidth="1"/>
    <col min="10754" max="10757" width="8.44140625" style="33" bestFit="1" customWidth="1"/>
    <col min="10758" max="10758" width="9.109375" style="33" bestFit="1" customWidth="1"/>
    <col min="10759" max="10759" width="2.5546875" style="33" customWidth="1"/>
    <col min="10760" max="10763" width="8.44140625" style="33" bestFit="1" customWidth="1"/>
    <col min="10764" max="10764" width="7.5546875" style="33" customWidth="1"/>
    <col min="10765" max="10765" width="2.5546875" style="33" customWidth="1"/>
    <col min="10766" max="10769" width="8.44140625" style="33" bestFit="1" customWidth="1"/>
    <col min="10770" max="10770" width="6.5546875" style="33" customWidth="1"/>
    <col min="10771" max="10771" width="2.5546875" style="33" customWidth="1"/>
    <col min="10772" max="10776" width="8.44140625" style="33" bestFit="1" customWidth="1"/>
    <col min="10777" max="10777" width="2.44140625" style="33" customWidth="1"/>
    <col min="10778" max="10779" width="12" style="33" bestFit="1" customWidth="1"/>
    <col min="10780" max="11008" width="9.109375" style="33"/>
    <col min="11009" max="11009" width="29.109375" style="33" customWidth="1"/>
    <col min="11010" max="11013" width="8.44140625" style="33" bestFit="1" customWidth="1"/>
    <col min="11014" max="11014" width="9.109375" style="33" bestFit="1" customWidth="1"/>
    <col min="11015" max="11015" width="2.5546875" style="33" customWidth="1"/>
    <col min="11016" max="11019" width="8.44140625" style="33" bestFit="1" customWidth="1"/>
    <col min="11020" max="11020" width="7.5546875" style="33" customWidth="1"/>
    <col min="11021" max="11021" width="2.5546875" style="33" customWidth="1"/>
    <col min="11022" max="11025" width="8.44140625" style="33" bestFit="1" customWidth="1"/>
    <col min="11026" max="11026" width="6.5546875" style="33" customWidth="1"/>
    <col min="11027" max="11027" width="2.5546875" style="33" customWidth="1"/>
    <col min="11028" max="11032" width="8.44140625" style="33" bestFit="1" customWidth="1"/>
    <col min="11033" max="11033" width="2.44140625" style="33" customWidth="1"/>
    <col min="11034" max="11035" width="12" style="33" bestFit="1" customWidth="1"/>
    <col min="11036" max="11264" width="9.109375" style="33"/>
    <col min="11265" max="11265" width="29.109375" style="33" customWidth="1"/>
    <col min="11266" max="11269" width="8.44140625" style="33" bestFit="1" customWidth="1"/>
    <col min="11270" max="11270" width="9.109375" style="33" bestFit="1" customWidth="1"/>
    <col min="11271" max="11271" width="2.5546875" style="33" customWidth="1"/>
    <col min="11272" max="11275" width="8.44140625" style="33" bestFit="1" customWidth="1"/>
    <col min="11276" max="11276" width="7.5546875" style="33" customWidth="1"/>
    <col min="11277" max="11277" width="2.5546875" style="33" customWidth="1"/>
    <col min="11278" max="11281" width="8.44140625" style="33" bestFit="1" customWidth="1"/>
    <col min="11282" max="11282" width="6.5546875" style="33" customWidth="1"/>
    <col min="11283" max="11283" width="2.5546875" style="33" customWidth="1"/>
    <col min="11284" max="11288" width="8.44140625" style="33" bestFit="1" customWidth="1"/>
    <col min="11289" max="11289" width="2.44140625" style="33" customWidth="1"/>
    <col min="11290" max="11291" width="12" style="33" bestFit="1" customWidth="1"/>
    <col min="11292" max="11520" width="9.109375" style="33"/>
    <col min="11521" max="11521" width="29.109375" style="33" customWidth="1"/>
    <col min="11522" max="11525" width="8.44140625" style="33" bestFit="1" customWidth="1"/>
    <col min="11526" max="11526" width="9.109375" style="33" bestFit="1" customWidth="1"/>
    <col min="11527" max="11527" width="2.5546875" style="33" customWidth="1"/>
    <col min="11528" max="11531" width="8.44140625" style="33" bestFit="1" customWidth="1"/>
    <col min="11532" max="11532" width="7.5546875" style="33" customWidth="1"/>
    <col min="11533" max="11533" width="2.5546875" style="33" customWidth="1"/>
    <col min="11534" max="11537" width="8.44140625" style="33" bestFit="1" customWidth="1"/>
    <col min="11538" max="11538" width="6.5546875" style="33" customWidth="1"/>
    <col min="11539" max="11539" width="2.5546875" style="33" customWidth="1"/>
    <col min="11540" max="11544" width="8.44140625" style="33" bestFit="1" customWidth="1"/>
    <col min="11545" max="11545" width="2.44140625" style="33" customWidth="1"/>
    <col min="11546" max="11547" width="12" style="33" bestFit="1" customWidth="1"/>
    <col min="11548" max="11776" width="9.109375" style="33"/>
    <col min="11777" max="11777" width="29.109375" style="33" customWidth="1"/>
    <col min="11778" max="11781" width="8.44140625" style="33" bestFit="1" customWidth="1"/>
    <col min="11782" max="11782" width="9.109375" style="33" bestFit="1" customWidth="1"/>
    <col min="11783" max="11783" width="2.5546875" style="33" customWidth="1"/>
    <col min="11784" max="11787" width="8.44140625" style="33" bestFit="1" customWidth="1"/>
    <col min="11788" max="11788" width="7.5546875" style="33" customWidth="1"/>
    <col min="11789" max="11789" width="2.5546875" style="33" customWidth="1"/>
    <col min="11790" max="11793" width="8.44140625" style="33" bestFit="1" customWidth="1"/>
    <col min="11794" max="11794" width="6.5546875" style="33" customWidth="1"/>
    <col min="11795" max="11795" width="2.5546875" style="33" customWidth="1"/>
    <col min="11796" max="11800" width="8.44140625" style="33" bestFit="1" customWidth="1"/>
    <col min="11801" max="11801" width="2.44140625" style="33" customWidth="1"/>
    <col min="11802" max="11803" width="12" style="33" bestFit="1" customWidth="1"/>
    <col min="11804" max="12032" width="9.109375" style="33"/>
    <col min="12033" max="12033" width="29.109375" style="33" customWidth="1"/>
    <col min="12034" max="12037" width="8.44140625" style="33" bestFit="1" customWidth="1"/>
    <col min="12038" max="12038" width="9.109375" style="33" bestFit="1" customWidth="1"/>
    <col min="12039" max="12039" width="2.5546875" style="33" customWidth="1"/>
    <col min="12040" max="12043" width="8.44140625" style="33" bestFit="1" customWidth="1"/>
    <col min="12044" max="12044" width="7.5546875" style="33" customWidth="1"/>
    <col min="12045" max="12045" width="2.5546875" style="33" customWidth="1"/>
    <col min="12046" max="12049" width="8.44140625" style="33" bestFit="1" customWidth="1"/>
    <col min="12050" max="12050" width="6.5546875" style="33" customWidth="1"/>
    <col min="12051" max="12051" width="2.5546875" style="33" customWidth="1"/>
    <col min="12052" max="12056" width="8.44140625" style="33" bestFit="1" customWidth="1"/>
    <col min="12057" max="12057" width="2.44140625" style="33" customWidth="1"/>
    <col min="12058" max="12059" width="12" style="33" bestFit="1" customWidth="1"/>
    <col min="12060" max="12288" width="9.109375" style="33"/>
    <col min="12289" max="12289" width="29.109375" style="33" customWidth="1"/>
    <col min="12290" max="12293" width="8.44140625" style="33" bestFit="1" customWidth="1"/>
    <col min="12294" max="12294" width="9.109375" style="33" bestFit="1" customWidth="1"/>
    <col min="12295" max="12295" width="2.5546875" style="33" customWidth="1"/>
    <col min="12296" max="12299" width="8.44140625" style="33" bestFit="1" customWidth="1"/>
    <col min="12300" max="12300" width="7.5546875" style="33" customWidth="1"/>
    <col min="12301" max="12301" width="2.5546875" style="33" customWidth="1"/>
    <col min="12302" max="12305" width="8.44140625" style="33" bestFit="1" customWidth="1"/>
    <col min="12306" max="12306" width="6.5546875" style="33" customWidth="1"/>
    <col min="12307" max="12307" width="2.5546875" style="33" customWidth="1"/>
    <col min="12308" max="12312" width="8.44140625" style="33" bestFit="1" customWidth="1"/>
    <col min="12313" max="12313" width="2.44140625" style="33" customWidth="1"/>
    <col min="12314" max="12315" width="12" style="33" bestFit="1" customWidth="1"/>
    <col min="12316" max="12544" width="9.109375" style="33"/>
    <col min="12545" max="12545" width="29.109375" style="33" customWidth="1"/>
    <col min="12546" max="12549" width="8.44140625" style="33" bestFit="1" customWidth="1"/>
    <col min="12550" max="12550" width="9.109375" style="33" bestFit="1" customWidth="1"/>
    <col min="12551" max="12551" width="2.5546875" style="33" customWidth="1"/>
    <col min="12552" max="12555" width="8.44140625" style="33" bestFit="1" customWidth="1"/>
    <col min="12556" max="12556" width="7.5546875" style="33" customWidth="1"/>
    <col min="12557" max="12557" width="2.5546875" style="33" customWidth="1"/>
    <col min="12558" max="12561" width="8.44140625" style="33" bestFit="1" customWidth="1"/>
    <col min="12562" max="12562" width="6.5546875" style="33" customWidth="1"/>
    <col min="12563" max="12563" width="2.5546875" style="33" customWidth="1"/>
    <col min="12564" max="12568" width="8.44140625" style="33" bestFit="1" customWidth="1"/>
    <col min="12569" max="12569" width="2.44140625" style="33" customWidth="1"/>
    <col min="12570" max="12571" width="12" style="33" bestFit="1" customWidth="1"/>
    <col min="12572" max="12800" width="9.109375" style="33"/>
    <col min="12801" max="12801" width="29.109375" style="33" customWidth="1"/>
    <col min="12802" max="12805" width="8.44140625" style="33" bestFit="1" customWidth="1"/>
    <col min="12806" max="12806" width="9.109375" style="33" bestFit="1" customWidth="1"/>
    <col min="12807" max="12807" width="2.5546875" style="33" customWidth="1"/>
    <col min="12808" max="12811" width="8.44140625" style="33" bestFit="1" customWidth="1"/>
    <col min="12812" max="12812" width="7.5546875" style="33" customWidth="1"/>
    <col min="12813" max="12813" width="2.5546875" style="33" customWidth="1"/>
    <col min="12814" max="12817" width="8.44140625" style="33" bestFit="1" customWidth="1"/>
    <col min="12818" max="12818" width="6.5546875" style="33" customWidth="1"/>
    <col min="12819" max="12819" width="2.5546875" style="33" customWidth="1"/>
    <col min="12820" max="12824" width="8.44140625" style="33" bestFit="1" customWidth="1"/>
    <col min="12825" max="12825" width="2.44140625" style="33" customWidth="1"/>
    <col min="12826" max="12827" width="12" style="33" bestFit="1" customWidth="1"/>
    <col min="12828" max="13056" width="9.109375" style="33"/>
    <col min="13057" max="13057" width="29.109375" style="33" customWidth="1"/>
    <col min="13058" max="13061" width="8.44140625" style="33" bestFit="1" customWidth="1"/>
    <col min="13062" max="13062" width="9.109375" style="33" bestFit="1" customWidth="1"/>
    <col min="13063" max="13063" width="2.5546875" style="33" customWidth="1"/>
    <col min="13064" max="13067" width="8.44140625" style="33" bestFit="1" customWidth="1"/>
    <col min="13068" max="13068" width="7.5546875" style="33" customWidth="1"/>
    <col min="13069" max="13069" width="2.5546875" style="33" customWidth="1"/>
    <col min="13070" max="13073" width="8.44140625" style="33" bestFit="1" customWidth="1"/>
    <col min="13074" max="13074" width="6.5546875" style="33" customWidth="1"/>
    <col min="13075" max="13075" width="2.5546875" style="33" customWidth="1"/>
    <col min="13076" max="13080" width="8.44140625" style="33" bestFit="1" customWidth="1"/>
    <col min="13081" max="13081" width="2.44140625" style="33" customWidth="1"/>
    <col min="13082" max="13083" width="12" style="33" bestFit="1" customWidth="1"/>
    <col min="13084" max="13312" width="9.109375" style="33"/>
    <col min="13313" max="13313" width="29.109375" style="33" customWidth="1"/>
    <col min="13314" max="13317" width="8.44140625" style="33" bestFit="1" customWidth="1"/>
    <col min="13318" max="13318" width="9.109375" style="33" bestFit="1" customWidth="1"/>
    <col min="13319" max="13319" width="2.5546875" style="33" customWidth="1"/>
    <col min="13320" max="13323" width="8.44140625" style="33" bestFit="1" customWidth="1"/>
    <col min="13324" max="13324" width="7.5546875" style="33" customWidth="1"/>
    <col min="13325" max="13325" width="2.5546875" style="33" customWidth="1"/>
    <col min="13326" max="13329" width="8.44140625" style="33" bestFit="1" customWidth="1"/>
    <col min="13330" max="13330" width="6.5546875" style="33" customWidth="1"/>
    <col min="13331" max="13331" width="2.5546875" style="33" customWidth="1"/>
    <col min="13332" max="13336" width="8.44140625" style="33" bestFit="1" customWidth="1"/>
    <col min="13337" max="13337" width="2.44140625" style="33" customWidth="1"/>
    <col min="13338" max="13339" width="12" style="33" bestFit="1" customWidth="1"/>
    <col min="13340" max="13568" width="9.109375" style="33"/>
    <col min="13569" max="13569" width="29.109375" style="33" customWidth="1"/>
    <col min="13570" max="13573" width="8.44140625" style="33" bestFit="1" customWidth="1"/>
    <col min="13574" max="13574" width="9.109375" style="33" bestFit="1" customWidth="1"/>
    <col min="13575" max="13575" width="2.5546875" style="33" customWidth="1"/>
    <col min="13576" max="13579" width="8.44140625" style="33" bestFit="1" customWidth="1"/>
    <col min="13580" max="13580" width="7.5546875" style="33" customWidth="1"/>
    <col min="13581" max="13581" width="2.5546875" style="33" customWidth="1"/>
    <col min="13582" max="13585" width="8.44140625" style="33" bestFit="1" customWidth="1"/>
    <col min="13586" max="13586" width="6.5546875" style="33" customWidth="1"/>
    <col min="13587" max="13587" width="2.5546875" style="33" customWidth="1"/>
    <col min="13588" max="13592" width="8.44140625" style="33" bestFit="1" customWidth="1"/>
    <col min="13593" max="13593" width="2.44140625" style="33" customWidth="1"/>
    <col min="13594" max="13595" width="12" style="33" bestFit="1" customWidth="1"/>
    <col min="13596" max="13824" width="9.109375" style="33"/>
    <col min="13825" max="13825" width="29.109375" style="33" customWidth="1"/>
    <col min="13826" max="13829" width="8.44140625" style="33" bestFit="1" customWidth="1"/>
    <col min="13830" max="13830" width="9.109375" style="33" bestFit="1" customWidth="1"/>
    <col min="13831" max="13831" width="2.5546875" style="33" customWidth="1"/>
    <col min="13832" max="13835" width="8.44140625" style="33" bestFit="1" customWidth="1"/>
    <col min="13836" max="13836" width="7.5546875" style="33" customWidth="1"/>
    <col min="13837" max="13837" width="2.5546875" style="33" customWidth="1"/>
    <col min="13838" max="13841" width="8.44140625" style="33" bestFit="1" customWidth="1"/>
    <col min="13842" max="13842" width="6.5546875" style="33" customWidth="1"/>
    <col min="13843" max="13843" width="2.5546875" style="33" customWidth="1"/>
    <col min="13844" max="13848" width="8.44140625" style="33" bestFit="1" customWidth="1"/>
    <col min="13849" max="13849" width="2.44140625" style="33" customWidth="1"/>
    <col min="13850" max="13851" width="12" style="33" bestFit="1" customWidth="1"/>
    <col min="13852" max="14080" width="9.109375" style="33"/>
    <col min="14081" max="14081" width="29.109375" style="33" customWidth="1"/>
    <col min="14082" max="14085" width="8.44140625" style="33" bestFit="1" customWidth="1"/>
    <col min="14086" max="14086" width="9.109375" style="33" bestFit="1" customWidth="1"/>
    <col min="14087" max="14087" width="2.5546875" style="33" customWidth="1"/>
    <col min="14088" max="14091" width="8.44140625" style="33" bestFit="1" customWidth="1"/>
    <col min="14092" max="14092" width="7.5546875" style="33" customWidth="1"/>
    <col min="14093" max="14093" width="2.5546875" style="33" customWidth="1"/>
    <col min="14094" max="14097" width="8.44140625" style="33" bestFit="1" customWidth="1"/>
    <col min="14098" max="14098" width="6.5546875" style="33" customWidth="1"/>
    <col min="14099" max="14099" width="2.5546875" style="33" customWidth="1"/>
    <col min="14100" max="14104" width="8.44140625" style="33" bestFit="1" customWidth="1"/>
    <col min="14105" max="14105" width="2.44140625" style="33" customWidth="1"/>
    <col min="14106" max="14107" width="12" style="33" bestFit="1" customWidth="1"/>
    <col min="14108" max="14336" width="9.109375" style="33"/>
    <col min="14337" max="14337" width="29.109375" style="33" customWidth="1"/>
    <col min="14338" max="14341" width="8.44140625" style="33" bestFit="1" customWidth="1"/>
    <col min="14342" max="14342" width="9.109375" style="33" bestFit="1" customWidth="1"/>
    <col min="14343" max="14343" width="2.5546875" style="33" customWidth="1"/>
    <col min="14344" max="14347" width="8.44140625" style="33" bestFit="1" customWidth="1"/>
    <col min="14348" max="14348" width="7.5546875" style="33" customWidth="1"/>
    <col min="14349" max="14349" width="2.5546875" style="33" customWidth="1"/>
    <col min="14350" max="14353" width="8.44140625" style="33" bestFit="1" customWidth="1"/>
    <col min="14354" max="14354" width="6.5546875" style="33" customWidth="1"/>
    <col min="14355" max="14355" width="2.5546875" style="33" customWidth="1"/>
    <col min="14356" max="14360" width="8.44140625" style="33" bestFit="1" customWidth="1"/>
    <col min="14361" max="14361" width="2.44140625" style="33" customWidth="1"/>
    <col min="14362" max="14363" width="12" style="33" bestFit="1" customWidth="1"/>
    <col min="14364" max="14592" width="9.109375" style="33"/>
    <col min="14593" max="14593" width="29.109375" style="33" customWidth="1"/>
    <col min="14594" max="14597" width="8.44140625" style="33" bestFit="1" customWidth="1"/>
    <col min="14598" max="14598" width="9.109375" style="33" bestFit="1" customWidth="1"/>
    <col min="14599" max="14599" width="2.5546875" style="33" customWidth="1"/>
    <col min="14600" max="14603" width="8.44140625" style="33" bestFit="1" customWidth="1"/>
    <col min="14604" max="14604" width="7.5546875" style="33" customWidth="1"/>
    <col min="14605" max="14605" width="2.5546875" style="33" customWidth="1"/>
    <col min="14606" max="14609" width="8.44140625" style="33" bestFit="1" customWidth="1"/>
    <col min="14610" max="14610" width="6.5546875" style="33" customWidth="1"/>
    <col min="14611" max="14611" width="2.5546875" style="33" customWidth="1"/>
    <col min="14612" max="14616" width="8.44140625" style="33" bestFit="1" customWidth="1"/>
    <col min="14617" max="14617" width="2.44140625" style="33" customWidth="1"/>
    <col min="14618" max="14619" width="12" style="33" bestFit="1" customWidth="1"/>
    <col min="14620" max="14848" width="9.109375" style="33"/>
    <col min="14849" max="14849" width="29.109375" style="33" customWidth="1"/>
    <col min="14850" max="14853" width="8.44140625" style="33" bestFit="1" customWidth="1"/>
    <col min="14854" max="14854" width="9.109375" style="33" bestFit="1" customWidth="1"/>
    <col min="14855" max="14855" width="2.5546875" style="33" customWidth="1"/>
    <col min="14856" max="14859" width="8.44140625" style="33" bestFit="1" customWidth="1"/>
    <col min="14860" max="14860" width="7.5546875" style="33" customWidth="1"/>
    <col min="14861" max="14861" width="2.5546875" style="33" customWidth="1"/>
    <col min="14862" max="14865" width="8.44140625" style="33" bestFit="1" customWidth="1"/>
    <col min="14866" max="14866" width="6.5546875" style="33" customWidth="1"/>
    <col min="14867" max="14867" width="2.5546875" style="33" customWidth="1"/>
    <col min="14868" max="14872" width="8.44140625" style="33" bestFit="1" customWidth="1"/>
    <col min="14873" max="14873" width="2.44140625" style="33" customWidth="1"/>
    <col min="14874" max="14875" width="12" style="33" bestFit="1" customWidth="1"/>
    <col min="14876" max="15104" width="9.109375" style="33"/>
    <col min="15105" max="15105" width="29.109375" style="33" customWidth="1"/>
    <col min="15106" max="15109" width="8.44140625" style="33" bestFit="1" customWidth="1"/>
    <col min="15110" max="15110" width="9.109375" style="33" bestFit="1" customWidth="1"/>
    <col min="15111" max="15111" width="2.5546875" style="33" customWidth="1"/>
    <col min="15112" max="15115" width="8.44140625" style="33" bestFit="1" customWidth="1"/>
    <col min="15116" max="15116" width="7.5546875" style="33" customWidth="1"/>
    <col min="15117" max="15117" width="2.5546875" style="33" customWidth="1"/>
    <col min="15118" max="15121" width="8.44140625" style="33" bestFit="1" customWidth="1"/>
    <col min="15122" max="15122" width="6.5546875" style="33" customWidth="1"/>
    <col min="15123" max="15123" width="2.5546875" style="33" customWidth="1"/>
    <col min="15124" max="15128" width="8.44140625" style="33" bestFit="1" customWidth="1"/>
    <col min="15129" max="15129" width="2.44140625" style="33" customWidth="1"/>
    <col min="15130" max="15131" width="12" style="33" bestFit="1" customWidth="1"/>
    <col min="15132" max="15360" width="9.109375" style="33"/>
    <col min="15361" max="15361" width="29.109375" style="33" customWidth="1"/>
    <col min="15362" max="15365" width="8.44140625" style="33" bestFit="1" customWidth="1"/>
    <col min="15366" max="15366" width="9.109375" style="33" bestFit="1" customWidth="1"/>
    <col min="15367" max="15367" width="2.5546875" style="33" customWidth="1"/>
    <col min="15368" max="15371" width="8.44140625" style="33" bestFit="1" customWidth="1"/>
    <col min="15372" max="15372" width="7.5546875" style="33" customWidth="1"/>
    <col min="15373" max="15373" width="2.5546875" style="33" customWidth="1"/>
    <col min="15374" max="15377" width="8.44140625" style="33" bestFit="1" customWidth="1"/>
    <col min="15378" max="15378" width="6.5546875" style="33" customWidth="1"/>
    <col min="15379" max="15379" width="2.5546875" style="33" customWidth="1"/>
    <col min="15380" max="15384" width="8.44140625" style="33" bestFit="1" customWidth="1"/>
    <col min="15385" max="15385" width="2.44140625" style="33" customWidth="1"/>
    <col min="15386" max="15387" width="12" style="33" bestFit="1" customWidth="1"/>
    <col min="15388" max="15616" width="9.109375" style="33"/>
    <col min="15617" max="15617" width="29.109375" style="33" customWidth="1"/>
    <col min="15618" max="15621" width="8.44140625" style="33" bestFit="1" customWidth="1"/>
    <col min="15622" max="15622" width="9.109375" style="33" bestFit="1" customWidth="1"/>
    <col min="15623" max="15623" width="2.5546875" style="33" customWidth="1"/>
    <col min="15624" max="15627" width="8.44140625" style="33" bestFit="1" customWidth="1"/>
    <col min="15628" max="15628" width="7.5546875" style="33" customWidth="1"/>
    <col min="15629" max="15629" width="2.5546875" style="33" customWidth="1"/>
    <col min="15630" max="15633" width="8.44140625" style="33" bestFit="1" customWidth="1"/>
    <col min="15634" max="15634" width="6.5546875" style="33" customWidth="1"/>
    <col min="15635" max="15635" width="2.5546875" style="33" customWidth="1"/>
    <col min="15636" max="15640" width="8.44140625" style="33" bestFit="1" customWidth="1"/>
    <col min="15641" max="15641" width="2.44140625" style="33" customWidth="1"/>
    <col min="15642" max="15643" width="12" style="33" bestFit="1" customWidth="1"/>
    <col min="15644" max="15872" width="9.109375" style="33"/>
    <col min="15873" max="15873" width="29.109375" style="33" customWidth="1"/>
    <col min="15874" max="15877" width="8.44140625" style="33" bestFit="1" customWidth="1"/>
    <col min="15878" max="15878" width="9.109375" style="33" bestFit="1" customWidth="1"/>
    <col min="15879" max="15879" width="2.5546875" style="33" customWidth="1"/>
    <col min="15880" max="15883" width="8.44140625" style="33" bestFit="1" customWidth="1"/>
    <col min="15884" max="15884" width="7.5546875" style="33" customWidth="1"/>
    <col min="15885" max="15885" width="2.5546875" style="33" customWidth="1"/>
    <col min="15886" max="15889" width="8.44140625" style="33" bestFit="1" customWidth="1"/>
    <col min="15890" max="15890" width="6.5546875" style="33" customWidth="1"/>
    <col min="15891" max="15891" width="2.5546875" style="33" customWidth="1"/>
    <col min="15892" max="15896" width="8.44140625" style="33" bestFit="1" customWidth="1"/>
    <col min="15897" max="15897" width="2.44140625" style="33" customWidth="1"/>
    <col min="15898" max="15899" width="12" style="33" bestFit="1" customWidth="1"/>
    <col min="15900" max="16128" width="9.109375" style="33"/>
    <col min="16129" max="16129" width="29.109375" style="33" customWidth="1"/>
    <col min="16130" max="16133" width="8.44140625" style="33" bestFit="1" customWidth="1"/>
    <col min="16134" max="16134" width="9.109375" style="33" bestFit="1" customWidth="1"/>
    <col min="16135" max="16135" width="2.5546875" style="33" customWidth="1"/>
    <col min="16136" max="16139" width="8.44140625" style="33" bestFit="1" customWidth="1"/>
    <col min="16140" max="16140" width="7.5546875" style="33" customWidth="1"/>
    <col min="16141" max="16141" width="2.5546875" style="33" customWidth="1"/>
    <col min="16142" max="16145" width="8.44140625" style="33" bestFit="1" customWidth="1"/>
    <col min="16146" max="16146" width="6.5546875" style="33" customWidth="1"/>
    <col min="16147" max="16147" width="2.5546875" style="33" customWidth="1"/>
    <col min="16148" max="16152" width="8.44140625" style="33" bestFit="1" customWidth="1"/>
    <col min="16153" max="16153" width="2.44140625" style="33" customWidth="1"/>
    <col min="16154" max="16155" width="12" style="33" bestFit="1" customWidth="1"/>
    <col min="16156" max="16384" width="9.109375" style="33"/>
  </cols>
  <sheetData>
    <row r="1" spans="1:27" ht="19.2" x14ac:dyDescent="0.25">
      <c r="A1" s="882" t="s">
        <v>363</v>
      </c>
    </row>
    <row r="3" spans="1:27" ht="13.8" thickBot="1" x14ac:dyDescent="0.3">
      <c r="A3" s="14" t="s">
        <v>1</v>
      </c>
    </row>
    <row r="4" spans="1:27" ht="21" customHeight="1" x14ac:dyDescent="0.25">
      <c r="A4" s="34"/>
      <c r="B4" s="1006" t="s">
        <v>40</v>
      </c>
      <c r="C4" s="1006"/>
      <c r="D4" s="1006"/>
      <c r="E4" s="1006"/>
      <c r="F4" s="1006"/>
      <c r="G4" s="836"/>
      <c r="H4" s="1006" t="s">
        <v>41</v>
      </c>
      <c r="I4" s="1006"/>
      <c r="J4" s="1006"/>
      <c r="K4" s="1006"/>
      <c r="L4" s="1006"/>
      <c r="M4" s="836"/>
      <c r="N4" s="1006" t="s">
        <v>42</v>
      </c>
      <c r="O4" s="1006"/>
      <c r="P4" s="1006"/>
      <c r="Q4" s="1006"/>
      <c r="R4" s="1006"/>
      <c r="S4" s="836"/>
      <c r="T4" s="1006" t="s">
        <v>43</v>
      </c>
      <c r="U4" s="1006"/>
      <c r="V4" s="1006"/>
      <c r="W4" s="1006"/>
      <c r="X4" s="1006"/>
      <c r="Y4" s="836"/>
      <c r="Z4" s="1006" t="s">
        <v>44</v>
      </c>
      <c r="AA4" s="1006"/>
    </row>
    <row r="5" spans="1:27" ht="21" customHeight="1" x14ac:dyDescent="0.25">
      <c r="A5" s="12"/>
      <c r="B5" s="470">
        <v>2012</v>
      </c>
      <c r="C5" s="470">
        <v>2013</v>
      </c>
      <c r="D5" s="470">
        <v>2014</v>
      </c>
      <c r="E5" s="470">
        <v>2015</v>
      </c>
      <c r="F5" s="470">
        <v>2016</v>
      </c>
      <c r="G5" s="45"/>
      <c r="H5" s="470">
        <v>2012</v>
      </c>
      <c r="I5" s="470">
        <v>2013</v>
      </c>
      <c r="J5" s="470">
        <v>2014</v>
      </c>
      <c r="K5" s="470">
        <v>2015</v>
      </c>
      <c r="L5" s="470">
        <v>2016</v>
      </c>
      <c r="M5" s="45"/>
      <c r="N5" s="470">
        <v>2012</v>
      </c>
      <c r="O5" s="470">
        <v>2013</v>
      </c>
      <c r="P5" s="470">
        <v>2014</v>
      </c>
      <c r="Q5" s="470">
        <v>2015</v>
      </c>
      <c r="R5" s="470">
        <v>2016</v>
      </c>
      <c r="S5" s="45"/>
      <c r="T5" s="470">
        <v>2012</v>
      </c>
      <c r="U5" s="470">
        <v>2013</v>
      </c>
      <c r="V5" s="470">
        <v>2014</v>
      </c>
      <c r="W5" s="470">
        <v>2015</v>
      </c>
      <c r="X5" s="470">
        <v>2016</v>
      </c>
      <c r="Y5" s="471"/>
      <c r="Z5" s="470">
        <v>2015</v>
      </c>
      <c r="AA5" s="470">
        <v>2016</v>
      </c>
    </row>
    <row r="6" spans="1:27" x14ac:dyDescent="0.25">
      <c r="A6" s="12"/>
      <c r="B6" s="1021" t="s">
        <v>9</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row>
    <row r="7" spans="1:27" x14ac:dyDescent="0.25">
      <c r="A7" s="14" t="s">
        <v>136</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row>
    <row r="8" spans="1:27" x14ac:dyDescent="0.25">
      <c r="A8" s="14"/>
      <c r="B8" s="195">
        <f>SUM(B10:B11)</f>
        <v>49776</v>
      </c>
      <c r="C8" s="195">
        <f t="shared" ref="C8:AA8" si="0">SUM(C10:C11)</f>
        <v>46863</v>
      </c>
      <c r="D8" s="195">
        <f t="shared" si="0"/>
        <v>40512</v>
      </c>
      <c r="E8" s="195">
        <f t="shared" si="0"/>
        <v>38826</v>
      </c>
      <c r="F8" s="195">
        <f t="shared" si="0"/>
        <v>37331</v>
      </c>
      <c r="G8" s="195"/>
      <c r="H8" s="195">
        <f t="shared" si="0"/>
        <v>18825</v>
      </c>
      <c r="I8" s="195">
        <f t="shared" si="0"/>
        <v>18082</v>
      </c>
      <c r="J8" s="195">
        <f t="shared" si="0"/>
        <v>19772</v>
      </c>
      <c r="K8" s="195">
        <f t="shared" si="0"/>
        <v>19481</v>
      </c>
      <c r="L8" s="195">
        <f t="shared" si="0"/>
        <v>19186</v>
      </c>
      <c r="M8" s="195"/>
      <c r="N8" s="195">
        <f t="shared" si="0"/>
        <v>2084</v>
      </c>
      <c r="O8" s="195">
        <f t="shared" si="0"/>
        <v>1948</v>
      </c>
      <c r="P8" s="195">
        <f t="shared" si="0"/>
        <v>1900</v>
      </c>
      <c r="Q8" s="195">
        <f t="shared" si="0"/>
        <v>1941</v>
      </c>
      <c r="R8" s="195">
        <f t="shared" si="0"/>
        <v>1966</v>
      </c>
      <c r="S8" s="195"/>
      <c r="T8" s="195">
        <f t="shared" si="0"/>
        <v>195</v>
      </c>
      <c r="U8" s="195">
        <f t="shared" si="0"/>
        <v>194</v>
      </c>
      <c r="V8" s="195">
        <f t="shared" si="0"/>
        <v>190</v>
      </c>
      <c r="W8" s="195">
        <f t="shared" si="0"/>
        <v>200</v>
      </c>
      <c r="X8" s="195">
        <f t="shared" si="0"/>
        <v>225</v>
      </c>
      <c r="Y8" s="195"/>
      <c r="Z8" s="195">
        <f t="shared" si="0"/>
        <v>9592</v>
      </c>
      <c r="AA8" s="195">
        <f t="shared" si="0"/>
        <v>9740</v>
      </c>
    </row>
    <row r="9" spans="1:27" x14ac:dyDescent="0.25">
      <c r="A9" s="40" t="s">
        <v>10</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row>
    <row r="10" spans="1:27" x14ac:dyDescent="0.25">
      <c r="A10" s="43" t="s">
        <v>11</v>
      </c>
      <c r="B10" s="142">
        <v>22950</v>
      </c>
      <c r="C10" s="142">
        <v>21499</v>
      </c>
      <c r="D10" s="142">
        <f>'Table 1b - SIP by Grade exNOMS'!D8+'Table 1b  SIP by Grade NOMS'!D8</f>
        <v>19874</v>
      </c>
      <c r="E10" s="142">
        <f>'Table 1b - SIP by Grade exNOMS'!E8+'Table 1b  SIP by Grade NOMS'!E8</f>
        <v>18982</v>
      </c>
      <c r="F10" s="142">
        <f>'Table 1b - SIP by Grade exNOMS'!F8+'Table 1b  SIP by Grade NOMS'!F8</f>
        <v>18647</v>
      </c>
      <c r="G10" s="142"/>
      <c r="H10" s="142">
        <v>9479</v>
      </c>
      <c r="I10" s="142">
        <v>9224</v>
      </c>
      <c r="J10" s="142">
        <f>'Table 1b - SIP by Grade exNOMS'!J8+'Table 1b  SIP by Grade NOMS'!J8</f>
        <v>9625</v>
      </c>
      <c r="K10" s="142">
        <f>'Table 1b - SIP by Grade exNOMS'!K8+'Table 1b  SIP by Grade NOMS'!K8</f>
        <v>9503</v>
      </c>
      <c r="L10" s="142">
        <f>'Table 1b - SIP by Grade exNOMS'!L8+'Table 1b  SIP by Grade NOMS'!L8</f>
        <v>9603</v>
      </c>
      <c r="M10" s="142"/>
      <c r="N10" s="142">
        <v>961</v>
      </c>
      <c r="O10" s="142">
        <v>928</v>
      </c>
      <c r="P10" s="142">
        <f>'Table 1b - SIP by Grade exNOMS'!P8+'Table 1b  SIP by Grade NOMS'!P8</f>
        <v>915</v>
      </c>
      <c r="Q10" s="142">
        <f>'Table 1b - SIP by Grade exNOMS'!Q8+'Table 1b  SIP by Grade NOMS'!Q8</f>
        <v>940</v>
      </c>
      <c r="R10" s="142">
        <f>'Table 1b - SIP by Grade exNOMS'!R8+'Table 1b  SIP by Grade NOMS'!R8</f>
        <v>975</v>
      </c>
      <c r="S10" s="142"/>
      <c r="T10" s="142">
        <v>71</v>
      </c>
      <c r="U10" s="142">
        <v>73</v>
      </c>
      <c r="V10" s="142">
        <f>'Table 1b - SIP by Grade exNOMS'!V8+'Table 1b  SIP by Grade NOMS'!V8</f>
        <v>75</v>
      </c>
      <c r="W10" s="142">
        <f>'Table 1b - SIP by Grade exNOMS'!W8+'Table 1b  SIP by Grade NOMS'!W8</f>
        <v>82</v>
      </c>
      <c r="X10" s="142">
        <f>'Table 1b - SIP by Grade exNOMS'!X8+'Table 1b  SIP by Grade NOMS'!X8</f>
        <v>100</v>
      </c>
      <c r="Y10" s="142"/>
      <c r="Z10" s="142">
        <f>'Table 1b - SIP by Grade exNOMS'!Z8+'Table 1b  SIP by Grade NOMS'!Z8</f>
        <v>7144</v>
      </c>
      <c r="AA10" s="142">
        <f>'Table 1b - SIP by Grade exNOMS'!AA8+'Table 1b  SIP by Grade NOMS'!AA8</f>
        <v>7321</v>
      </c>
    </row>
    <row r="11" spans="1:27" x14ac:dyDescent="0.25">
      <c r="A11" s="45" t="s">
        <v>12</v>
      </c>
      <c r="B11" s="146">
        <v>26826</v>
      </c>
      <c r="C11" s="146">
        <v>25364</v>
      </c>
      <c r="D11" s="146">
        <f>'Table 1b - SIP by Grade exNOMS'!D9+'Table 1b  SIP by Grade NOMS'!D9</f>
        <v>20638</v>
      </c>
      <c r="E11" s="146">
        <f>'Table 1b - SIP by Grade exNOMS'!E9+'Table 1b  SIP by Grade NOMS'!E9</f>
        <v>19844</v>
      </c>
      <c r="F11" s="146">
        <f>'Table 1b - SIP by Grade exNOMS'!F9+'Table 1b  SIP by Grade NOMS'!F9</f>
        <v>18684</v>
      </c>
      <c r="G11" s="473"/>
      <c r="H11" s="146">
        <v>9346</v>
      </c>
      <c r="I11" s="146">
        <v>8858</v>
      </c>
      <c r="J11" s="146">
        <f>'Table 1b - SIP by Grade exNOMS'!J9+'Table 1b  SIP by Grade NOMS'!J9</f>
        <v>10147</v>
      </c>
      <c r="K11" s="146">
        <f>'Table 1b - SIP by Grade exNOMS'!K9+'Table 1b  SIP by Grade NOMS'!K9</f>
        <v>9978</v>
      </c>
      <c r="L11" s="146">
        <f>'Table 1b - SIP by Grade exNOMS'!L9+'Table 1b  SIP by Grade NOMS'!L9</f>
        <v>9583</v>
      </c>
      <c r="M11" s="146"/>
      <c r="N11" s="146">
        <v>1123</v>
      </c>
      <c r="O11" s="146">
        <v>1020</v>
      </c>
      <c r="P11" s="146">
        <f>'Table 1b - SIP by Grade exNOMS'!P9+'Table 1b  SIP by Grade NOMS'!P9</f>
        <v>985</v>
      </c>
      <c r="Q11" s="146">
        <f>'Table 1b - SIP by Grade exNOMS'!Q9+'Table 1b  SIP by Grade NOMS'!Q9</f>
        <v>1001</v>
      </c>
      <c r="R11" s="146">
        <f>'Table 1b - SIP by Grade exNOMS'!R9+'Table 1b  SIP by Grade NOMS'!R9</f>
        <v>991</v>
      </c>
      <c r="S11" s="146"/>
      <c r="T11" s="146">
        <v>124</v>
      </c>
      <c r="U11" s="146">
        <v>121</v>
      </c>
      <c r="V11" s="146">
        <f>'Table 1b - SIP by Grade exNOMS'!V9+'Table 1b  SIP by Grade NOMS'!V9</f>
        <v>115</v>
      </c>
      <c r="W11" s="146">
        <f>'Table 1b - SIP by Grade exNOMS'!W9+'Table 1b  SIP by Grade NOMS'!W9</f>
        <v>118</v>
      </c>
      <c r="X11" s="146">
        <f>'Table 1b - SIP by Grade exNOMS'!X9+'Table 1b  SIP by Grade NOMS'!X9</f>
        <v>125</v>
      </c>
      <c r="Y11" s="146"/>
      <c r="Z11" s="146">
        <f>'Table 1b - SIP by Grade exNOMS'!Z9+'Table 1b  SIP by Grade NOMS'!Z9</f>
        <v>2448</v>
      </c>
      <c r="AA11" s="146">
        <f>'Table 1b - SIP by Grade exNOMS'!AA9+'Table 1b  SIP by Grade NOMS'!AA9</f>
        <v>2419</v>
      </c>
    </row>
    <row r="12" spans="1:27" x14ac:dyDescent="0.25">
      <c r="A12" s="14" t="s">
        <v>13</v>
      </c>
      <c r="B12" s="43"/>
      <c r="C12" s="43"/>
      <c r="D12" s="43"/>
      <c r="E12" s="43"/>
      <c r="F12" s="142"/>
      <c r="G12" s="43"/>
      <c r="H12" s="43"/>
      <c r="I12" s="43"/>
      <c r="J12" s="43"/>
      <c r="K12" s="43"/>
      <c r="L12" s="142"/>
      <c r="M12" s="43"/>
      <c r="N12" s="43"/>
      <c r="O12" s="43"/>
      <c r="P12" s="43"/>
      <c r="Q12" s="43"/>
      <c r="R12" s="142"/>
      <c r="S12" s="43"/>
      <c r="T12" s="43"/>
      <c r="U12" s="43"/>
      <c r="V12" s="43"/>
      <c r="W12" s="43"/>
      <c r="X12" s="142"/>
      <c r="Y12" s="43"/>
      <c r="Z12" s="43"/>
      <c r="AA12" s="43"/>
    </row>
    <row r="13" spans="1:27" x14ac:dyDescent="0.25">
      <c r="A13" s="43" t="s">
        <v>14</v>
      </c>
      <c r="B13" s="142">
        <v>8066</v>
      </c>
      <c r="C13" s="142">
        <v>6555</v>
      </c>
      <c r="D13" s="142">
        <f>'Table 1b - SIP by Grade exNOMS'!D11+'Table 1b  SIP by Grade NOMS'!D11</f>
        <v>5317</v>
      </c>
      <c r="E13" s="142">
        <f>'Table 1b - SIP by Grade exNOMS'!E11+'Table 1b  SIP by Grade NOMS'!E11</f>
        <v>5251</v>
      </c>
      <c r="F13" s="142">
        <f>'Table 1b - SIP by Grade exNOMS'!F11+'Table 1b  SIP by Grade NOMS'!F11</f>
        <v>5865</v>
      </c>
      <c r="G13" s="142"/>
      <c r="H13" s="142">
        <v>1360</v>
      </c>
      <c r="I13" s="142">
        <v>1358</v>
      </c>
      <c r="J13" s="142">
        <f>'Table 1b - SIP by Grade exNOMS'!J11+'Table 1b  SIP by Grade NOMS'!J11</f>
        <v>1567</v>
      </c>
      <c r="K13" s="142">
        <f>'Table 1b - SIP by Grade exNOMS'!K11+'Table 1b  SIP by Grade NOMS'!K11</f>
        <v>1550</v>
      </c>
      <c r="L13" s="142">
        <f>'Table 1b - SIP by Grade exNOMS'!L11+'Table 1b  SIP by Grade NOMS'!L11</f>
        <v>1582</v>
      </c>
      <c r="M13" s="142"/>
      <c r="N13" s="142">
        <v>29</v>
      </c>
      <c r="O13" s="142">
        <v>34</v>
      </c>
      <c r="P13" s="142">
        <f>'Table 1b - SIP by Grade exNOMS'!P11+'Table 1b  SIP by Grade NOMS'!P11</f>
        <v>39</v>
      </c>
      <c r="Q13" s="142">
        <f>'Table 1b - SIP by Grade exNOMS'!Q11+'Table 1b  SIP by Grade NOMS'!Q11</f>
        <v>39</v>
      </c>
      <c r="R13" s="142">
        <f>'Table 1b - SIP by Grade exNOMS'!R11+'Table 1b  SIP by Grade NOMS'!R11</f>
        <v>29</v>
      </c>
      <c r="S13" s="142"/>
      <c r="T13" s="142">
        <v>0</v>
      </c>
      <c r="U13" s="142">
        <v>1</v>
      </c>
      <c r="V13" s="142">
        <f>'Table 1b - SIP by Grade exNOMS'!V11+'Table 1b  SIP by Grade NOMS'!V11</f>
        <v>1</v>
      </c>
      <c r="W13" s="142">
        <f>'Table 1b - SIP by Grade exNOMS'!W11+'Table 1b  SIP by Grade NOMS'!W11</f>
        <v>0</v>
      </c>
      <c r="X13" s="142">
        <f>'Table 1b - SIP by Grade exNOMS'!X11+'Table 1b  SIP by Grade NOMS'!X11</f>
        <v>0</v>
      </c>
      <c r="Y13" s="142"/>
      <c r="Z13" s="142">
        <f>'Table 1b - SIP by Grade exNOMS'!Z11+'Table 1b  SIP by Grade NOMS'!Z11</f>
        <v>960</v>
      </c>
      <c r="AA13" s="142">
        <f>'Table 1b - SIP by Grade exNOMS'!AA11+'Table 1b  SIP by Grade NOMS'!AA11</f>
        <v>1049</v>
      </c>
    </row>
    <row r="14" spans="1:27" x14ac:dyDescent="0.25">
      <c r="A14" s="43" t="s">
        <v>15</v>
      </c>
      <c r="B14" s="142">
        <v>9705</v>
      </c>
      <c r="C14" s="142">
        <v>9278</v>
      </c>
      <c r="D14" s="142">
        <f>'Table 1b - SIP by Grade exNOMS'!D12+'Table 1b  SIP by Grade NOMS'!D12</f>
        <v>8262</v>
      </c>
      <c r="E14" s="142">
        <f>'Table 1b - SIP by Grade exNOMS'!E12+'Table 1b  SIP by Grade NOMS'!E12</f>
        <v>7942</v>
      </c>
      <c r="F14" s="142">
        <f>'Table 1b - SIP by Grade exNOMS'!F12+'Table 1b  SIP by Grade NOMS'!F12</f>
        <v>7890</v>
      </c>
      <c r="G14" s="142"/>
      <c r="H14" s="142">
        <v>4176</v>
      </c>
      <c r="I14" s="142">
        <v>3945</v>
      </c>
      <c r="J14" s="142">
        <f>'Table 1b - SIP by Grade exNOMS'!J12+'Table 1b  SIP by Grade NOMS'!J12</f>
        <v>4487</v>
      </c>
      <c r="K14" s="142">
        <f>'Table 1b - SIP by Grade exNOMS'!K12+'Table 1b  SIP by Grade NOMS'!K12</f>
        <v>4401</v>
      </c>
      <c r="L14" s="142">
        <f>'Table 1b - SIP by Grade exNOMS'!L12+'Table 1b  SIP by Grade NOMS'!L12</f>
        <v>4494</v>
      </c>
      <c r="M14" s="142"/>
      <c r="N14" s="142">
        <v>422</v>
      </c>
      <c r="O14" s="142">
        <v>412</v>
      </c>
      <c r="P14" s="142">
        <f>'Table 1b - SIP by Grade exNOMS'!P12+'Table 1b  SIP by Grade NOMS'!P12</f>
        <v>407</v>
      </c>
      <c r="Q14" s="142">
        <f>'Table 1b - SIP by Grade exNOMS'!Q12+'Table 1b  SIP by Grade NOMS'!Q12</f>
        <v>411</v>
      </c>
      <c r="R14" s="142">
        <f>'Table 1b - SIP by Grade exNOMS'!R12+'Table 1b  SIP by Grade NOMS'!R12</f>
        <v>437</v>
      </c>
      <c r="S14" s="142"/>
      <c r="T14" s="142">
        <v>41</v>
      </c>
      <c r="U14" s="142">
        <v>39</v>
      </c>
      <c r="V14" s="142">
        <f>'Table 1b - SIP by Grade exNOMS'!V12+'Table 1b  SIP by Grade NOMS'!V12</f>
        <v>41</v>
      </c>
      <c r="W14" s="142">
        <f>'Table 1b - SIP by Grade exNOMS'!W12+'Table 1b  SIP by Grade NOMS'!W12</f>
        <v>37</v>
      </c>
      <c r="X14" s="142">
        <f>'Table 1b - SIP by Grade exNOMS'!X12+'Table 1b  SIP by Grade NOMS'!X12</f>
        <v>48</v>
      </c>
      <c r="Y14" s="142"/>
      <c r="Z14" s="142">
        <f>'Table 1b - SIP by Grade exNOMS'!Z12+'Table 1b  SIP by Grade NOMS'!Z12</f>
        <v>2812</v>
      </c>
      <c r="AA14" s="142">
        <f>'Table 1b - SIP by Grade exNOMS'!AA12+'Table 1b  SIP by Grade NOMS'!AA12</f>
        <v>2783</v>
      </c>
    </row>
    <row r="15" spans="1:27" x14ac:dyDescent="0.25">
      <c r="A15" s="43" t="s">
        <v>16</v>
      </c>
      <c r="B15" s="142">
        <v>14870</v>
      </c>
      <c r="C15" s="142">
        <v>13843</v>
      </c>
      <c r="D15" s="142">
        <f>'Table 1b - SIP by Grade exNOMS'!D13+'Table 1b  SIP by Grade NOMS'!D13</f>
        <v>11546</v>
      </c>
      <c r="E15" s="142">
        <f>'Table 1b - SIP by Grade exNOMS'!E13+'Table 1b  SIP by Grade NOMS'!E13</f>
        <v>10439</v>
      </c>
      <c r="F15" s="142">
        <f>'Table 1b - SIP by Grade exNOMS'!F13+'Table 1b  SIP by Grade NOMS'!F13</f>
        <v>9361</v>
      </c>
      <c r="G15" s="142"/>
      <c r="H15" s="142">
        <v>7217</v>
      </c>
      <c r="I15" s="142">
        <v>6726</v>
      </c>
      <c r="J15" s="142">
        <f>'Table 1b - SIP by Grade exNOMS'!J13+'Table 1b  SIP by Grade NOMS'!J13</f>
        <v>7113</v>
      </c>
      <c r="K15" s="142">
        <f>'Table 1b - SIP by Grade exNOMS'!K13+'Table 1b  SIP by Grade NOMS'!K13</f>
        <v>6616</v>
      </c>
      <c r="L15" s="142">
        <f>'Table 1b - SIP by Grade exNOMS'!L13+'Table 1b  SIP by Grade NOMS'!L13</f>
        <v>6097</v>
      </c>
      <c r="M15" s="142"/>
      <c r="N15" s="142">
        <v>820</v>
      </c>
      <c r="O15" s="142">
        <v>761</v>
      </c>
      <c r="P15" s="142">
        <f>'Table 1b - SIP by Grade exNOMS'!P13+'Table 1b  SIP by Grade NOMS'!P13</f>
        <v>709</v>
      </c>
      <c r="Q15" s="142">
        <f>'Table 1b - SIP by Grade exNOMS'!Q13+'Table 1b  SIP by Grade NOMS'!Q13</f>
        <v>670</v>
      </c>
      <c r="R15" s="142">
        <f>'Table 1b - SIP by Grade exNOMS'!R13+'Table 1b  SIP by Grade NOMS'!R13</f>
        <v>651</v>
      </c>
      <c r="S15" s="142"/>
      <c r="T15" s="142">
        <v>69</v>
      </c>
      <c r="U15" s="142">
        <v>66</v>
      </c>
      <c r="V15" s="142">
        <f>'Table 1b - SIP by Grade exNOMS'!V13+'Table 1b  SIP by Grade NOMS'!V13</f>
        <v>68</v>
      </c>
      <c r="W15" s="142">
        <f>'Table 1b - SIP by Grade exNOMS'!W13+'Table 1b  SIP by Grade NOMS'!W13</f>
        <v>78</v>
      </c>
      <c r="X15" s="142">
        <f>'Table 1b - SIP by Grade exNOMS'!X13+'Table 1b  SIP by Grade NOMS'!X13</f>
        <v>86</v>
      </c>
      <c r="Y15" s="142"/>
      <c r="Z15" s="142">
        <f>'Table 1b - SIP by Grade exNOMS'!Z13+'Table 1b  SIP by Grade NOMS'!Z13</f>
        <v>2420</v>
      </c>
      <c r="AA15" s="142">
        <f>'Table 1b - SIP by Grade exNOMS'!AA13+'Table 1b  SIP by Grade NOMS'!AA13</f>
        <v>2391</v>
      </c>
    </row>
    <row r="16" spans="1:27" x14ac:dyDescent="0.25">
      <c r="A16" s="43" t="s">
        <v>17</v>
      </c>
      <c r="B16" s="142">
        <v>12335</v>
      </c>
      <c r="C16" s="142">
        <v>12497</v>
      </c>
      <c r="D16" s="142">
        <f>'Table 1b - SIP by Grade exNOMS'!D14+'Table 1b  SIP by Grade NOMS'!D14</f>
        <v>11152</v>
      </c>
      <c r="E16" s="142">
        <f>'Table 1b - SIP by Grade exNOMS'!E14+'Table 1b  SIP by Grade NOMS'!E14</f>
        <v>11174</v>
      </c>
      <c r="F16" s="142">
        <f>'Table 1b - SIP by Grade exNOMS'!F14+'Table 1b  SIP by Grade NOMS'!F14</f>
        <v>10656</v>
      </c>
      <c r="G16" s="142"/>
      <c r="H16" s="142">
        <v>4977</v>
      </c>
      <c r="I16" s="142">
        <v>5004</v>
      </c>
      <c r="J16" s="142">
        <f>'Table 1b - SIP by Grade exNOMS'!J14+'Table 1b  SIP by Grade NOMS'!J14</f>
        <v>5565</v>
      </c>
      <c r="K16" s="142">
        <f>'Table 1b - SIP by Grade exNOMS'!K14+'Table 1b  SIP by Grade NOMS'!K14</f>
        <v>5818</v>
      </c>
      <c r="L16" s="142">
        <f>'Table 1b - SIP by Grade exNOMS'!L14+'Table 1b  SIP by Grade NOMS'!L14</f>
        <v>5957</v>
      </c>
      <c r="M16" s="142"/>
      <c r="N16" s="142">
        <v>711</v>
      </c>
      <c r="O16" s="142">
        <v>645</v>
      </c>
      <c r="P16" s="142">
        <f>'Table 1b - SIP by Grade exNOMS'!P14+'Table 1b  SIP by Grade NOMS'!P14</f>
        <v>658</v>
      </c>
      <c r="Q16" s="142">
        <f>'Table 1b - SIP by Grade exNOMS'!Q14+'Table 1b  SIP by Grade NOMS'!Q14</f>
        <v>715</v>
      </c>
      <c r="R16" s="142">
        <f>'Table 1b - SIP by Grade exNOMS'!R14+'Table 1b  SIP by Grade NOMS'!R14</f>
        <v>737</v>
      </c>
      <c r="S16" s="142"/>
      <c r="T16" s="142">
        <v>77</v>
      </c>
      <c r="U16" s="142">
        <v>78</v>
      </c>
      <c r="V16" s="142">
        <f>'Table 1b - SIP by Grade exNOMS'!V14+'Table 1b  SIP by Grade NOMS'!V14</f>
        <v>74</v>
      </c>
      <c r="W16" s="142">
        <f>'Table 1b - SIP by Grade exNOMS'!W14+'Table 1b  SIP by Grade NOMS'!W14</f>
        <v>75</v>
      </c>
      <c r="X16" s="142">
        <f>'Table 1b - SIP by Grade exNOMS'!X14+'Table 1b  SIP by Grade NOMS'!X14</f>
        <v>84</v>
      </c>
      <c r="Y16" s="142"/>
      <c r="Z16" s="142">
        <f>'Table 1b - SIP by Grade exNOMS'!Z14+'Table 1b  SIP by Grade NOMS'!Z14</f>
        <v>2593</v>
      </c>
      <c r="AA16" s="142">
        <f>'Table 1b - SIP by Grade exNOMS'!AA14+'Table 1b  SIP by Grade NOMS'!AA14</f>
        <v>2659</v>
      </c>
    </row>
    <row r="17" spans="1:30" x14ac:dyDescent="0.25">
      <c r="A17" s="43" t="s">
        <v>18</v>
      </c>
      <c r="B17" s="142">
        <v>4800</v>
      </c>
      <c r="C17" s="142">
        <v>4690</v>
      </c>
      <c r="D17" s="142">
        <f>'Table 1b - SIP by Grade exNOMS'!D15+'Table 1b  SIP by Grade NOMS'!D15</f>
        <v>4235</v>
      </c>
      <c r="E17" s="142">
        <f>'Table 1b - SIP by Grade exNOMS'!E15+'Table 1b  SIP by Grade NOMS'!E15</f>
        <v>4020</v>
      </c>
      <c r="F17" s="142">
        <f>'Table 1b - SIP by Grade exNOMS'!F15+'Table 1b  SIP by Grade NOMS'!F15</f>
        <v>3559</v>
      </c>
      <c r="G17" s="142"/>
      <c r="H17" s="142">
        <v>1095</v>
      </c>
      <c r="I17" s="142">
        <v>1049</v>
      </c>
      <c r="J17" s="142">
        <f>'Table 1b - SIP by Grade exNOMS'!J15+'Table 1b  SIP by Grade NOMS'!J15</f>
        <v>1040</v>
      </c>
      <c r="K17" s="142">
        <f>'Table 1b - SIP by Grade exNOMS'!K15+'Table 1b  SIP by Grade NOMS'!K15</f>
        <v>1096</v>
      </c>
      <c r="L17" s="142">
        <f>'Table 1b - SIP by Grade exNOMS'!L15+'Table 1b  SIP by Grade NOMS'!L15</f>
        <v>1056</v>
      </c>
      <c r="M17" s="142"/>
      <c r="N17" s="142">
        <v>102</v>
      </c>
      <c r="O17" s="142">
        <v>96</v>
      </c>
      <c r="P17" s="142">
        <f>'Table 1b - SIP by Grade exNOMS'!P15+'Table 1b  SIP by Grade NOMS'!P15</f>
        <v>87</v>
      </c>
      <c r="Q17" s="142">
        <f>'Table 1b - SIP by Grade exNOMS'!Q15+'Table 1b  SIP by Grade NOMS'!Q15</f>
        <v>106</v>
      </c>
      <c r="R17" s="142">
        <f>'Table 1b - SIP by Grade exNOMS'!R15+'Table 1b  SIP by Grade NOMS'!R15</f>
        <v>112</v>
      </c>
      <c r="S17" s="142"/>
      <c r="T17" s="142">
        <v>8</v>
      </c>
      <c r="U17" s="142">
        <v>10</v>
      </c>
      <c r="V17" s="142">
        <f>'Table 1b - SIP by Grade exNOMS'!V15+'Table 1b  SIP by Grade NOMS'!V15</f>
        <v>6</v>
      </c>
      <c r="W17" s="142">
        <f>'Table 1b - SIP by Grade exNOMS'!W15+'Table 1b  SIP by Grade NOMS'!W15</f>
        <v>10</v>
      </c>
      <c r="X17" s="142">
        <f>'Table 1b - SIP by Grade exNOMS'!X15+'Table 1b  SIP by Grade NOMS'!X15</f>
        <v>7</v>
      </c>
      <c r="Y17" s="142"/>
      <c r="Z17" s="142">
        <f>'Table 1b - SIP by Grade exNOMS'!Z15+'Table 1b  SIP by Grade NOMS'!Z15</f>
        <v>807</v>
      </c>
      <c r="AA17" s="142">
        <f>'Table 1b - SIP by Grade exNOMS'!AA15+'Table 1b  SIP by Grade NOMS'!AA15</f>
        <v>858</v>
      </c>
    </row>
    <row r="18" spans="1:30" x14ac:dyDescent="0.25">
      <c r="A18" s="40" t="s">
        <v>137</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row>
    <row r="19" spans="1:30" x14ac:dyDescent="0.25">
      <c r="A19" s="446" t="s">
        <v>21</v>
      </c>
      <c r="B19" s="142">
        <f>SUM(B21:B24)</f>
        <v>3755</v>
      </c>
      <c r="C19" s="142">
        <f>SUM(C21:C24)</f>
        <v>3623</v>
      </c>
      <c r="D19" s="142">
        <f>SUM(D21:D24)</f>
        <v>3614</v>
      </c>
      <c r="E19" s="142">
        <f>SUM(E21:E24)</f>
        <v>3682</v>
      </c>
      <c r="F19" s="142">
        <v>3674</v>
      </c>
      <c r="G19" s="43"/>
      <c r="H19" s="142">
        <f>SUM(H21:H24)</f>
        <v>1779</v>
      </c>
      <c r="I19" s="142">
        <f>SUM(I21:I24)</f>
        <v>1731</v>
      </c>
      <c r="J19" s="142">
        <f>SUM(J21:J24)</f>
        <v>1865</v>
      </c>
      <c r="K19" s="142">
        <f>SUM(K21:K24)</f>
        <v>1865</v>
      </c>
      <c r="L19" s="142">
        <v>1917</v>
      </c>
      <c r="M19" s="43"/>
      <c r="N19" s="43">
        <f>SUM(N21:N24)</f>
        <v>98</v>
      </c>
      <c r="O19" s="43">
        <f>SUM(O21:O24)</f>
        <v>101</v>
      </c>
      <c r="P19" s="43">
        <v>100</v>
      </c>
      <c r="Q19" s="43">
        <v>110</v>
      </c>
      <c r="R19" s="142">
        <v>125</v>
      </c>
      <c r="S19" s="43"/>
      <c r="T19" s="43">
        <v>9</v>
      </c>
      <c r="U19" s="43">
        <v>7</v>
      </c>
      <c r="V19" s="43">
        <v>8</v>
      </c>
      <c r="W19" s="43">
        <v>9</v>
      </c>
      <c r="X19" s="43">
        <v>8</v>
      </c>
      <c r="Y19" s="43"/>
      <c r="Z19" s="43">
        <v>322</v>
      </c>
      <c r="AA19" s="43">
        <v>596</v>
      </c>
    </row>
    <row r="20" spans="1:30" x14ac:dyDescent="0.25">
      <c r="A20" s="883" t="s">
        <v>22</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row>
    <row r="21" spans="1:30" x14ac:dyDescent="0.25">
      <c r="A21" s="883" t="s">
        <v>23</v>
      </c>
      <c r="B21" s="142">
        <v>1387</v>
      </c>
      <c r="C21" s="142">
        <v>1345</v>
      </c>
      <c r="D21" s="142">
        <f>'Table 1b - SIP by Grade exNOMS'!D20+'Table 1b  SIP by Grade NOMS'!D20</f>
        <v>1456</v>
      </c>
      <c r="E21" s="142">
        <f>'Table 1b - SIP by Grade exNOMS'!E20+'Table 1b  SIP by Grade NOMS'!E20</f>
        <v>1514</v>
      </c>
      <c r="F21" s="142">
        <f>'Table 1b - SIP by Grade exNOMS'!F20+'Table 1b  SIP by Grade NOMS'!F20</f>
        <v>1586</v>
      </c>
      <c r="G21" s="142"/>
      <c r="H21" s="142">
        <v>756</v>
      </c>
      <c r="I21" s="142">
        <v>763</v>
      </c>
      <c r="J21" s="142">
        <f>'Table 1b - SIP by Grade exNOMS'!J20+'Table 1b  SIP by Grade NOMS'!J20</f>
        <v>814</v>
      </c>
      <c r="K21" s="142">
        <f>'Table 1b - SIP by Grade exNOMS'!K20+'Table 1b  SIP by Grade NOMS'!K20</f>
        <v>804</v>
      </c>
      <c r="L21" s="142">
        <f>'Table 1b - SIP by Grade exNOMS'!L20+'Table 1b  SIP by Grade NOMS'!L20</f>
        <v>841</v>
      </c>
      <c r="M21" s="142"/>
      <c r="N21" s="142">
        <v>36</v>
      </c>
      <c r="O21" s="142">
        <v>41</v>
      </c>
      <c r="P21" s="142">
        <f>'Table 1b - SIP by Grade exNOMS'!P20+'Table 1b  SIP by Grade NOMS'!P20</f>
        <v>34</v>
      </c>
      <c r="Q21" s="142">
        <f>'Table 1b - SIP by Grade exNOMS'!Q20+'Table 1b  SIP by Grade NOMS'!Q20</f>
        <v>40</v>
      </c>
      <c r="R21" s="142">
        <f>'Table 1b - SIP by Grade exNOMS'!R20+'Table 1b  SIP by Grade NOMS'!R20</f>
        <v>44</v>
      </c>
      <c r="S21" s="142"/>
      <c r="T21" s="142">
        <v>6</v>
      </c>
      <c r="U21" s="142">
        <v>3</v>
      </c>
      <c r="V21" s="142">
        <v>3</v>
      </c>
      <c r="W21" s="142">
        <v>4</v>
      </c>
      <c r="X21" s="142">
        <v>3</v>
      </c>
      <c r="Y21" s="142"/>
      <c r="Z21" s="142">
        <f>'Table 1b - SIP by Grade exNOMS'!Z20+'Table 1b  SIP by Grade NOMS'!Z20</f>
        <v>118</v>
      </c>
      <c r="AA21" s="142">
        <f>'Table 1b - SIP by Grade exNOMS'!AA20+'Table 1b  SIP by Grade NOMS'!AA20</f>
        <v>211</v>
      </c>
    </row>
    <row r="22" spans="1:30" x14ac:dyDescent="0.25">
      <c r="A22" s="883" t="s">
        <v>24</v>
      </c>
      <c r="B22" s="142">
        <v>1551</v>
      </c>
      <c r="C22" s="142">
        <v>1510</v>
      </c>
      <c r="D22" s="142">
        <f>'Table 1b - SIP by Grade exNOMS'!D21+'Table 1b  SIP by Grade NOMS'!D21</f>
        <v>1466</v>
      </c>
      <c r="E22" s="142">
        <f>'Table 1b - SIP by Grade exNOMS'!E21+'Table 1b  SIP by Grade NOMS'!E21</f>
        <v>1490</v>
      </c>
      <c r="F22" s="142">
        <f>'Table 1b - SIP by Grade exNOMS'!F21+'Table 1b  SIP by Grade NOMS'!F21</f>
        <v>1429</v>
      </c>
      <c r="G22" s="142"/>
      <c r="H22" s="142">
        <v>616</v>
      </c>
      <c r="I22" s="142">
        <v>580</v>
      </c>
      <c r="J22" s="142">
        <f>'Table 1b - SIP by Grade exNOMS'!J21+'Table 1b  SIP by Grade NOMS'!J21</f>
        <v>641</v>
      </c>
      <c r="K22" s="142">
        <f>'Table 1b - SIP by Grade exNOMS'!K21+'Table 1b  SIP by Grade NOMS'!K21</f>
        <v>643</v>
      </c>
      <c r="L22" s="142">
        <f>'Table 1b - SIP by Grade exNOMS'!L21+'Table 1b  SIP by Grade NOMS'!L21</f>
        <v>638</v>
      </c>
      <c r="M22" s="142"/>
      <c r="N22" s="142">
        <v>22</v>
      </c>
      <c r="O22" s="142">
        <v>21</v>
      </c>
      <c r="P22" s="142">
        <f>'Table 1b - SIP by Grade exNOMS'!P21+'Table 1b  SIP by Grade NOMS'!P21</f>
        <v>24</v>
      </c>
      <c r="Q22" s="142">
        <f>'Table 1b - SIP by Grade exNOMS'!Q21+'Table 1b  SIP by Grade NOMS'!Q21</f>
        <v>26</v>
      </c>
      <c r="R22" s="142">
        <f>'Table 1b - SIP by Grade exNOMS'!R21+'Table 1b  SIP by Grade NOMS'!R21</f>
        <v>33</v>
      </c>
      <c r="S22" s="142"/>
      <c r="T22" s="142" t="s">
        <v>45</v>
      </c>
      <c r="U22" s="142" t="s">
        <v>45</v>
      </c>
      <c r="V22" s="142" t="s">
        <v>45</v>
      </c>
      <c r="W22" s="142" t="s">
        <v>45</v>
      </c>
      <c r="X22" s="142" t="s">
        <v>45</v>
      </c>
      <c r="Y22" s="142"/>
      <c r="Z22" s="142">
        <f>'Table 1b - SIP by Grade exNOMS'!Z21+'Table 1b  SIP by Grade NOMS'!Z21</f>
        <v>144</v>
      </c>
      <c r="AA22" s="142">
        <f>'Table 1b - SIP by Grade exNOMS'!AA21+'Table 1b  SIP by Grade NOMS'!AA21</f>
        <v>264</v>
      </c>
    </row>
    <row r="23" spans="1:30" x14ac:dyDescent="0.25">
      <c r="A23" s="883" t="s">
        <v>25</v>
      </c>
      <c r="B23" s="142">
        <v>332</v>
      </c>
      <c r="C23" s="142">
        <v>306</v>
      </c>
      <c r="D23" s="142">
        <f>'Table 1b - SIP by Grade exNOMS'!D22+'Table 1b  SIP by Grade NOMS'!D22</f>
        <v>273</v>
      </c>
      <c r="E23" s="142">
        <f>'Table 1b - SIP by Grade exNOMS'!E22+'Table 1b  SIP by Grade NOMS'!E22</f>
        <v>250</v>
      </c>
      <c r="F23" s="142">
        <f>'Table 1b - SIP by Grade exNOMS'!F22+'Table 1b  SIP by Grade NOMS'!F22</f>
        <v>230</v>
      </c>
      <c r="G23" s="142"/>
      <c r="H23" s="142">
        <v>175</v>
      </c>
      <c r="I23" s="142">
        <v>159</v>
      </c>
      <c r="J23" s="142">
        <f>'Table 1b - SIP by Grade exNOMS'!J22+'Table 1b  SIP by Grade NOMS'!J22</f>
        <v>171</v>
      </c>
      <c r="K23" s="142">
        <f>'Table 1b - SIP by Grade exNOMS'!K22+'Table 1b  SIP by Grade NOMS'!K22</f>
        <v>169</v>
      </c>
      <c r="L23" s="142">
        <f>'Table 1b - SIP by Grade exNOMS'!L22+'Table 1b  SIP by Grade NOMS'!L22</f>
        <v>168</v>
      </c>
      <c r="M23" s="142"/>
      <c r="N23" s="142">
        <v>16</v>
      </c>
      <c r="O23" s="142">
        <v>14</v>
      </c>
      <c r="P23" s="142">
        <f>'Table 1b - SIP by Grade exNOMS'!P22+'Table 1b  SIP by Grade NOMS'!P22</f>
        <v>15</v>
      </c>
      <c r="Q23" s="142">
        <f>'Table 1b - SIP by Grade exNOMS'!Q22+'Table 1b  SIP by Grade NOMS'!Q22</f>
        <v>14</v>
      </c>
      <c r="R23" s="142">
        <f>'Table 1b - SIP by Grade exNOMS'!R22+'Table 1b  SIP by Grade NOMS'!R22</f>
        <v>17</v>
      </c>
      <c r="S23" s="142"/>
      <c r="T23" s="142" t="s">
        <v>45</v>
      </c>
      <c r="U23" s="142" t="s">
        <v>45</v>
      </c>
      <c r="V23" s="142" t="s">
        <v>45</v>
      </c>
      <c r="W23" s="142" t="s">
        <v>45</v>
      </c>
      <c r="X23" s="142" t="s">
        <v>45</v>
      </c>
      <c r="Y23" s="142"/>
      <c r="Z23" s="142">
        <f>'Table 1b - SIP by Grade exNOMS'!Z22+'Table 1b  SIP by Grade NOMS'!Z22</f>
        <v>8</v>
      </c>
      <c r="AA23" s="142">
        <f>'Table 1b - SIP by Grade exNOMS'!AA22+'Table 1b  SIP by Grade NOMS'!AA22</f>
        <v>22</v>
      </c>
    </row>
    <row r="24" spans="1:30" x14ac:dyDescent="0.25">
      <c r="A24" s="883" t="s">
        <v>26</v>
      </c>
      <c r="B24" s="142">
        <v>485</v>
      </c>
      <c r="C24" s="142">
        <v>462</v>
      </c>
      <c r="D24" s="142">
        <f>'Table 1b - SIP by Grade exNOMS'!D23+'Table 1b  SIP by Grade NOMS'!D23</f>
        <v>419</v>
      </c>
      <c r="E24" s="142">
        <f>'Table 1b - SIP by Grade exNOMS'!E23+'Table 1b  SIP by Grade NOMS'!E23</f>
        <v>428</v>
      </c>
      <c r="F24" s="142">
        <f>'Table 1b - SIP by Grade exNOMS'!F23+'Table 1b  SIP by Grade NOMS'!F23</f>
        <v>429</v>
      </c>
      <c r="G24" s="142"/>
      <c r="H24" s="142">
        <v>232</v>
      </c>
      <c r="I24" s="142">
        <v>229</v>
      </c>
      <c r="J24" s="142">
        <f>'Table 1b - SIP by Grade exNOMS'!J23+'Table 1b  SIP by Grade NOMS'!J23</f>
        <v>239</v>
      </c>
      <c r="K24" s="142">
        <f>'Table 1b - SIP by Grade exNOMS'!K23+'Table 1b  SIP by Grade NOMS'!K23</f>
        <v>249</v>
      </c>
      <c r="L24" s="142">
        <f>'Table 1b - SIP by Grade exNOMS'!L23+'Table 1b  SIP by Grade NOMS'!L23</f>
        <v>270</v>
      </c>
      <c r="M24" s="142"/>
      <c r="N24" s="142">
        <v>24</v>
      </c>
      <c r="O24" s="142">
        <v>25</v>
      </c>
      <c r="P24" s="142">
        <f>'Table 1b - SIP by Grade exNOMS'!P23+'Table 1b  SIP by Grade NOMS'!P23</f>
        <v>27</v>
      </c>
      <c r="Q24" s="142">
        <f>'Table 1b - SIP by Grade exNOMS'!Q23+'Table 1b  SIP by Grade NOMS'!Q23</f>
        <v>30</v>
      </c>
      <c r="R24" s="142">
        <f>'Table 1b - SIP by Grade exNOMS'!R23+'Table 1b  SIP by Grade NOMS'!R23</f>
        <v>31</v>
      </c>
      <c r="S24" s="142"/>
      <c r="T24" s="142" t="s">
        <v>45</v>
      </c>
      <c r="U24" s="142" t="s">
        <v>45</v>
      </c>
      <c r="V24" s="142">
        <v>3</v>
      </c>
      <c r="W24" s="142">
        <v>3</v>
      </c>
      <c r="X24" s="142">
        <v>3</v>
      </c>
      <c r="Y24" s="142"/>
      <c r="Z24" s="142">
        <f>'Table 1b - SIP by Grade exNOMS'!Z23+'Table 1b  SIP by Grade NOMS'!Z23</f>
        <v>52</v>
      </c>
      <c r="AA24" s="142">
        <f>'Table 1b - SIP by Grade exNOMS'!AA23+'Table 1b  SIP by Grade NOMS'!AA23</f>
        <v>99</v>
      </c>
    </row>
    <row r="25" spans="1:30" x14ac:dyDescent="0.25">
      <c r="A25" s="446" t="s">
        <v>27</v>
      </c>
      <c r="B25" s="142">
        <v>33319</v>
      </c>
      <c r="C25" s="142">
        <v>36447</v>
      </c>
      <c r="D25" s="142">
        <f>'Table 1b - SIP by Grade exNOMS'!D24+'Table 1b  SIP by Grade NOMS'!D24</f>
        <v>30353</v>
      </c>
      <c r="E25" s="142">
        <f>'Table 1b - SIP by Grade exNOMS'!E24+'Table 1b  SIP by Grade NOMS'!E24</f>
        <v>28522</v>
      </c>
      <c r="F25" s="142">
        <f>'Table 1b - SIP by Grade exNOMS'!F24+'Table 1b  SIP by Grade NOMS'!F24</f>
        <v>26278</v>
      </c>
      <c r="G25" s="142"/>
      <c r="H25" s="142">
        <v>10507</v>
      </c>
      <c r="I25" s="142">
        <v>13843</v>
      </c>
      <c r="J25" s="142">
        <f>'Table 1b - SIP by Grade exNOMS'!J24+'Table 1b  SIP by Grade NOMS'!J24</f>
        <v>15111</v>
      </c>
      <c r="K25" s="142">
        <f>'Table 1b - SIP by Grade exNOMS'!K24+'Table 1b  SIP by Grade NOMS'!K24</f>
        <v>14661</v>
      </c>
      <c r="L25" s="142">
        <f>'Table 1b - SIP by Grade exNOMS'!L24+'Table 1b  SIP by Grade NOMS'!L24</f>
        <v>14241</v>
      </c>
      <c r="M25" s="142"/>
      <c r="N25" s="142">
        <v>888</v>
      </c>
      <c r="O25" s="142">
        <v>1373</v>
      </c>
      <c r="P25" s="142">
        <f>'Table 1b - SIP by Grade exNOMS'!P24+'Table 1b  SIP by Grade NOMS'!P24</f>
        <v>1376</v>
      </c>
      <c r="Q25" s="142">
        <f>'Table 1b - SIP by Grade exNOMS'!Q24+'Table 1b  SIP by Grade NOMS'!Q24</f>
        <v>1378</v>
      </c>
      <c r="R25" s="142">
        <f>'Table 1b - SIP by Grade exNOMS'!R24+'Table 1b  SIP by Grade NOMS'!R24</f>
        <v>1382</v>
      </c>
      <c r="S25" s="142"/>
      <c r="T25" s="142">
        <v>65</v>
      </c>
      <c r="U25" s="142">
        <v>135</v>
      </c>
      <c r="V25" s="142">
        <v>133</v>
      </c>
      <c r="W25" s="142">
        <v>134</v>
      </c>
      <c r="X25" s="142">
        <v>143</v>
      </c>
      <c r="Y25" s="142"/>
      <c r="Z25" s="142">
        <f>'Table 1b - SIP by Grade exNOMS'!Z24+'Table 1b  SIP by Grade NOMS'!Z24</f>
        <v>2299</v>
      </c>
      <c r="AA25" s="142">
        <f>'Table 1b - SIP by Grade exNOMS'!AA24+'Table 1b  SIP by Grade NOMS'!AA24</f>
        <v>4236</v>
      </c>
    </row>
    <row r="26" spans="1:30" x14ac:dyDescent="0.25">
      <c r="A26" s="446" t="s">
        <v>333</v>
      </c>
      <c r="B26" s="142">
        <v>12702</v>
      </c>
      <c r="C26" s="142">
        <v>6793</v>
      </c>
      <c r="D26" s="142">
        <f>'Table 1b - SIP by Grade exNOMS'!D25+'Table 1b  SIP by Grade NOMS'!D25</f>
        <v>6545</v>
      </c>
      <c r="E26" s="142">
        <f>'Table 1b - SIP by Grade exNOMS'!E25+'Table 1b  SIP by Grade NOMS'!E25</f>
        <v>6622</v>
      </c>
      <c r="F26" s="142">
        <f>'Table 1b - SIP by Grade exNOMS'!F25+'Table 1b  SIP by Grade NOMS'!F25</f>
        <v>7379</v>
      </c>
      <c r="G26" s="142"/>
      <c r="H26" s="142">
        <v>6539</v>
      </c>
      <c r="I26" s="142">
        <v>2508</v>
      </c>
      <c r="J26" s="142">
        <f>'Table 1b - SIP by Grade exNOMS'!J25+'Table 1b  SIP by Grade NOMS'!J25</f>
        <v>2796</v>
      </c>
      <c r="K26" s="142">
        <f>'Table 1b - SIP by Grade exNOMS'!K25+'Table 1b  SIP by Grade NOMS'!K25</f>
        <v>2955</v>
      </c>
      <c r="L26" s="142">
        <f>'Table 1b - SIP by Grade exNOMS'!L25+'Table 1b  SIP by Grade NOMS'!L25</f>
        <v>3028</v>
      </c>
      <c r="M26" s="142"/>
      <c r="N26" s="142">
        <v>1098</v>
      </c>
      <c r="O26" s="142">
        <v>474</v>
      </c>
      <c r="P26" s="142">
        <f>'Table 1b - SIP by Grade exNOMS'!P25+'Table 1b  SIP by Grade NOMS'!P25</f>
        <v>424</v>
      </c>
      <c r="Q26" s="142">
        <f>'Table 1b - SIP by Grade exNOMS'!Q25+'Table 1b  SIP by Grade NOMS'!Q25</f>
        <v>453</v>
      </c>
      <c r="R26" s="142">
        <f>'Table 1b - SIP by Grade exNOMS'!R25+'Table 1b  SIP by Grade NOMS'!R25</f>
        <v>459</v>
      </c>
      <c r="S26" s="142"/>
      <c r="T26" s="142">
        <v>121</v>
      </c>
      <c r="U26" s="142">
        <v>52</v>
      </c>
      <c r="V26" s="142">
        <v>49</v>
      </c>
      <c r="W26" s="142">
        <v>57</v>
      </c>
      <c r="X26" s="142">
        <v>74</v>
      </c>
      <c r="Y26" s="142"/>
      <c r="Z26" s="142">
        <f>'Table 1b - SIP by Grade exNOMS'!Z25+'Table 1b  SIP by Grade NOMS'!Z25</f>
        <v>6971</v>
      </c>
      <c r="AA26" s="142">
        <f>'Table 1b - SIP by Grade exNOMS'!AA25+'Table 1b  SIP by Grade NOMS'!AA25</f>
        <v>4908</v>
      </c>
    </row>
    <row r="27" spans="1:30" x14ac:dyDescent="0.25">
      <c r="A27" s="446"/>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row>
    <row r="28" spans="1:30" ht="13.8" x14ac:dyDescent="0.25">
      <c r="A28" s="550" t="s">
        <v>298</v>
      </c>
      <c r="B28" s="715">
        <f>SUM(B21:B25)/SUM(B21:B26)</f>
        <v>0.74481677917068467</v>
      </c>
      <c r="C28" s="715">
        <f>SUM(C21:C25)/SUM(C21:C26)</f>
        <v>0.85504555832959905</v>
      </c>
      <c r="D28" s="715">
        <f>SUM(D21:D25)/SUM(D21:D26)</f>
        <v>0.8384429304897314</v>
      </c>
      <c r="E28" s="715">
        <f>SUM(E21:E25)/SUM(E21:E26)</f>
        <v>0.82944418688507704</v>
      </c>
      <c r="F28" s="715">
        <f>SUM(F21:F25)/SUM(F21:F26)</f>
        <v>0.80233586027698156</v>
      </c>
      <c r="G28" s="715"/>
      <c r="H28" s="716">
        <f>SUM(H21:H25)/SUM(H21:H26)</f>
        <v>0.6526427622841966</v>
      </c>
      <c r="I28" s="716">
        <f>SUM(I21:I25)/SUM(I21:I26)</f>
        <v>0.86129852892379166</v>
      </c>
      <c r="J28" s="716">
        <f>SUM(J21:J25)/SUM(J21:J26)</f>
        <v>0.85858790208375479</v>
      </c>
      <c r="K28" s="716">
        <f>SUM(K21:K25)/SUM(K21:K26)</f>
        <v>0.848313741594374</v>
      </c>
      <c r="L28" s="716">
        <f>SUM(L21:L25)/SUM(L21:L26)</f>
        <v>0.84217658709475662</v>
      </c>
      <c r="M28" s="716"/>
      <c r="N28" s="716">
        <f>SUM(N21:N25)/SUM(N21:N26)</f>
        <v>0.4731285988483685</v>
      </c>
      <c r="O28" s="716">
        <f>SUM(O21:O25)/SUM(O21:O26)</f>
        <v>0.75667351129363447</v>
      </c>
      <c r="P28" s="716">
        <f>SUM(P21:P25)/SUM(P21:P26)</f>
        <v>0.77684210526315789</v>
      </c>
      <c r="Q28" s="716">
        <f>SUM(Q21:Q25)/SUM(Q21:Q26)</f>
        <v>0.76661514683153009</v>
      </c>
      <c r="R28" s="716">
        <f>SUM(R21:R25)/SUM(R21:R26)</f>
        <v>0.76653102746693791</v>
      </c>
      <c r="S28" s="716"/>
      <c r="T28" s="716">
        <v>0.37948717948717947</v>
      </c>
      <c r="U28" s="716">
        <v>0.73195876288659789</v>
      </c>
      <c r="V28" s="716">
        <v>0.74210526315789471</v>
      </c>
      <c r="W28" s="716">
        <v>0.71499999999999997</v>
      </c>
      <c r="X28" s="716">
        <v>0.6711111111111111</v>
      </c>
      <c r="Y28" s="716"/>
      <c r="Z28" s="716">
        <f>SUM(Z21:Z25)/SUM(Z21:Z26)</f>
        <v>0.27324854045037533</v>
      </c>
      <c r="AA28" s="716">
        <f>SUM(AA21:AA25)/SUM(AA21:AA26)</f>
        <v>0.49609856262833674</v>
      </c>
    </row>
    <row r="29" spans="1:30" x14ac:dyDescent="0.25">
      <c r="A29" s="25"/>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row>
    <row r="30" spans="1:30" x14ac:dyDescent="0.25">
      <c r="A30" s="14" t="s">
        <v>29</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row>
    <row r="31" spans="1:30" x14ac:dyDescent="0.25">
      <c r="A31" s="43" t="s">
        <v>30</v>
      </c>
      <c r="B31" s="142">
        <v>1684</v>
      </c>
      <c r="C31" s="142">
        <v>1662</v>
      </c>
      <c r="D31" s="142">
        <f>'Table 1b - SIP by Grade exNOMS'!D28+'Table 1b  SIP by Grade NOMS'!D28</f>
        <v>1546</v>
      </c>
      <c r="E31" s="142">
        <f>'Table 1b - SIP by Grade exNOMS'!E28+'Table 1b  SIP by Grade NOMS'!E28</f>
        <v>1536</v>
      </c>
      <c r="F31" s="142">
        <f>'Table 1b - SIP by Grade exNOMS'!F28+'Table 1b  SIP by Grade NOMS'!F28</f>
        <v>1518</v>
      </c>
      <c r="G31" s="142"/>
      <c r="H31" s="142">
        <v>666</v>
      </c>
      <c r="I31" s="142">
        <v>644</v>
      </c>
      <c r="J31" s="142">
        <f>'Table 1b - SIP by Grade exNOMS'!J28+'Table 1b  SIP by Grade NOMS'!J28</f>
        <v>757</v>
      </c>
      <c r="K31" s="142">
        <f>'Table 1b - SIP by Grade exNOMS'!K28+'Table 1b  SIP by Grade NOMS'!K28</f>
        <v>755</v>
      </c>
      <c r="L31" s="142">
        <f>'Table 1b - SIP by Grade exNOMS'!L28+'Table 1b  SIP by Grade NOMS'!L28</f>
        <v>781</v>
      </c>
      <c r="M31" s="142"/>
      <c r="N31" s="142">
        <v>47</v>
      </c>
      <c r="O31" s="142">
        <v>49</v>
      </c>
      <c r="P31" s="142">
        <f>'Table 1b - SIP by Grade exNOMS'!P28+'Table 1b  SIP by Grade NOMS'!P28</f>
        <v>57</v>
      </c>
      <c r="Q31" s="142">
        <f>'Table 1b - SIP by Grade exNOMS'!Q28+'Table 1b  SIP by Grade NOMS'!Q28</f>
        <v>56</v>
      </c>
      <c r="R31" s="142">
        <f>'Table 1b - SIP by Grade exNOMS'!R28+'Table 1b  SIP by Grade NOMS'!R28</f>
        <v>62</v>
      </c>
      <c r="S31" s="142"/>
      <c r="T31" s="142">
        <v>8</v>
      </c>
      <c r="U31" s="142">
        <v>8</v>
      </c>
      <c r="V31" s="142">
        <f>'Table 1b - SIP by Grade exNOMS'!V28+'Table 1b  SIP by Grade NOMS'!V28</f>
        <v>7</v>
      </c>
      <c r="W31" s="142">
        <f>'Table 1b - SIP by Grade exNOMS'!W28+'Table 1b  SIP by Grade NOMS'!W28</f>
        <v>6</v>
      </c>
      <c r="X31" s="142">
        <f>'Table 1b - SIP by Grade exNOMS'!X28+'Table 1b  SIP by Grade NOMS'!X28</f>
        <v>7</v>
      </c>
      <c r="Y31" s="142"/>
      <c r="Z31" s="142">
        <f>'Table 1b - SIP by Grade exNOMS'!Z28+'Table 1b  SIP by Grade NOMS'!Z28</f>
        <v>271</v>
      </c>
      <c r="AA31" s="142">
        <f>'Table 1b - SIP by Grade exNOMS'!AA28+'Table 1b  SIP by Grade NOMS'!AA28</f>
        <v>636</v>
      </c>
      <c r="AB31" s="142"/>
      <c r="AC31" s="142"/>
      <c r="AD31" s="142"/>
    </row>
    <row r="32" spans="1:30" x14ac:dyDescent="0.25">
      <c r="A32" s="43" t="s">
        <v>31</v>
      </c>
      <c r="B32" s="142">
        <v>29004</v>
      </c>
      <c r="C32" s="142">
        <v>27001</v>
      </c>
      <c r="D32" s="142">
        <f>'Table 1b - SIP by Grade exNOMS'!D29+'Table 1b  SIP by Grade NOMS'!D29</f>
        <v>23774</v>
      </c>
      <c r="E32" s="142">
        <f>'Table 1b - SIP by Grade exNOMS'!E29+'Table 1b  SIP by Grade NOMS'!E29</f>
        <v>23041</v>
      </c>
      <c r="F32" s="142">
        <f>'Table 1b - SIP by Grade exNOMS'!F29+'Table 1b  SIP by Grade NOMS'!F29</f>
        <v>22979</v>
      </c>
      <c r="G32" s="142"/>
      <c r="H32" s="142">
        <v>11779</v>
      </c>
      <c r="I32" s="142">
        <v>11285</v>
      </c>
      <c r="J32" s="142">
        <f>'Table 1b - SIP by Grade exNOMS'!J29+'Table 1b  SIP by Grade NOMS'!J29</f>
        <v>12268</v>
      </c>
      <c r="K32" s="142">
        <f>'Table 1b - SIP by Grade exNOMS'!K29+'Table 1b  SIP by Grade NOMS'!K29</f>
        <v>12111</v>
      </c>
      <c r="L32" s="142">
        <f>'Table 1b - SIP by Grade exNOMS'!L29+'Table 1b  SIP by Grade NOMS'!L29</f>
        <v>11997</v>
      </c>
      <c r="M32" s="142"/>
      <c r="N32" s="142">
        <v>1203</v>
      </c>
      <c r="O32" s="142">
        <v>1114</v>
      </c>
      <c r="P32" s="142">
        <f>'Table 1b - SIP by Grade exNOMS'!P29+'Table 1b  SIP by Grade NOMS'!P29</f>
        <v>1153</v>
      </c>
      <c r="Q32" s="142">
        <f>'Table 1b - SIP by Grade exNOMS'!Q29+'Table 1b  SIP by Grade NOMS'!Q29</f>
        <v>1186</v>
      </c>
      <c r="R32" s="142">
        <f>'Table 1b - SIP by Grade exNOMS'!R29+'Table 1b  SIP by Grade NOMS'!R29</f>
        <v>1224</v>
      </c>
      <c r="S32" s="142"/>
      <c r="T32" s="142">
        <v>129</v>
      </c>
      <c r="U32" s="142">
        <v>111</v>
      </c>
      <c r="V32" s="142">
        <f>'Table 1b - SIP by Grade exNOMS'!V29+'Table 1b  SIP by Grade NOMS'!V29</f>
        <v>118</v>
      </c>
      <c r="W32" s="142">
        <f>'Table 1b - SIP by Grade exNOMS'!W29+'Table 1b  SIP by Grade NOMS'!W29</f>
        <v>127</v>
      </c>
      <c r="X32" s="142">
        <f>'Table 1b - SIP by Grade exNOMS'!X29+'Table 1b  SIP by Grade NOMS'!X29</f>
        <v>130</v>
      </c>
      <c r="Y32" s="142"/>
      <c r="Z32" s="142">
        <f>'Table 1b - SIP by Grade exNOMS'!Z29+'Table 1b  SIP by Grade NOMS'!Z29</f>
        <v>1636</v>
      </c>
      <c r="AA32" s="142">
        <f>'Table 1b - SIP by Grade exNOMS'!AA29+'Table 1b  SIP by Grade NOMS'!AA29</f>
        <v>4063</v>
      </c>
      <c r="AB32" s="142"/>
      <c r="AC32" s="142"/>
      <c r="AD32" s="142"/>
    </row>
    <row r="33" spans="1:30" x14ac:dyDescent="0.25">
      <c r="A33" s="446" t="s">
        <v>333</v>
      </c>
      <c r="B33" s="142">
        <v>19088</v>
      </c>
      <c r="C33" s="142">
        <v>18200</v>
      </c>
      <c r="D33" s="142">
        <f>'Table 1b - SIP by Grade exNOMS'!D30+'Table 1b  SIP by Grade NOMS'!D30</f>
        <v>15192</v>
      </c>
      <c r="E33" s="142">
        <f>'Table 1b - SIP by Grade exNOMS'!E30+'Table 1b  SIP by Grade NOMS'!E30</f>
        <v>14249</v>
      </c>
      <c r="F33" s="142">
        <f>'Table 1b - SIP by Grade exNOMS'!F30+'Table 1b  SIP by Grade NOMS'!F30</f>
        <v>12834</v>
      </c>
      <c r="G33" s="142"/>
      <c r="H33" s="142">
        <v>6380</v>
      </c>
      <c r="I33" s="142">
        <v>6153</v>
      </c>
      <c r="J33" s="142">
        <f>'Table 1b - SIP by Grade exNOMS'!J30+'Table 1b  SIP by Grade NOMS'!J30</f>
        <v>6747</v>
      </c>
      <c r="K33" s="142">
        <f>'Table 1b - SIP by Grade exNOMS'!K30+'Table 1b  SIP by Grade NOMS'!K30</f>
        <v>6615</v>
      </c>
      <c r="L33" s="142">
        <f>'Table 1b - SIP by Grade exNOMS'!L30+'Table 1b  SIP by Grade NOMS'!L30</f>
        <v>6408</v>
      </c>
      <c r="M33" s="142"/>
      <c r="N33" s="142">
        <v>834</v>
      </c>
      <c r="O33" s="142">
        <v>785</v>
      </c>
      <c r="P33" s="142">
        <f>'Table 1b - SIP by Grade exNOMS'!P30+'Table 1b  SIP by Grade NOMS'!P30</f>
        <v>690</v>
      </c>
      <c r="Q33" s="142">
        <f>'Table 1b - SIP by Grade exNOMS'!Q30+'Table 1b  SIP by Grade NOMS'!Q30</f>
        <v>699</v>
      </c>
      <c r="R33" s="142">
        <f>'Table 1b - SIP by Grade exNOMS'!R30+'Table 1b  SIP by Grade NOMS'!R30</f>
        <v>680</v>
      </c>
      <c r="S33" s="142"/>
      <c r="T33" s="142">
        <v>58</v>
      </c>
      <c r="U33" s="142">
        <v>75</v>
      </c>
      <c r="V33" s="142">
        <f>'Table 1b - SIP by Grade exNOMS'!V30+'Table 1b  SIP by Grade NOMS'!V30</f>
        <v>65</v>
      </c>
      <c r="W33" s="142">
        <f>'Table 1b - SIP by Grade exNOMS'!W30+'Table 1b  SIP by Grade NOMS'!W30</f>
        <v>67</v>
      </c>
      <c r="X33" s="142">
        <f>'Table 1b - SIP by Grade exNOMS'!X30+'Table 1b  SIP by Grade NOMS'!X30</f>
        <v>88</v>
      </c>
      <c r="Y33" s="142"/>
      <c r="Z33" s="142">
        <f>'Table 1b - SIP by Grade exNOMS'!Z30+'Table 1b  SIP by Grade NOMS'!Z30</f>
        <v>7685</v>
      </c>
      <c r="AA33" s="142">
        <f>'Table 1b - SIP by Grade exNOMS'!AA30+'Table 1b  SIP by Grade NOMS'!AA30</f>
        <v>5041</v>
      </c>
      <c r="AB33" s="142"/>
      <c r="AC33" s="142"/>
      <c r="AD33" s="142"/>
    </row>
    <row r="34" spans="1:30" x14ac:dyDescent="0.25">
      <c r="A34" s="43"/>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row>
    <row r="35" spans="1:30" ht="13.8" x14ac:dyDescent="0.25">
      <c r="A35" s="550" t="s">
        <v>298</v>
      </c>
      <c r="B35" s="715">
        <f>SUM(B31:B32)/SUM(B31:B33)</f>
        <v>0.61652201864352296</v>
      </c>
      <c r="C35" s="715">
        <f>SUM(C31:C32)/SUM(C31:C33)</f>
        <v>0.6116339116147067</v>
      </c>
      <c r="D35" s="715">
        <f>SUM(D31:D32)/SUM(D31:D33)</f>
        <v>0.625</v>
      </c>
      <c r="E35" s="715">
        <f>SUM(E31:E32)/SUM(E31:E33)</f>
        <v>0.63300365734301756</v>
      </c>
      <c r="F35" s="715">
        <f>SUM(F31:F32)/SUM(F31:F33)</f>
        <v>0.65621065602314432</v>
      </c>
      <c r="G35" s="715"/>
      <c r="H35" s="716">
        <f>SUM(H31:H32)/SUM(H31:H33)</f>
        <v>0.66108897742363881</v>
      </c>
      <c r="I35" s="716">
        <f>SUM(I31:I32)/SUM(I31:I33)</f>
        <v>0.65971684548169451</v>
      </c>
      <c r="J35" s="716">
        <f>SUM(J31:J32)/SUM(J31:J33)</f>
        <v>0.65875986243172158</v>
      </c>
      <c r="K35" s="716">
        <f>SUM(K31:K32)/SUM(K31:K33)</f>
        <v>0.6604383758533956</v>
      </c>
      <c r="L35" s="716">
        <f>SUM(L31:L32)/SUM(L31:L33)</f>
        <v>0.666006463045971</v>
      </c>
      <c r="M35" s="716"/>
      <c r="N35" s="716">
        <f>SUM(N31:N32)/SUM(N31:N33)</f>
        <v>0.59980806142034548</v>
      </c>
      <c r="O35" s="716">
        <f>SUM(O31:O32)/SUM(O31:O33)</f>
        <v>0.59702258726899382</v>
      </c>
      <c r="P35" s="716">
        <f>SUM(P31:P32)/SUM(P31:P33)</f>
        <v>0.63684210526315788</v>
      </c>
      <c r="Q35" s="716">
        <f>SUM(Q31:Q32)/SUM(Q31:Q33)</f>
        <v>0.63987635239567231</v>
      </c>
      <c r="R35" s="716">
        <f>SUM(R31:R32)/SUM(R31:R33)</f>
        <v>0.65412004069175989</v>
      </c>
      <c r="S35" s="716"/>
      <c r="T35" s="716">
        <f>SUM(T31:T32)/SUM(T31:T33)</f>
        <v>0.70256410256410251</v>
      </c>
      <c r="U35" s="716">
        <f>SUM(U31:U32)/SUM(U31:U33)</f>
        <v>0.61340206185567014</v>
      </c>
      <c r="V35" s="716">
        <f>SUM(V31:V32)/SUM(V31:V33)</f>
        <v>0.65789473684210531</v>
      </c>
      <c r="W35" s="716">
        <f>SUM(W31:W32)/SUM(W31:W33)</f>
        <v>0.66500000000000004</v>
      </c>
      <c r="X35" s="716">
        <f>SUM(X31:X32)/SUM(X31:X33)</f>
        <v>0.60888888888888892</v>
      </c>
      <c r="Y35" s="716"/>
      <c r="Z35" s="716">
        <f>SUM(Z31:Z32)/SUM(Z31:Z33)</f>
        <v>0.1988115095913261</v>
      </c>
      <c r="AA35" s="716">
        <f>SUM(AA31:AA32)/SUM(AA31:AA33)</f>
        <v>0.48244353182751543</v>
      </c>
    </row>
    <row r="36" spans="1:30" x14ac:dyDescent="0.25">
      <c r="A36" s="43"/>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row>
    <row r="37" spans="1:30" ht="15.6" x14ac:dyDescent="0.25">
      <c r="A37" s="445"/>
      <c r="B37" s="1012" t="s">
        <v>282</v>
      </c>
      <c r="C37" s="1012"/>
      <c r="D37" s="1012"/>
      <c r="E37" s="1012"/>
      <c r="F37" s="1012"/>
      <c r="G37" s="1012"/>
      <c r="H37" s="1012"/>
      <c r="I37" s="1012"/>
      <c r="J37" s="1012"/>
      <c r="K37" s="1012"/>
      <c r="L37" s="1012"/>
      <c r="M37" s="1012"/>
      <c r="N37" s="1012"/>
      <c r="O37" s="1012"/>
      <c r="P37" s="1012"/>
      <c r="Q37" s="1012"/>
      <c r="R37" s="1012"/>
      <c r="S37" s="1012"/>
      <c r="T37" s="1012"/>
      <c r="U37" s="1012"/>
      <c r="V37" s="1012"/>
      <c r="W37" s="1012"/>
      <c r="X37" s="1012"/>
      <c r="Y37" s="1012"/>
      <c r="Z37" s="1012"/>
      <c r="AA37" s="1012"/>
    </row>
    <row r="38" spans="1:30" x14ac:dyDescent="0.25">
      <c r="A38" s="14" t="s">
        <v>10</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30" x14ac:dyDescent="0.25">
      <c r="A39" s="43" t="s">
        <v>11</v>
      </c>
      <c r="B39" s="709">
        <f t="shared" ref="B39:F40" si="1">B10/B$8</f>
        <v>0.46106557377049179</v>
      </c>
      <c r="C39" s="709">
        <f t="shared" si="1"/>
        <v>0.458762776604144</v>
      </c>
      <c r="D39" s="709">
        <f t="shared" si="1"/>
        <v>0.49057069510268564</v>
      </c>
      <c r="E39" s="709">
        <f t="shared" si="1"/>
        <v>0.48889919126358627</v>
      </c>
      <c r="F39" s="709">
        <f t="shared" si="1"/>
        <v>0.49950443331279631</v>
      </c>
      <c r="G39" s="709"/>
      <c r="H39" s="709">
        <f t="shared" ref="H39:L40" si="2">H10/H$8</f>
        <v>0.50353253652058438</v>
      </c>
      <c r="I39" s="709">
        <f t="shared" si="2"/>
        <v>0.5101205618847473</v>
      </c>
      <c r="J39" s="709">
        <f t="shared" si="2"/>
        <v>0.48679951446489989</v>
      </c>
      <c r="K39" s="709">
        <f t="shared" si="2"/>
        <v>0.48780863405369335</v>
      </c>
      <c r="L39" s="709">
        <f t="shared" si="2"/>
        <v>0.50052121338475974</v>
      </c>
      <c r="M39" s="709"/>
      <c r="N39" s="709">
        <f t="shared" ref="N39:R40" si="3">N10/N$8</f>
        <v>0.46113243761996159</v>
      </c>
      <c r="O39" s="709">
        <f t="shared" si="3"/>
        <v>0.47638603696098564</v>
      </c>
      <c r="P39" s="709">
        <f t="shared" si="3"/>
        <v>0.48157894736842105</v>
      </c>
      <c r="Q39" s="709">
        <f t="shared" si="3"/>
        <v>0.48428645028335909</v>
      </c>
      <c r="R39" s="709">
        <f t="shared" si="3"/>
        <v>0.49593082400813837</v>
      </c>
      <c r="S39" s="709"/>
      <c r="T39" s="709">
        <f t="shared" ref="T39:X40" si="4">T10/T$8</f>
        <v>0.36410256410256409</v>
      </c>
      <c r="U39" s="709">
        <f t="shared" si="4"/>
        <v>0.37628865979381443</v>
      </c>
      <c r="V39" s="709">
        <f t="shared" si="4"/>
        <v>0.39473684210526316</v>
      </c>
      <c r="W39" s="709">
        <f t="shared" si="4"/>
        <v>0.41</v>
      </c>
      <c r="X39" s="709">
        <f t="shared" si="4"/>
        <v>0.44444444444444442</v>
      </c>
      <c r="Y39" s="709"/>
      <c r="Z39" s="709">
        <f>Z10/Z$8</f>
        <v>0.74478732276897419</v>
      </c>
      <c r="AA39" s="709">
        <f>AA10/AA$8</f>
        <v>0.75164271047227926</v>
      </c>
      <c r="AB39" s="197"/>
    </row>
    <row r="40" spans="1:30" x14ac:dyDescent="0.25">
      <c r="A40" s="43" t="s">
        <v>12</v>
      </c>
      <c r="B40" s="709">
        <f t="shared" si="1"/>
        <v>0.53893442622950816</v>
      </c>
      <c r="C40" s="709">
        <f t="shared" si="1"/>
        <v>0.541237223395856</v>
      </c>
      <c r="D40" s="709">
        <f t="shared" si="1"/>
        <v>0.50942930489731442</v>
      </c>
      <c r="E40" s="709">
        <f t="shared" si="1"/>
        <v>0.51110080873641373</v>
      </c>
      <c r="F40" s="709">
        <f t="shared" si="1"/>
        <v>0.50049556668720363</v>
      </c>
      <c r="G40" s="710"/>
      <c r="H40" s="709">
        <f t="shared" si="2"/>
        <v>0.49646746347941567</v>
      </c>
      <c r="I40" s="709">
        <f t="shared" si="2"/>
        <v>0.48987943811525275</v>
      </c>
      <c r="J40" s="709">
        <f t="shared" si="2"/>
        <v>0.51320048553510011</v>
      </c>
      <c r="K40" s="709">
        <f t="shared" si="2"/>
        <v>0.51219136594630665</v>
      </c>
      <c r="L40" s="709">
        <f t="shared" si="2"/>
        <v>0.49947878661524026</v>
      </c>
      <c r="M40" s="710"/>
      <c r="N40" s="709">
        <f t="shared" si="3"/>
        <v>0.53886756238003841</v>
      </c>
      <c r="O40" s="709">
        <f t="shared" si="3"/>
        <v>0.52361396303901442</v>
      </c>
      <c r="P40" s="709">
        <f t="shared" si="3"/>
        <v>0.51842105263157889</v>
      </c>
      <c r="Q40" s="709">
        <f t="shared" si="3"/>
        <v>0.51571354971664096</v>
      </c>
      <c r="R40" s="709">
        <f t="shared" si="3"/>
        <v>0.50406917599186163</v>
      </c>
      <c r="S40" s="710"/>
      <c r="T40" s="709">
        <f t="shared" si="4"/>
        <v>0.63589743589743586</v>
      </c>
      <c r="U40" s="709">
        <f t="shared" si="4"/>
        <v>0.62371134020618557</v>
      </c>
      <c r="V40" s="709">
        <f t="shared" si="4"/>
        <v>0.60526315789473684</v>
      </c>
      <c r="W40" s="709">
        <f t="shared" si="4"/>
        <v>0.59</v>
      </c>
      <c r="X40" s="709">
        <f t="shared" si="4"/>
        <v>0.55555555555555558</v>
      </c>
      <c r="Y40" s="710"/>
      <c r="Z40" s="709">
        <f>Z11/Z$8</f>
        <v>0.25521267723102586</v>
      </c>
      <c r="AA40" s="709">
        <f>AA11/AA$8</f>
        <v>0.24835728952772074</v>
      </c>
      <c r="AB40" s="197"/>
    </row>
    <row r="41" spans="1:30" x14ac:dyDescent="0.25">
      <c r="A41" s="40" t="s">
        <v>13</v>
      </c>
      <c r="B41" s="711"/>
      <c r="C41" s="711"/>
      <c r="D41" s="711"/>
      <c r="E41" s="711"/>
      <c r="F41" s="711"/>
      <c r="G41" s="709"/>
      <c r="H41" s="711"/>
      <c r="I41" s="711"/>
      <c r="J41" s="711"/>
      <c r="K41" s="711"/>
      <c r="L41" s="711"/>
      <c r="M41" s="709"/>
      <c r="N41" s="711"/>
      <c r="O41" s="711"/>
      <c r="P41" s="711"/>
      <c r="Q41" s="711"/>
      <c r="R41" s="711"/>
      <c r="S41" s="709"/>
      <c r="T41" s="711"/>
      <c r="U41" s="711"/>
      <c r="V41" s="711"/>
      <c r="W41" s="711"/>
      <c r="X41" s="711"/>
      <c r="Y41" s="709"/>
      <c r="Z41" s="711"/>
      <c r="AA41" s="711"/>
      <c r="AB41" s="197"/>
    </row>
    <row r="42" spans="1:30" x14ac:dyDescent="0.25">
      <c r="A42" s="43" t="s">
        <v>14</v>
      </c>
      <c r="B42" s="709">
        <f t="shared" ref="B42:F46" si="5">B13/B$8</f>
        <v>0.16204596592735454</v>
      </c>
      <c r="C42" s="709">
        <f t="shared" si="5"/>
        <v>0.13987580820690096</v>
      </c>
      <c r="D42" s="709">
        <f t="shared" si="5"/>
        <v>0.13124506319115323</v>
      </c>
      <c r="E42" s="709">
        <f t="shared" si="5"/>
        <v>0.13524442383969504</v>
      </c>
      <c r="F42" s="709">
        <f t="shared" si="5"/>
        <v>0.15710803353781039</v>
      </c>
      <c r="G42" s="709"/>
      <c r="H42" s="709">
        <f t="shared" ref="H42:L46" si="6">H13/H$8</f>
        <v>7.2244355909694552E-2</v>
      </c>
      <c r="I42" s="709">
        <f t="shared" si="6"/>
        <v>7.5102311691184601E-2</v>
      </c>
      <c r="J42" s="709">
        <f t="shared" si="6"/>
        <v>7.9253489783532263E-2</v>
      </c>
      <c r="K42" s="709">
        <f t="shared" si="6"/>
        <v>7.956470407063293E-2</v>
      </c>
      <c r="L42" s="709">
        <f t="shared" si="6"/>
        <v>8.2455957468987803E-2</v>
      </c>
      <c r="M42" s="709"/>
      <c r="N42" s="709">
        <f t="shared" ref="N42:R46" si="7">N13/N$8</f>
        <v>1.3915547024952015E-2</v>
      </c>
      <c r="O42" s="709">
        <f t="shared" si="7"/>
        <v>1.7453798767967144E-2</v>
      </c>
      <c r="P42" s="709">
        <f t="shared" si="7"/>
        <v>2.0526315789473684E-2</v>
      </c>
      <c r="Q42" s="709">
        <f t="shared" si="7"/>
        <v>2.009273570324575E-2</v>
      </c>
      <c r="R42" s="709">
        <f t="shared" si="7"/>
        <v>1.4750762970498474E-2</v>
      </c>
      <c r="S42" s="709"/>
      <c r="T42" s="709">
        <f t="shared" ref="T42:X46" si="8">T13/T$8</f>
        <v>0</v>
      </c>
      <c r="U42" s="709">
        <f t="shared" si="8"/>
        <v>5.1546391752577319E-3</v>
      </c>
      <c r="V42" s="709">
        <f t="shared" si="8"/>
        <v>5.263157894736842E-3</v>
      </c>
      <c r="W42" s="709">
        <f t="shared" si="8"/>
        <v>0</v>
      </c>
      <c r="X42" s="709">
        <f t="shared" si="8"/>
        <v>0</v>
      </c>
      <c r="Y42" s="709"/>
      <c r="Z42" s="709">
        <f t="shared" ref="Z42:AA46" si="9">Z13/Z$8</f>
        <v>0.10008340283569642</v>
      </c>
      <c r="AA42" s="709">
        <f t="shared" si="9"/>
        <v>0.10770020533880903</v>
      </c>
      <c r="AB42" s="197"/>
    </row>
    <row r="43" spans="1:30" x14ac:dyDescent="0.25">
      <c r="A43" s="43" t="s">
        <v>15</v>
      </c>
      <c r="B43" s="709">
        <f t="shared" si="5"/>
        <v>0.194973481195757</v>
      </c>
      <c r="C43" s="709">
        <f t="shared" si="5"/>
        <v>0.19798134989223909</v>
      </c>
      <c r="D43" s="709">
        <f t="shared" si="5"/>
        <v>0.20393957345971564</v>
      </c>
      <c r="E43" s="709">
        <f t="shared" si="5"/>
        <v>0.20455364961623654</v>
      </c>
      <c r="F43" s="709">
        <f t="shared" si="5"/>
        <v>0.21135249524523855</v>
      </c>
      <c r="G43" s="709"/>
      <c r="H43" s="709">
        <f t="shared" si="6"/>
        <v>0.22183266932270918</v>
      </c>
      <c r="I43" s="709">
        <f t="shared" si="6"/>
        <v>0.21817276849905984</v>
      </c>
      <c r="J43" s="709">
        <f t="shared" si="6"/>
        <v>0.22693708274327332</v>
      </c>
      <c r="K43" s="709">
        <f t="shared" si="6"/>
        <v>0.22591242749345516</v>
      </c>
      <c r="L43" s="709">
        <f t="shared" si="6"/>
        <v>0.23423329511101845</v>
      </c>
      <c r="M43" s="709"/>
      <c r="N43" s="709">
        <f t="shared" si="7"/>
        <v>0.20249520153550865</v>
      </c>
      <c r="O43" s="709">
        <f t="shared" si="7"/>
        <v>0.21149897330595482</v>
      </c>
      <c r="P43" s="709">
        <f t="shared" si="7"/>
        <v>0.21421052631578946</v>
      </c>
      <c r="Q43" s="709">
        <f t="shared" si="7"/>
        <v>0.21174652241112829</v>
      </c>
      <c r="R43" s="709">
        <f t="shared" si="7"/>
        <v>0.22227873855544253</v>
      </c>
      <c r="S43" s="709"/>
      <c r="T43" s="709">
        <f t="shared" si="8"/>
        <v>0.21025641025641026</v>
      </c>
      <c r="U43" s="709">
        <f t="shared" si="8"/>
        <v>0.20103092783505155</v>
      </c>
      <c r="V43" s="709">
        <f t="shared" si="8"/>
        <v>0.21578947368421053</v>
      </c>
      <c r="W43" s="709">
        <f t="shared" si="8"/>
        <v>0.185</v>
      </c>
      <c r="X43" s="709">
        <f t="shared" si="8"/>
        <v>0.21333333333333335</v>
      </c>
      <c r="Y43" s="709"/>
      <c r="Z43" s="709">
        <f t="shared" si="9"/>
        <v>0.29316096747289405</v>
      </c>
      <c r="AA43" s="709">
        <f t="shared" si="9"/>
        <v>0.28572895277207394</v>
      </c>
      <c r="AB43" s="197"/>
    </row>
    <row r="44" spans="1:30" x14ac:dyDescent="0.25">
      <c r="A44" s="43" t="s">
        <v>16</v>
      </c>
      <c r="B44" s="709">
        <f t="shared" si="5"/>
        <v>0.29873834779813563</v>
      </c>
      <c r="C44" s="709">
        <f t="shared" si="5"/>
        <v>0.29539295392953929</v>
      </c>
      <c r="D44" s="709">
        <f t="shared" si="5"/>
        <v>0.28500197472353872</v>
      </c>
      <c r="E44" s="709">
        <f t="shared" si="5"/>
        <v>0.2688662236645547</v>
      </c>
      <c r="F44" s="709">
        <f t="shared" si="5"/>
        <v>0.25075674372505424</v>
      </c>
      <c r="G44" s="709"/>
      <c r="H44" s="709">
        <f t="shared" si="6"/>
        <v>0.38337317397078352</v>
      </c>
      <c r="I44" s="709">
        <f t="shared" si="6"/>
        <v>0.3719721269771043</v>
      </c>
      <c r="J44" s="709">
        <f t="shared" si="6"/>
        <v>0.3597511632611774</v>
      </c>
      <c r="K44" s="709">
        <f t="shared" si="6"/>
        <v>0.33961295621374671</v>
      </c>
      <c r="L44" s="709">
        <f t="shared" si="6"/>
        <v>0.31778380068800166</v>
      </c>
      <c r="M44" s="709"/>
      <c r="N44" s="709">
        <f t="shared" si="7"/>
        <v>0.39347408829174663</v>
      </c>
      <c r="O44" s="709">
        <f t="shared" si="7"/>
        <v>0.39065708418891171</v>
      </c>
      <c r="P44" s="709">
        <f t="shared" si="7"/>
        <v>0.37315789473684213</v>
      </c>
      <c r="Q44" s="709">
        <f t="shared" si="7"/>
        <v>0.34518289541473468</v>
      </c>
      <c r="R44" s="709">
        <f t="shared" si="7"/>
        <v>0.33112919633774163</v>
      </c>
      <c r="S44" s="709"/>
      <c r="T44" s="709">
        <f t="shared" si="8"/>
        <v>0.35384615384615387</v>
      </c>
      <c r="U44" s="709">
        <f t="shared" si="8"/>
        <v>0.34020618556701032</v>
      </c>
      <c r="V44" s="709">
        <f t="shared" si="8"/>
        <v>0.35789473684210527</v>
      </c>
      <c r="W44" s="709">
        <f t="shared" si="8"/>
        <v>0.39</v>
      </c>
      <c r="X44" s="709">
        <f t="shared" si="8"/>
        <v>0.38222222222222224</v>
      </c>
      <c r="Y44" s="709"/>
      <c r="Z44" s="709">
        <f t="shared" si="9"/>
        <v>0.25229357798165136</v>
      </c>
      <c r="AA44" s="709">
        <f t="shared" si="9"/>
        <v>0.24548254620123203</v>
      </c>
      <c r="AB44" s="197"/>
    </row>
    <row r="45" spans="1:30" x14ac:dyDescent="0.25">
      <c r="A45" s="43" t="s">
        <v>17</v>
      </c>
      <c r="B45" s="709">
        <f t="shared" si="5"/>
        <v>0.24781018964963034</v>
      </c>
      <c r="C45" s="709">
        <f t="shared" si="5"/>
        <v>0.26667093442587969</v>
      </c>
      <c r="D45" s="709">
        <f t="shared" si="5"/>
        <v>0.27527646129541866</v>
      </c>
      <c r="E45" s="709">
        <f t="shared" si="5"/>
        <v>0.28779683717096793</v>
      </c>
      <c r="F45" s="709">
        <f t="shared" si="5"/>
        <v>0.28544641182931074</v>
      </c>
      <c r="G45" s="709"/>
      <c r="H45" s="709">
        <f t="shared" si="6"/>
        <v>0.26438247011952193</v>
      </c>
      <c r="I45" s="709">
        <f t="shared" si="6"/>
        <v>0.27673929875013825</v>
      </c>
      <c r="J45" s="709">
        <f t="shared" si="6"/>
        <v>0.28145862836334212</v>
      </c>
      <c r="K45" s="709">
        <f t="shared" si="6"/>
        <v>0.29864996663415638</v>
      </c>
      <c r="L45" s="709">
        <f t="shared" si="6"/>
        <v>0.31048681330136557</v>
      </c>
      <c r="M45" s="709"/>
      <c r="N45" s="709">
        <f t="shared" si="7"/>
        <v>0.34117082533589249</v>
      </c>
      <c r="O45" s="709">
        <f t="shared" si="7"/>
        <v>0.33110882956878851</v>
      </c>
      <c r="P45" s="709">
        <f t="shared" si="7"/>
        <v>0.34631578947368419</v>
      </c>
      <c r="Q45" s="709">
        <f t="shared" si="7"/>
        <v>0.36836682122617209</v>
      </c>
      <c r="R45" s="709">
        <f t="shared" si="7"/>
        <v>0.3748728382502543</v>
      </c>
      <c r="S45" s="709"/>
      <c r="T45" s="709">
        <f t="shared" si="8"/>
        <v>0.39487179487179486</v>
      </c>
      <c r="U45" s="709">
        <f t="shared" si="8"/>
        <v>0.40206185567010311</v>
      </c>
      <c r="V45" s="709">
        <f t="shared" si="8"/>
        <v>0.38947368421052631</v>
      </c>
      <c r="W45" s="709">
        <f t="shared" si="8"/>
        <v>0.375</v>
      </c>
      <c r="X45" s="709">
        <f t="shared" si="8"/>
        <v>0.37333333333333335</v>
      </c>
      <c r="Y45" s="709"/>
      <c r="Z45" s="709">
        <f t="shared" si="9"/>
        <v>0.27032944120100083</v>
      </c>
      <c r="AA45" s="709">
        <f t="shared" si="9"/>
        <v>0.27299794661190963</v>
      </c>
      <c r="AB45" s="197"/>
    </row>
    <row r="46" spans="1:30" x14ac:dyDescent="0.25">
      <c r="A46" s="43" t="s">
        <v>18</v>
      </c>
      <c r="B46" s="709">
        <f t="shared" si="5"/>
        <v>9.643201542912247E-2</v>
      </c>
      <c r="C46" s="709">
        <f t="shared" si="5"/>
        <v>0.10007895354544097</v>
      </c>
      <c r="D46" s="709">
        <f t="shared" si="5"/>
        <v>0.10453692733017378</v>
      </c>
      <c r="E46" s="709">
        <f t="shared" si="5"/>
        <v>0.10353886570854581</v>
      </c>
      <c r="F46" s="709">
        <f t="shared" si="5"/>
        <v>9.533631566258606E-2</v>
      </c>
      <c r="G46" s="709"/>
      <c r="H46" s="709">
        <f t="shared" si="6"/>
        <v>5.8167330677290838E-2</v>
      </c>
      <c r="I46" s="709">
        <f t="shared" si="6"/>
        <v>5.8013494082512995E-2</v>
      </c>
      <c r="J46" s="709">
        <f t="shared" si="6"/>
        <v>5.2599635848674893E-2</v>
      </c>
      <c r="K46" s="709">
        <f t="shared" si="6"/>
        <v>5.6259945588008828E-2</v>
      </c>
      <c r="L46" s="709">
        <f t="shared" si="6"/>
        <v>5.5040133430626498E-2</v>
      </c>
      <c r="M46" s="709"/>
      <c r="N46" s="709">
        <f t="shared" si="7"/>
        <v>4.894433781190019E-2</v>
      </c>
      <c r="O46" s="709">
        <f t="shared" si="7"/>
        <v>4.9281314168377825E-2</v>
      </c>
      <c r="P46" s="709">
        <f t="shared" si="7"/>
        <v>4.5789473684210526E-2</v>
      </c>
      <c r="Q46" s="709">
        <f t="shared" si="7"/>
        <v>5.4611025244719218E-2</v>
      </c>
      <c r="R46" s="709">
        <f t="shared" si="7"/>
        <v>5.6968463886063074E-2</v>
      </c>
      <c r="S46" s="709"/>
      <c r="T46" s="709">
        <f t="shared" si="8"/>
        <v>4.1025641025641026E-2</v>
      </c>
      <c r="U46" s="709">
        <f t="shared" si="8"/>
        <v>5.1546391752577317E-2</v>
      </c>
      <c r="V46" s="709">
        <f t="shared" si="8"/>
        <v>3.1578947368421054E-2</v>
      </c>
      <c r="W46" s="709">
        <f t="shared" si="8"/>
        <v>0.05</v>
      </c>
      <c r="X46" s="709">
        <f t="shared" si="8"/>
        <v>3.111111111111111E-2</v>
      </c>
      <c r="Y46" s="709"/>
      <c r="Z46" s="709">
        <f t="shared" si="9"/>
        <v>8.4132610508757297E-2</v>
      </c>
      <c r="AA46" s="709">
        <f t="shared" si="9"/>
        <v>8.8090349075975363E-2</v>
      </c>
      <c r="AB46" s="197"/>
    </row>
    <row r="47" spans="1:30" x14ac:dyDescent="0.25">
      <c r="A47" s="40" t="s">
        <v>137</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197"/>
    </row>
    <row r="48" spans="1:30" x14ac:dyDescent="0.25">
      <c r="A48" s="446" t="s">
        <v>21</v>
      </c>
      <c r="B48" s="709">
        <f>B19/SUM(B$21:B$25)</f>
        <v>0.10128391864918811</v>
      </c>
      <c r="C48" s="709">
        <f>C19/SUM(C$21:C$25)</f>
        <v>9.0416770651360126E-2</v>
      </c>
      <c r="D48" s="709">
        <f>D19/SUM(D$21:D$25)</f>
        <v>0.10639738569788323</v>
      </c>
      <c r="E48" s="709">
        <f>E19/SUM(E$21:E$25)</f>
        <v>0.11433362315240343</v>
      </c>
      <c r="F48" s="709">
        <f>F19/SUM(F$21:F$25)</f>
        <v>0.12266292735042734</v>
      </c>
      <c r="G48" s="709"/>
      <c r="H48" s="709">
        <f>H19/SUM(H$21:H$25)</f>
        <v>0.14479895816376365</v>
      </c>
      <c r="I48" s="709">
        <f>I19/SUM(I$21:I$25)</f>
        <v>0.11114678310003853</v>
      </c>
      <c r="J48" s="709">
        <f>J19/SUM(J$21:J$25)</f>
        <v>0.10986098020735155</v>
      </c>
      <c r="K48" s="709">
        <f>K19/SUM(K$21:K$25)</f>
        <v>0.11285247488805518</v>
      </c>
      <c r="L48" s="709">
        <f>L19/SUM(L$21:L$25)</f>
        <v>0.11864092090605273</v>
      </c>
      <c r="M48" s="709"/>
      <c r="N48" s="709" t="s">
        <v>234</v>
      </c>
      <c r="O48" s="709">
        <f>O19/SUM(O$21:O$25)</f>
        <v>6.8521031207598365E-2</v>
      </c>
      <c r="P48" s="709">
        <f>P19/SUM(P$21:P$25)</f>
        <v>6.7750677506775062E-2</v>
      </c>
      <c r="Q48" s="709">
        <f>Q19/SUM(Q$21:Q$25)</f>
        <v>7.3924731182795703E-2</v>
      </c>
      <c r="R48" s="709">
        <f>R19/SUM(R$21:R$25)</f>
        <v>8.2946250829462512E-2</v>
      </c>
      <c r="S48" s="709"/>
      <c r="T48" s="709" t="s">
        <v>234</v>
      </c>
      <c r="U48" s="709">
        <v>4.9295774647887321E-2</v>
      </c>
      <c r="V48" s="709">
        <v>5.6737588652482268E-2</v>
      </c>
      <c r="W48" s="709">
        <v>6.2937062937062943E-2</v>
      </c>
      <c r="X48" s="709">
        <v>5.2980132450331126E-2</v>
      </c>
      <c r="Y48" s="709"/>
      <c r="Z48" s="709" t="s">
        <v>234</v>
      </c>
      <c r="AA48" s="709" t="s">
        <v>234</v>
      </c>
      <c r="AB48" s="197"/>
    </row>
    <row r="49" spans="1:28" x14ac:dyDescent="0.25">
      <c r="A49" s="883" t="s">
        <v>22</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197"/>
    </row>
    <row r="50" spans="1:28" x14ac:dyDescent="0.25">
      <c r="A50" s="883" t="s">
        <v>23</v>
      </c>
      <c r="B50" s="709">
        <f t="shared" ref="B50:F54" si="10">B21/SUM(B$21:B$25)</f>
        <v>3.7411663160166156E-2</v>
      </c>
      <c r="C50" s="709">
        <f t="shared" si="10"/>
        <v>3.356625904666833E-2</v>
      </c>
      <c r="D50" s="709">
        <f t="shared" si="10"/>
        <v>4.2865133806341452E-2</v>
      </c>
      <c r="E50" s="709">
        <f t="shared" si="10"/>
        <v>4.7012793441808469E-2</v>
      </c>
      <c r="F50" s="709">
        <f t="shared" si="10"/>
        <v>5.2951388888888888E-2</v>
      </c>
      <c r="G50" s="709"/>
      <c r="H50" s="709">
        <f t="shared" ref="H50:L54" si="11">H21/SUM(H$21:H$25)</f>
        <v>6.1533452710402087E-2</v>
      </c>
      <c r="I50" s="709">
        <f t="shared" si="11"/>
        <v>4.8991909592911262E-2</v>
      </c>
      <c r="J50" s="709">
        <f t="shared" si="11"/>
        <v>4.7950047125353439E-2</v>
      </c>
      <c r="K50" s="709">
        <f t="shared" si="11"/>
        <v>4.8650611158174997E-2</v>
      </c>
      <c r="L50" s="709">
        <f t="shared" si="11"/>
        <v>5.2048520856541651E-2</v>
      </c>
      <c r="M50" s="709"/>
      <c r="N50" s="709" t="s">
        <v>234</v>
      </c>
      <c r="O50" s="709">
        <f t="shared" ref="O50:R54" si="12">O21/SUM(O$21:O$25)</f>
        <v>2.7815468113975575E-2</v>
      </c>
      <c r="P50" s="709">
        <f t="shared" si="12"/>
        <v>2.3035230352303523E-2</v>
      </c>
      <c r="Q50" s="709">
        <f t="shared" si="12"/>
        <v>2.6881720430107527E-2</v>
      </c>
      <c r="R50" s="709">
        <f t="shared" si="12"/>
        <v>2.9197080291970802E-2</v>
      </c>
      <c r="S50" s="709"/>
      <c r="T50" s="709" t="s">
        <v>234</v>
      </c>
      <c r="U50" s="709">
        <v>2.1126760563380281E-2</v>
      </c>
      <c r="V50" s="709">
        <v>2.1276595744680851E-2</v>
      </c>
      <c r="W50" s="709">
        <v>2.7972027972027972E-2</v>
      </c>
      <c r="X50" s="709">
        <v>1.9867549668874173E-2</v>
      </c>
      <c r="Y50" s="709"/>
      <c r="Z50" s="709" t="s">
        <v>234</v>
      </c>
      <c r="AA50" s="709" t="s">
        <v>234</v>
      </c>
      <c r="AB50" s="197"/>
    </row>
    <row r="51" spans="1:28" x14ac:dyDescent="0.25">
      <c r="A51" s="883" t="s">
        <v>24</v>
      </c>
      <c r="B51" s="709">
        <f t="shared" si="10"/>
        <v>4.1835248422074769E-2</v>
      </c>
      <c r="C51" s="709">
        <f t="shared" si="10"/>
        <v>3.768405290741203E-2</v>
      </c>
      <c r="D51" s="709">
        <f t="shared" si="10"/>
        <v>4.3159537197868518E-2</v>
      </c>
      <c r="E51" s="709">
        <f t="shared" si="10"/>
        <v>4.6267544404421809E-2</v>
      </c>
      <c r="F51" s="709">
        <f t="shared" si="10"/>
        <v>4.77096688034188E-2</v>
      </c>
      <c r="G51" s="709"/>
      <c r="H51" s="709">
        <f t="shared" si="11"/>
        <v>5.013836887514244E-2</v>
      </c>
      <c r="I51" s="709">
        <f t="shared" si="11"/>
        <v>3.7241556440220883E-2</v>
      </c>
      <c r="J51" s="709">
        <f t="shared" si="11"/>
        <v>3.7759189443920829E-2</v>
      </c>
      <c r="K51" s="709">
        <f t="shared" si="11"/>
        <v>3.8908386784460847E-2</v>
      </c>
      <c r="L51" s="709">
        <f t="shared" si="11"/>
        <v>3.9485084787721253E-2</v>
      </c>
      <c r="M51" s="709"/>
      <c r="N51" s="709" t="s">
        <v>234</v>
      </c>
      <c r="O51" s="709">
        <f t="shared" si="12"/>
        <v>1.4246947082767978E-2</v>
      </c>
      <c r="P51" s="709">
        <f t="shared" si="12"/>
        <v>1.6260162601626018E-2</v>
      </c>
      <c r="Q51" s="709">
        <f t="shared" si="12"/>
        <v>1.7473118279569891E-2</v>
      </c>
      <c r="R51" s="709">
        <f t="shared" si="12"/>
        <v>2.1897810218978103E-2</v>
      </c>
      <c r="S51" s="709"/>
      <c r="T51" s="709" t="s">
        <v>234</v>
      </c>
      <c r="U51" s="709" t="s">
        <v>45</v>
      </c>
      <c r="V51" s="709" t="s">
        <v>45</v>
      </c>
      <c r="W51" s="709" t="s">
        <v>45</v>
      </c>
      <c r="X51" s="709" t="s">
        <v>45</v>
      </c>
      <c r="Y51" s="709"/>
      <c r="Z51" s="709" t="s">
        <v>234</v>
      </c>
      <c r="AA51" s="709" t="s">
        <v>234</v>
      </c>
      <c r="AB51" s="197"/>
    </row>
    <row r="52" spans="1:28" x14ac:dyDescent="0.25">
      <c r="A52" s="883" t="s">
        <v>25</v>
      </c>
      <c r="B52" s="709">
        <f t="shared" si="10"/>
        <v>8.9550628472784156E-3</v>
      </c>
      <c r="C52" s="709">
        <f t="shared" si="10"/>
        <v>7.6366358871974042E-3</v>
      </c>
      <c r="D52" s="709">
        <f t="shared" si="10"/>
        <v>8.0372125886890213E-3</v>
      </c>
      <c r="E52" s="709">
        <f t="shared" si="10"/>
        <v>7.7630108061110424E-3</v>
      </c>
      <c r="F52" s="709">
        <f t="shared" si="10"/>
        <v>7.6789529914529911E-3</v>
      </c>
      <c r="G52" s="709"/>
      <c r="H52" s="709">
        <f t="shared" si="11"/>
        <v>1.4243854794074556E-2</v>
      </c>
      <c r="I52" s="709">
        <f t="shared" si="11"/>
        <v>1.0209323231026069E-2</v>
      </c>
      <c r="J52" s="709">
        <f t="shared" si="11"/>
        <v>1.0073044297832234E-2</v>
      </c>
      <c r="K52" s="709">
        <f t="shared" si="11"/>
        <v>1.0226310056880067E-2</v>
      </c>
      <c r="L52" s="709">
        <f t="shared" si="11"/>
        <v>1.0397326401782399E-2</v>
      </c>
      <c r="M52" s="709"/>
      <c r="N52" s="709" t="s">
        <v>234</v>
      </c>
      <c r="O52" s="709">
        <f t="shared" si="12"/>
        <v>9.497964721845319E-3</v>
      </c>
      <c r="P52" s="709">
        <f t="shared" si="12"/>
        <v>1.016260162601626E-2</v>
      </c>
      <c r="Q52" s="709">
        <f t="shared" si="12"/>
        <v>9.4086021505376347E-3</v>
      </c>
      <c r="R52" s="709">
        <f t="shared" si="12"/>
        <v>1.12806901128069E-2</v>
      </c>
      <c r="S52" s="709"/>
      <c r="T52" s="709" t="s">
        <v>234</v>
      </c>
      <c r="U52" s="709" t="s">
        <v>45</v>
      </c>
      <c r="V52" s="709" t="s">
        <v>45</v>
      </c>
      <c r="W52" s="709" t="s">
        <v>45</v>
      </c>
      <c r="X52" s="709" t="s">
        <v>45</v>
      </c>
      <c r="Y52" s="709"/>
      <c r="Z52" s="709" t="s">
        <v>234</v>
      </c>
      <c r="AA52" s="709" t="s">
        <v>234</v>
      </c>
      <c r="AB52" s="197"/>
    </row>
    <row r="53" spans="1:28" x14ac:dyDescent="0.25">
      <c r="A53" s="883" t="s">
        <v>26</v>
      </c>
      <c r="B53" s="709">
        <f t="shared" si="10"/>
        <v>1.3081944219668771E-2</v>
      </c>
      <c r="C53" s="709">
        <f t="shared" si="10"/>
        <v>1.1529822810082356E-2</v>
      </c>
      <c r="D53" s="709">
        <f t="shared" si="10"/>
        <v>1.2335502104984249E-2</v>
      </c>
      <c r="E53" s="709">
        <f t="shared" si="10"/>
        <v>1.3290274500062104E-2</v>
      </c>
      <c r="F53" s="709">
        <f t="shared" si="10"/>
        <v>1.4322916666666666E-2</v>
      </c>
      <c r="G53" s="709"/>
      <c r="H53" s="709">
        <f t="shared" si="11"/>
        <v>1.8883281784144553E-2</v>
      </c>
      <c r="I53" s="709">
        <f t="shared" si="11"/>
        <v>1.4703993835880313E-2</v>
      </c>
      <c r="J53" s="709">
        <f t="shared" si="11"/>
        <v>1.4078699340245053E-2</v>
      </c>
      <c r="K53" s="709">
        <f t="shared" si="11"/>
        <v>1.5067166888539272E-2</v>
      </c>
      <c r="L53" s="709">
        <f t="shared" si="11"/>
        <v>1.6709988860007428E-2</v>
      </c>
      <c r="M53" s="709"/>
      <c r="N53" s="709" t="s">
        <v>234</v>
      </c>
      <c r="O53" s="709">
        <f t="shared" si="12"/>
        <v>1.6960651289009497E-2</v>
      </c>
      <c r="P53" s="709">
        <f t="shared" si="12"/>
        <v>1.8292682926829267E-2</v>
      </c>
      <c r="Q53" s="709">
        <f t="shared" si="12"/>
        <v>2.0161290322580645E-2</v>
      </c>
      <c r="R53" s="709">
        <f t="shared" si="12"/>
        <v>2.0570670205706701E-2</v>
      </c>
      <c r="S53" s="709"/>
      <c r="T53" s="709" t="s">
        <v>234</v>
      </c>
      <c r="U53" s="709" t="s">
        <v>45</v>
      </c>
      <c r="V53" s="709">
        <v>2.1276595744680851E-2</v>
      </c>
      <c r="W53" s="709">
        <v>2.097902097902098E-2</v>
      </c>
      <c r="X53" s="709">
        <v>1.9867549668874173E-2</v>
      </c>
      <c r="Y53" s="709"/>
      <c r="Z53" s="709" t="s">
        <v>234</v>
      </c>
      <c r="AA53" s="709" t="s">
        <v>234</v>
      </c>
      <c r="AB53" s="197"/>
    </row>
    <row r="54" spans="1:28" x14ac:dyDescent="0.25">
      <c r="A54" s="446" t="s">
        <v>27</v>
      </c>
      <c r="B54" s="709">
        <f t="shared" si="10"/>
        <v>0.89871608135081194</v>
      </c>
      <c r="C54" s="709">
        <f t="shared" si="10"/>
        <v>0.90958322934863989</v>
      </c>
      <c r="D54" s="709">
        <f t="shared" si="10"/>
        <v>0.89360261430211674</v>
      </c>
      <c r="E54" s="709">
        <f t="shared" si="10"/>
        <v>0.88566637684759653</v>
      </c>
      <c r="F54" s="709">
        <f t="shared" si="10"/>
        <v>0.87733707264957261</v>
      </c>
      <c r="G54" s="709"/>
      <c r="H54" s="709">
        <f t="shared" si="11"/>
        <v>0.85520104183623635</v>
      </c>
      <c r="I54" s="709">
        <f t="shared" si="11"/>
        <v>0.88885321689996144</v>
      </c>
      <c r="J54" s="709">
        <f t="shared" si="11"/>
        <v>0.89013901979264842</v>
      </c>
      <c r="K54" s="709">
        <f t="shared" si="11"/>
        <v>0.88714752511194483</v>
      </c>
      <c r="L54" s="709">
        <f t="shared" si="11"/>
        <v>0.88135907909394728</v>
      </c>
      <c r="M54" s="709"/>
      <c r="N54" s="709" t="s">
        <v>234</v>
      </c>
      <c r="O54" s="709">
        <f t="shared" si="12"/>
        <v>0.93147896879240166</v>
      </c>
      <c r="P54" s="709">
        <f t="shared" si="12"/>
        <v>0.9322493224932249</v>
      </c>
      <c r="Q54" s="709">
        <f t="shared" si="12"/>
        <v>0.92607526881720426</v>
      </c>
      <c r="R54" s="709">
        <f t="shared" si="12"/>
        <v>0.9170537491705375</v>
      </c>
      <c r="S54" s="709"/>
      <c r="T54" s="709" t="s">
        <v>234</v>
      </c>
      <c r="U54" s="709">
        <v>0.95070422535211263</v>
      </c>
      <c r="V54" s="709">
        <v>0.94326241134751776</v>
      </c>
      <c r="W54" s="709">
        <v>0.93706293706293708</v>
      </c>
      <c r="X54" s="709">
        <v>0.94701986754966883</v>
      </c>
      <c r="Y54" s="709"/>
      <c r="Z54" s="709" t="s">
        <v>234</v>
      </c>
      <c r="AA54" s="709" t="s">
        <v>234</v>
      </c>
      <c r="AB54" s="197"/>
    </row>
    <row r="55" spans="1:28" x14ac:dyDescent="0.25">
      <c r="A55" s="40" t="s">
        <v>29</v>
      </c>
      <c r="B55" s="711"/>
      <c r="C55" s="711"/>
      <c r="D55" s="711"/>
      <c r="E55" s="711"/>
      <c r="F55" s="711"/>
      <c r="G55" s="711"/>
      <c r="H55" s="711"/>
      <c r="I55" s="711"/>
      <c r="J55" s="711"/>
      <c r="K55" s="711"/>
      <c r="L55" s="711"/>
      <c r="M55" s="711"/>
      <c r="N55" s="711"/>
      <c r="O55" s="711"/>
      <c r="P55" s="711"/>
      <c r="Q55" s="711"/>
      <c r="R55" s="711"/>
      <c r="S55" s="711"/>
      <c r="T55" s="711"/>
      <c r="U55" s="711"/>
      <c r="V55" s="711"/>
      <c r="W55" s="711"/>
      <c r="X55" s="711"/>
      <c r="Y55" s="711"/>
      <c r="Z55" s="711"/>
      <c r="AA55" s="711"/>
      <c r="AB55" s="197"/>
    </row>
    <row r="56" spans="1:28" x14ac:dyDescent="0.25">
      <c r="A56" s="43" t="s">
        <v>30</v>
      </c>
      <c r="B56" s="709">
        <f t="shared" ref="B56:F57" si="13">B31/SUM(B$31:B$32)</f>
        <v>5.4874869655891556E-2</v>
      </c>
      <c r="C56" s="709">
        <f t="shared" si="13"/>
        <v>5.7984160764748979E-2</v>
      </c>
      <c r="D56" s="709">
        <f t="shared" si="13"/>
        <v>6.1058451816745657E-2</v>
      </c>
      <c r="E56" s="709">
        <f t="shared" si="13"/>
        <v>6.2497456971965661E-2</v>
      </c>
      <c r="F56" s="709">
        <f t="shared" si="13"/>
        <v>6.1966771441400989E-2</v>
      </c>
      <c r="G56" s="709"/>
      <c r="H56" s="709">
        <f t="shared" ref="H56:L57" si="14">H31/SUM(H$31:H$32)</f>
        <v>5.3515468059461634E-2</v>
      </c>
      <c r="I56" s="709">
        <f t="shared" si="14"/>
        <v>5.3986084332299442E-2</v>
      </c>
      <c r="J56" s="709">
        <f t="shared" si="14"/>
        <v>5.8119001919385793E-2</v>
      </c>
      <c r="K56" s="709">
        <f t="shared" si="14"/>
        <v>5.8681796984299706E-2</v>
      </c>
      <c r="L56" s="709">
        <f t="shared" si="14"/>
        <v>6.1120676162153699E-2</v>
      </c>
      <c r="M56" s="709"/>
      <c r="N56" s="709" t="s">
        <v>234</v>
      </c>
      <c r="O56" s="709" t="s">
        <v>234</v>
      </c>
      <c r="P56" s="709">
        <f t="shared" ref="P56:R57" si="15">P31/SUM(P$31:P$32)</f>
        <v>4.7107438016528926E-2</v>
      </c>
      <c r="Q56" s="709">
        <f t="shared" si="15"/>
        <v>4.5088566827697261E-2</v>
      </c>
      <c r="R56" s="709">
        <f t="shared" si="15"/>
        <v>4.821150855365474E-2</v>
      </c>
      <c r="S56" s="709"/>
      <c r="T56" s="709">
        <f t="shared" ref="T56:X57" si="16">T31/SUM(T$31:T$32)</f>
        <v>5.8394160583941604E-2</v>
      </c>
      <c r="U56" s="709">
        <f t="shared" si="16"/>
        <v>6.7226890756302518E-2</v>
      </c>
      <c r="V56" s="709">
        <f t="shared" si="16"/>
        <v>5.6000000000000001E-2</v>
      </c>
      <c r="W56" s="709">
        <f t="shared" si="16"/>
        <v>4.5112781954887216E-2</v>
      </c>
      <c r="X56" s="709">
        <f t="shared" si="16"/>
        <v>5.1094890510948905E-2</v>
      </c>
      <c r="Y56" s="709"/>
      <c r="Z56" s="709" t="s">
        <v>234</v>
      </c>
      <c r="AA56" s="709" t="s">
        <v>234</v>
      </c>
      <c r="AB56" s="197"/>
    </row>
    <row r="57" spans="1:28" ht="13.8" thickBot="1" x14ac:dyDescent="0.3">
      <c r="A57" s="58" t="s">
        <v>31</v>
      </c>
      <c r="B57" s="776">
        <f t="shared" si="13"/>
        <v>0.9451251303441085</v>
      </c>
      <c r="C57" s="776">
        <f t="shared" si="13"/>
        <v>0.94201583923525101</v>
      </c>
      <c r="D57" s="776">
        <f t="shared" si="13"/>
        <v>0.93894154818325437</v>
      </c>
      <c r="E57" s="776">
        <f t="shared" si="13"/>
        <v>0.93750254302803437</v>
      </c>
      <c r="F57" s="776">
        <f t="shared" si="13"/>
        <v>0.93803322855859905</v>
      </c>
      <c r="G57" s="776"/>
      <c r="H57" s="776">
        <f t="shared" si="14"/>
        <v>0.94648453194053839</v>
      </c>
      <c r="I57" s="776">
        <f t="shared" si="14"/>
        <v>0.94601391566770054</v>
      </c>
      <c r="J57" s="776">
        <f t="shared" si="14"/>
        <v>0.94188099808061421</v>
      </c>
      <c r="K57" s="776">
        <f t="shared" si="14"/>
        <v>0.94131820301570035</v>
      </c>
      <c r="L57" s="776">
        <f t="shared" si="14"/>
        <v>0.93887932383784634</v>
      </c>
      <c r="M57" s="776"/>
      <c r="N57" s="776" t="s">
        <v>234</v>
      </c>
      <c r="O57" s="776" t="s">
        <v>234</v>
      </c>
      <c r="P57" s="776">
        <f t="shared" si="15"/>
        <v>0.95289256198347105</v>
      </c>
      <c r="Q57" s="776">
        <f t="shared" si="15"/>
        <v>0.95491143317230276</v>
      </c>
      <c r="R57" s="776">
        <f t="shared" si="15"/>
        <v>0.95178849144634525</v>
      </c>
      <c r="S57" s="776"/>
      <c r="T57" s="776">
        <f t="shared" si="16"/>
        <v>0.94160583941605835</v>
      </c>
      <c r="U57" s="776">
        <f t="shared" si="16"/>
        <v>0.9327731092436975</v>
      </c>
      <c r="V57" s="776">
        <f t="shared" si="16"/>
        <v>0.94399999999999995</v>
      </c>
      <c r="W57" s="776">
        <f t="shared" si="16"/>
        <v>0.95488721804511278</v>
      </c>
      <c r="X57" s="776">
        <f t="shared" si="16"/>
        <v>0.94890510948905105</v>
      </c>
      <c r="Y57" s="776"/>
      <c r="Z57" s="776" t="s">
        <v>234</v>
      </c>
      <c r="AA57" s="776" t="s">
        <v>234</v>
      </c>
      <c r="AB57" s="197"/>
    </row>
    <row r="58" spans="1:28" x14ac:dyDescent="0.25">
      <c r="B58" s="61"/>
      <c r="C58" s="61"/>
      <c r="D58" s="61"/>
      <c r="E58" s="61"/>
      <c r="F58" s="61"/>
      <c r="G58" s="61"/>
      <c r="H58" s="61"/>
      <c r="I58" s="61"/>
      <c r="J58" s="61"/>
      <c r="K58" s="61"/>
      <c r="L58" s="61"/>
      <c r="M58" s="61"/>
      <c r="N58" s="61"/>
      <c r="O58" s="61"/>
      <c r="P58" s="61"/>
      <c r="Q58" s="61"/>
      <c r="R58" s="61"/>
      <c r="S58" s="61"/>
      <c r="T58" s="61"/>
      <c r="U58" s="61"/>
      <c r="V58" s="61"/>
      <c r="W58" s="61"/>
      <c r="X58" s="61"/>
      <c r="Y58" s="62"/>
    </row>
    <row r="59" spans="1:28" x14ac:dyDescent="0.25">
      <c r="A59" s="14" t="s">
        <v>35</v>
      </c>
      <c r="Y59" s="62"/>
    </row>
    <row r="60" spans="1:28" x14ac:dyDescent="0.25">
      <c r="A60" s="5" t="s">
        <v>295</v>
      </c>
      <c r="B60" s="3"/>
      <c r="C60" s="3"/>
      <c r="D60" s="3"/>
      <c r="E60" s="3"/>
      <c r="F60" s="3"/>
      <c r="G60" s="3"/>
      <c r="H60" s="3"/>
      <c r="I60" s="3"/>
      <c r="J60" s="3"/>
      <c r="K60" s="3"/>
      <c r="L60" s="3"/>
      <c r="M60" s="3"/>
      <c r="N60" s="3"/>
      <c r="O60" s="3"/>
      <c r="P60" s="3"/>
      <c r="Q60" s="3"/>
      <c r="R60" s="886"/>
      <c r="S60" s="886"/>
      <c r="T60" s="886"/>
      <c r="U60" s="886"/>
      <c r="V60" s="886"/>
      <c r="W60" s="886"/>
      <c r="X60" s="886"/>
      <c r="Y60" s="62"/>
    </row>
    <row r="61" spans="1:28" x14ac:dyDescent="0.25">
      <c r="A61" s="5" t="s">
        <v>318</v>
      </c>
      <c r="B61" s="3"/>
      <c r="C61" s="3"/>
      <c r="D61" s="3"/>
      <c r="E61" s="3"/>
      <c r="F61" s="3"/>
      <c r="G61" s="3"/>
      <c r="H61" s="3"/>
      <c r="I61" s="3"/>
      <c r="J61" s="3"/>
      <c r="K61" s="3"/>
      <c r="L61" s="3"/>
      <c r="M61" s="3"/>
      <c r="N61" s="3"/>
      <c r="O61" s="3"/>
      <c r="P61" s="3"/>
      <c r="Q61" s="3"/>
      <c r="R61" s="886"/>
      <c r="S61" s="886"/>
      <c r="T61" s="886"/>
      <c r="U61" s="886"/>
      <c r="V61" s="886"/>
      <c r="W61" s="886"/>
      <c r="X61" s="886"/>
      <c r="Y61" s="62"/>
    </row>
    <row r="62" spans="1:28" x14ac:dyDescent="0.25">
      <c r="A62" s="1020" t="s">
        <v>370</v>
      </c>
      <c r="B62" s="1020"/>
      <c r="C62" s="1020"/>
      <c r="D62" s="1020"/>
      <c r="E62" s="1020"/>
      <c r="F62" s="1020"/>
      <c r="G62" s="1020"/>
      <c r="H62" s="1020"/>
      <c r="I62" s="1020"/>
      <c r="J62" s="1020"/>
      <c r="K62" s="1020"/>
      <c r="L62" s="1020"/>
      <c r="M62" s="1020"/>
      <c r="N62" s="1020"/>
      <c r="O62" s="1020"/>
      <c r="P62" s="1020"/>
      <c r="Q62" s="1020"/>
      <c r="R62" s="1020"/>
      <c r="S62" s="1020"/>
      <c r="T62" s="1020"/>
      <c r="U62" s="1020"/>
      <c r="V62" s="1020"/>
      <c r="W62" s="1020"/>
      <c r="X62" s="1020"/>
      <c r="Y62" s="1020"/>
      <c r="Z62" s="1020"/>
      <c r="AA62" s="1020"/>
    </row>
    <row r="63" spans="1:28" x14ac:dyDescent="0.25">
      <c r="A63" s="5" t="s">
        <v>335</v>
      </c>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62"/>
    </row>
    <row r="64" spans="1:28" ht="12.75" customHeight="1" x14ac:dyDescent="0.25">
      <c r="A64" s="887"/>
      <c r="B64" s="887"/>
      <c r="C64" s="887"/>
      <c r="D64" s="887"/>
      <c r="E64" s="887"/>
      <c r="F64" s="887"/>
      <c r="G64" s="887"/>
      <c r="H64" s="887"/>
      <c r="I64" s="887"/>
      <c r="J64" s="887"/>
      <c r="K64" s="887"/>
      <c r="L64" s="887"/>
      <c r="M64" s="887"/>
      <c r="N64" s="887"/>
      <c r="O64" s="887"/>
      <c r="P64" s="887"/>
      <c r="Q64" s="887"/>
      <c r="R64" s="887"/>
      <c r="S64" s="887"/>
      <c r="T64" s="887"/>
      <c r="U64" s="887"/>
      <c r="V64" s="887"/>
      <c r="W64" s="887"/>
      <c r="X64" s="887"/>
      <c r="Y64" s="62"/>
    </row>
    <row r="65" spans="1:25" x14ac:dyDescent="0.25">
      <c r="A65" s="5" t="s">
        <v>328</v>
      </c>
      <c r="B65" s="921"/>
      <c r="C65" s="921"/>
      <c r="D65" s="921"/>
      <c r="E65" s="921"/>
      <c r="F65" s="921"/>
      <c r="G65" s="921"/>
      <c r="H65" s="921"/>
      <c r="I65" s="921"/>
      <c r="J65" s="921"/>
      <c r="K65" s="921"/>
      <c r="L65" s="921"/>
      <c r="M65" s="921"/>
      <c r="N65" s="921"/>
      <c r="O65" s="921"/>
      <c r="P65" s="887"/>
      <c r="Q65" s="887"/>
      <c r="R65" s="887"/>
      <c r="S65" s="887"/>
      <c r="T65" s="887"/>
      <c r="U65" s="887"/>
      <c r="V65" s="887"/>
      <c r="W65" s="887"/>
      <c r="X65" s="887"/>
      <c r="Y65" s="62"/>
    </row>
    <row r="66" spans="1:25" x14ac:dyDescent="0.25">
      <c r="A66" s="5" t="s">
        <v>319</v>
      </c>
      <c r="B66" s="922"/>
      <c r="C66" s="922"/>
      <c r="D66" s="922"/>
      <c r="E66" s="922"/>
      <c r="F66" s="922"/>
      <c r="G66" s="922"/>
      <c r="H66" s="922"/>
      <c r="I66" s="922"/>
      <c r="J66" s="922"/>
      <c r="K66" s="922"/>
      <c r="L66" s="922"/>
      <c r="M66" s="922"/>
      <c r="N66" s="922"/>
      <c r="O66" s="922"/>
      <c r="P66" s="887"/>
      <c r="Q66" s="887"/>
      <c r="R66" s="887"/>
      <c r="S66" s="887"/>
      <c r="T66" s="887"/>
      <c r="U66" s="887"/>
      <c r="V66" s="887"/>
      <c r="W66" s="887"/>
      <c r="X66" s="887"/>
      <c r="Y66" s="62"/>
    </row>
    <row r="67" spans="1:25" x14ac:dyDescent="0.25">
      <c r="A67" s="887"/>
      <c r="B67" s="887"/>
      <c r="C67" s="887"/>
      <c r="D67" s="887"/>
      <c r="E67" s="887"/>
      <c r="F67" s="887"/>
      <c r="G67" s="887"/>
      <c r="H67" s="887"/>
      <c r="I67" s="887"/>
      <c r="J67" s="887"/>
      <c r="K67" s="887"/>
      <c r="L67" s="887"/>
      <c r="M67" s="887"/>
      <c r="N67" s="887"/>
      <c r="O67" s="887"/>
      <c r="P67" s="887"/>
      <c r="Q67" s="887"/>
      <c r="R67" s="887"/>
      <c r="S67" s="887"/>
      <c r="T67" s="887"/>
      <c r="U67" s="887"/>
      <c r="V67" s="887"/>
      <c r="W67" s="887"/>
      <c r="X67" s="887"/>
      <c r="Y67" s="62"/>
    </row>
    <row r="68" spans="1:25" x14ac:dyDescent="0.25">
      <c r="A68" s="887"/>
      <c r="B68" s="887"/>
      <c r="C68" s="887"/>
      <c r="D68" s="887"/>
      <c r="E68" s="887"/>
      <c r="F68" s="887"/>
      <c r="G68" s="887"/>
      <c r="H68" s="887"/>
      <c r="I68" s="887"/>
      <c r="J68" s="887"/>
      <c r="K68" s="887"/>
      <c r="L68" s="887"/>
      <c r="M68" s="887"/>
      <c r="N68" s="887"/>
      <c r="O68" s="887"/>
      <c r="P68" s="887"/>
      <c r="Q68" s="887"/>
      <c r="R68" s="887"/>
      <c r="S68" s="887"/>
      <c r="T68" s="887"/>
      <c r="U68" s="887"/>
      <c r="V68" s="887"/>
      <c r="W68" s="887"/>
      <c r="X68" s="887"/>
      <c r="Y68" s="62"/>
    </row>
    <row r="69" spans="1:25" x14ac:dyDescent="0.25">
      <c r="A69" s="887"/>
      <c r="B69" s="887"/>
      <c r="C69" s="887"/>
      <c r="D69" s="887"/>
      <c r="E69" s="887"/>
      <c r="F69" s="887"/>
      <c r="G69" s="887"/>
      <c r="H69" s="887"/>
      <c r="I69" s="887"/>
      <c r="J69" s="887"/>
      <c r="K69" s="887"/>
      <c r="L69" s="887"/>
      <c r="M69" s="887"/>
      <c r="N69" s="887"/>
      <c r="O69" s="887"/>
      <c r="P69" s="887"/>
      <c r="Q69" s="887"/>
      <c r="R69" s="887"/>
      <c r="S69" s="887"/>
      <c r="T69" s="887"/>
      <c r="U69" s="887"/>
      <c r="V69" s="887"/>
      <c r="W69" s="887"/>
      <c r="X69" s="887"/>
      <c r="Y69" s="62"/>
    </row>
    <row r="70" spans="1:25" x14ac:dyDescent="0.25">
      <c r="A70" s="887"/>
      <c r="B70" s="887"/>
      <c r="C70" s="887"/>
      <c r="D70" s="887"/>
      <c r="E70" s="887"/>
      <c r="F70" s="887"/>
      <c r="G70" s="887"/>
      <c r="H70" s="887"/>
      <c r="I70" s="887"/>
      <c r="J70" s="887"/>
      <c r="K70" s="887"/>
      <c r="L70" s="887"/>
      <c r="M70" s="887"/>
      <c r="N70" s="887"/>
      <c r="O70" s="887"/>
      <c r="P70" s="887"/>
      <c r="Q70" s="887"/>
      <c r="R70" s="887"/>
      <c r="S70" s="887"/>
      <c r="T70" s="887"/>
      <c r="U70" s="887"/>
      <c r="V70" s="887"/>
      <c r="W70" s="887"/>
      <c r="X70" s="887"/>
      <c r="Y70" s="62"/>
    </row>
    <row r="71" spans="1:25" x14ac:dyDescent="0.25">
      <c r="A71" s="887"/>
      <c r="B71" s="887"/>
      <c r="C71" s="887"/>
      <c r="D71" s="887"/>
      <c r="E71" s="887"/>
      <c r="F71" s="887"/>
      <c r="G71" s="887"/>
      <c r="H71" s="887"/>
      <c r="I71" s="887"/>
      <c r="J71" s="887"/>
      <c r="K71" s="887"/>
      <c r="L71" s="887"/>
      <c r="M71" s="887"/>
      <c r="N71" s="887"/>
      <c r="O71" s="887"/>
      <c r="P71" s="887"/>
      <c r="Q71" s="887"/>
      <c r="R71" s="887"/>
      <c r="S71" s="887"/>
      <c r="T71" s="887"/>
      <c r="U71" s="887"/>
      <c r="V71" s="887"/>
      <c r="W71" s="887"/>
      <c r="X71" s="887"/>
      <c r="Y71" s="62"/>
    </row>
    <row r="72" spans="1:25" x14ac:dyDescent="0.25">
      <c r="A72" s="887"/>
      <c r="B72" s="887"/>
      <c r="C72" s="887"/>
      <c r="D72" s="887"/>
      <c r="E72" s="887"/>
      <c r="F72" s="887"/>
      <c r="G72" s="887"/>
      <c r="H72" s="887"/>
      <c r="I72" s="887"/>
      <c r="J72" s="887"/>
      <c r="K72" s="887"/>
      <c r="L72" s="887"/>
      <c r="M72" s="887"/>
      <c r="N72" s="887"/>
      <c r="O72" s="887"/>
      <c r="P72" s="887"/>
      <c r="Q72" s="887"/>
      <c r="R72" s="887"/>
      <c r="S72" s="887"/>
      <c r="T72" s="887"/>
      <c r="U72" s="887"/>
      <c r="V72" s="887"/>
      <c r="W72" s="887"/>
      <c r="X72" s="887"/>
      <c r="Y72" s="62"/>
    </row>
    <row r="73" spans="1:25" x14ac:dyDescent="0.25">
      <c r="A73" s="887"/>
      <c r="B73" s="887"/>
      <c r="C73" s="887"/>
      <c r="D73" s="887"/>
      <c r="E73" s="887"/>
      <c r="F73" s="887"/>
      <c r="G73" s="887"/>
      <c r="H73" s="887"/>
      <c r="I73" s="887"/>
      <c r="J73" s="887"/>
      <c r="K73" s="887"/>
      <c r="L73" s="887"/>
      <c r="M73" s="887"/>
      <c r="N73" s="887"/>
      <c r="O73" s="887"/>
      <c r="P73" s="887"/>
      <c r="Q73" s="887"/>
      <c r="R73" s="887"/>
      <c r="S73" s="887"/>
      <c r="T73" s="887"/>
      <c r="U73" s="887"/>
      <c r="V73" s="887"/>
      <c r="W73" s="887"/>
      <c r="X73" s="887"/>
      <c r="Y73" s="62"/>
    </row>
    <row r="74" spans="1:25" x14ac:dyDescent="0.25">
      <c r="A74" s="887"/>
      <c r="B74" s="887"/>
      <c r="C74" s="887"/>
      <c r="D74" s="887"/>
      <c r="E74" s="887"/>
      <c r="F74" s="887"/>
      <c r="G74" s="887"/>
      <c r="H74" s="887"/>
      <c r="I74" s="887"/>
      <c r="J74" s="887"/>
      <c r="K74" s="887"/>
      <c r="L74" s="887"/>
      <c r="M74" s="887"/>
      <c r="N74" s="887"/>
      <c r="O74" s="887"/>
      <c r="P74" s="887"/>
      <c r="Q74" s="887"/>
      <c r="R74" s="887"/>
      <c r="S74" s="887"/>
      <c r="T74" s="887"/>
      <c r="U74" s="887"/>
      <c r="V74" s="887"/>
      <c r="W74" s="887"/>
      <c r="X74" s="887"/>
      <c r="Y74" s="62"/>
    </row>
    <row r="75" spans="1:25" x14ac:dyDescent="0.25">
      <c r="A75" s="887"/>
      <c r="B75" s="887"/>
      <c r="C75" s="887"/>
      <c r="D75" s="887"/>
      <c r="E75" s="887"/>
      <c r="F75" s="887"/>
      <c r="G75" s="887"/>
      <c r="H75" s="887"/>
      <c r="I75" s="887"/>
      <c r="J75" s="887"/>
      <c r="K75" s="887"/>
      <c r="L75" s="887"/>
      <c r="M75" s="887"/>
      <c r="N75" s="887"/>
      <c r="O75" s="887"/>
      <c r="P75" s="887"/>
      <c r="Q75" s="887"/>
      <c r="R75" s="887"/>
      <c r="S75" s="887"/>
      <c r="T75" s="887"/>
      <c r="U75" s="887"/>
      <c r="V75" s="887"/>
      <c r="W75" s="887"/>
      <c r="X75" s="887"/>
      <c r="Y75" s="62"/>
    </row>
    <row r="76" spans="1:25" x14ac:dyDescent="0.25">
      <c r="A76" s="887"/>
      <c r="B76" s="887"/>
      <c r="C76" s="887"/>
      <c r="D76" s="887"/>
      <c r="E76" s="887"/>
      <c r="F76" s="887"/>
      <c r="G76" s="887"/>
      <c r="H76" s="887"/>
      <c r="I76" s="887"/>
      <c r="J76" s="887"/>
      <c r="K76" s="887"/>
      <c r="L76" s="887"/>
      <c r="M76" s="887"/>
      <c r="N76" s="887"/>
      <c r="O76" s="887"/>
      <c r="P76" s="887"/>
      <c r="Q76" s="887"/>
      <c r="R76" s="887"/>
      <c r="S76" s="887"/>
      <c r="T76" s="887"/>
      <c r="U76" s="887"/>
      <c r="V76" s="887"/>
      <c r="W76" s="887"/>
      <c r="X76" s="887"/>
      <c r="Y76" s="62"/>
    </row>
    <row r="77" spans="1:25" x14ac:dyDescent="0.25">
      <c r="A77" s="887"/>
      <c r="B77" s="887"/>
      <c r="C77" s="887"/>
      <c r="D77" s="887"/>
      <c r="E77" s="887"/>
      <c r="F77" s="887"/>
      <c r="G77" s="887"/>
      <c r="H77" s="887"/>
      <c r="I77" s="887"/>
      <c r="J77" s="887"/>
      <c r="K77" s="887"/>
      <c r="L77" s="887"/>
      <c r="M77" s="887"/>
      <c r="N77" s="887"/>
      <c r="O77" s="887"/>
      <c r="P77" s="887"/>
      <c r="Q77" s="887"/>
      <c r="R77" s="887"/>
      <c r="S77" s="887"/>
      <c r="T77" s="887"/>
      <c r="U77" s="887"/>
      <c r="V77" s="887"/>
      <c r="W77" s="887"/>
      <c r="X77" s="887"/>
      <c r="Y77" s="62"/>
    </row>
    <row r="78" spans="1:25" x14ac:dyDescent="0.25">
      <c r="A78" s="887"/>
      <c r="B78" s="887"/>
      <c r="C78" s="887"/>
      <c r="D78" s="887"/>
      <c r="E78" s="887"/>
      <c r="F78" s="887"/>
      <c r="G78" s="887"/>
      <c r="H78" s="887"/>
      <c r="I78" s="887"/>
      <c r="J78" s="887"/>
      <c r="K78" s="887"/>
      <c r="L78" s="887"/>
      <c r="M78" s="887"/>
      <c r="N78" s="887"/>
      <c r="O78" s="887"/>
      <c r="P78" s="887"/>
      <c r="Q78" s="887"/>
      <c r="R78" s="886"/>
      <c r="S78" s="886"/>
      <c r="T78" s="886"/>
      <c r="U78" s="886"/>
      <c r="V78" s="886"/>
      <c r="W78" s="886"/>
      <c r="X78" s="886"/>
    </row>
    <row r="79" spans="1:25" x14ac:dyDescent="0.25">
      <c r="A79" s="887"/>
      <c r="B79" s="887"/>
      <c r="C79" s="887"/>
      <c r="D79" s="887"/>
      <c r="E79" s="887"/>
      <c r="F79" s="887"/>
      <c r="G79" s="887"/>
      <c r="H79" s="887"/>
      <c r="I79" s="887"/>
      <c r="J79" s="887"/>
      <c r="K79" s="887"/>
      <c r="L79" s="887"/>
      <c r="M79" s="887"/>
      <c r="N79" s="887"/>
      <c r="O79" s="887"/>
      <c r="P79" s="887"/>
      <c r="Q79" s="887"/>
      <c r="R79" s="886"/>
      <c r="S79" s="886"/>
      <c r="T79" s="886"/>
      <c r="U79" s="886"/>
      <c r="V79" s="886"/>
      <c r="W79" s="886"/>
      <c r="X79" s="886"/>
    </row>
  </sheetData>
  <sheetProtection algorithmName="SHA-512" hashValue="YvwgRd2+7I3oxifddptCpKOY6wB5wviZE00iZHQEveLmZOVzs8N4VQM3FS+C9EOY9Jbx9NzpY6KEC1Az9uJqCQ==" saltValue="WxDME9s3/XyiOGkkR/kp7g==" spinCount="100000" sheet="1" objects="1" scenarios="1"/>
  <mergeCells count="8">
    <mergeCell ref="A62:AA62"/>
    <mergeCell ref="B37:AA37"/>
    <mergeCell ref="B4:F4"/>
    <mergeCell ref="H4:L4"/>
    <mergeCell ref="N4:R4"/>
    <mergeCell ref="T4:X4"/>
    <mergeCell ref="Z4:AA4"/>
    <mergeCell ref="B6:AA6"/>
  </mergeCells>
  <pageMargins left="0.70866141732283472" right="0.70866141732283472" top="0.74803149606299213" bottom="0.74803149606299213" header="0.31496062992125984" footer="0.31496062992125984"/>
  <pageSetup paperSize="8"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F78"/>
  <sheetViews>
    <sheetView zoomScaleNormal="100" zoomScaleSheetLayoutView="85" workbookViewId="0">
      <pane xSplit="1" ySplit="6" topLeftCell="B7" activePane="bottomRight" state="frozen"/>
      <selection pane="topRight" activeCell="B1" sqref="B1"/>
      <selection pane="bottomLeft" activeCell="A7" sqref="A7"/>
      <selection pane="bottomRight" activeCell="D12" sqref="D12"/>
    </sheetView>
  </sheetViews>
  <sheetFormatPr defaultRowHeight="13.2" x14ac:dyDescent="0.25"/>
  <cols>
    <col min="1" max="1" width="26.44140625" style="3" customWidth="1"/>
    <col min="2" max="5" width="7.5546875" style="3" bestFit="1" customWidth="1"/>
    <col min="6" max="6" width="8.5546875" style="3" bestFit="1" customWidth="1"/>
    <col min="7" max="7" width="2.5546875" style="3" customWidth="1"/>
    <col min="8" max="9" width="7.5546875" style="3" bestFit="1" customWidth="1"/>
    <col min="10" max="10" width="8.5546875" style="3" bestFit="1" customWidth="1"/>
    <col min="11" max="12" width="7.5546875" style="3" bestFit="1" customWidth="1"/>
    <col min="13" max="13" width="2.5546875" style="3" customWidth="1"/>
    <col min="14" max="16" width="7.5546875" style="3" bestFit="1" customWidth="1"/>
    <col min="17" max="17" width="8" style="3" bestFit="1" customWidth="1"/>
    <col min="18" max="18" width="7.5546875" style="3" bestFit="1" customWidth="1"/>
    <col min="19" max="19" width="2.5546875" style="3" customWidth="1"/>
    <col min="20" max="24" width="7.5546875" style="3" bestFit="1" customWidth="1"/>
    <col min="25" max="25" width="2.44140625" style="3" customWidth="1"/>
    <col min="26" max="27" width="7.5546875" style="3" bestFit="1" customWidth="1"/>
    <col min="28" max="256" width="9.109375" style="3"/>
    <col min="257" max="257" width="26.44140625" style="3" customWidth="1"/>
    <col min="258" max="261" width="7.5546875" style="3" bestFit="1" customWidth="1"/>
    <col min="262" max="262" width="8.5546875" style="3" bestFit="1" customWidth="1"/>
    <col min="263" max="263" width="2.5546875" style="3" customWidth="1"/>
    <col min="264" max="265" width="7.5546875" style="3" bestFit="1" customWidth="1"/>
    <col min="266" max="266" width="8.5546875" style="3" bestFit="1" customWidth="1"/>
    <col min="267" max="268" width="7.5546875" style="3" bestFit="1" customWidth="1"/>
    <col min="269" max="269" width="2.5546875" style="3" customWidth="1"/>
    <col min="270" max="272" width="7.5546875" style="3" bestFit="1" customWidth="1"/>
    <col min="273" max="273" width="8" style="3" bestFit="1" customWidth="1"/>
    <col min="274" max="274" width="7.5546875" style="3" bestFit="1" customWidth="1"/>
    <col min="275" max="275" width="2.5546875" style="3" customWidth="1"/>
    <col min="276" max="280" width="7.5546875" style="3" bestFit="1" customWidth="1"/>
    <col min="281" max="281" width="2.44140625" style="3" customWidth="1"/>
    <col min="282" max="283" width="7.5546875" style="3" bestFit="1" customWidth="1"/>
    <col min="284" max="512" width="9.109375" style="3"/>
    <col min="513" max="513" width="26.44140625" style="3" customWidth="1"/>
    <col min="514" max="517" width="7.5546875" style="3" bestFit="1" customWidth="1"/>
    <col min="518" max="518" width="8.5546875" style="3" bestFit="1" customWidth="1"/>
    <col min="519" max="519" width="2.5546875" style="3" customWidth="1"/>
    <col min="520" max="521" width="7.5546875" style="3" bestFit="1" customWidth="1"/>
    <col min="522" max="522" width="8.5546875" style="3" bestFit="1" customWidth="1"/>
    <col min="523" max="524" width="7.5546875" style="3" bestFit="1" customWidth="1"/>
    <col min="525" max="525" width="2.5546875" style="3" customWidth="1"/>
    <col min="526" max="528" width="7.5546875" style="3" bestFit="1" customWidth="1"/>
    <col min="529" max="529" width="8" style="3" bestFit="1" customWidth="1"/>
    <col min="530" max="530" width="7.5546875" style="3" bestFit="1" customWidth="1"/>
    <col min="531" max="531" width="2.5546875" style="3" customWidth="1"/>
    <col min="532" max="536" width="7.5546875" style="3" bestFit="1" customWidth="1"/>
    <col min="537" max="537" width="2.44140625" style="3" customWidth="1"/>
    <col min="538" max="539" width="7.5546875" style="3" bestFit="1" customWidth="1"/>
    <col min="540" max="768" width="9.109375" style="3"/>
    <col min="769" max="769" width="26.44140625" style="3" customWidth="1"/>
    <col min="770" max="773" width="7.5546875" style="3" bestFit="1" customWidth="1"/>
    <col min="774" max="774" width="8.5546875" style="3" bestFit="1" customWidth="1"/>
    <col min="775" max="775" width="2.5546875" style="3" customWidth="1"/>
    <col min="776" max="777" width="7.5546875" style="3" bestFit="1" customWidth="1"/>
    <col min="778" max="778" width="8.5546875" style="3" bestFit="1" customWidth="1"/>
    <col min="779" max="780" width="7.5546875" style="3" bestFit="1" customWidth="1"/>
    <col min="781" max="781" width="2.5546875" style="3" customWidth="1"/>
    <col min="782" max="784" width="7.5546875" style="3" bestFit="1" customWidth="1"/>
    <col min="785" max="785" width="8" style="3" bestFit="1" customWidth="1"/>
    <col min="786" max="786" width="7.5546875" style="3" bestFit="1" customWidth="1"/>
    <col min="787" max="787" width="2.5546875" style="3" customWidth="1"/>
    <col min="788" max="792" width="7.5546875" style="3" bestFit="1" customWidth="1"/>
    <col min="793" max="793" width="2.44140625" style="3" customWidth="1"/>
    <col min="794" max="795" width="7.5546875" style="3" bestFit="1" customWidth="1"/>
    <col min="796" max="1024" width="9.109375" style="3"/>
    <col min="1025" max="1025" width="26.44140625" style="3" customWidth="1"/>
    <col min="1026" max="1029" width="7.5546875" style="3" bestFit="1" customWidth="1"/>
    <col min="1030" max="1030" width="8.5546875" style="3" bestFit="1" customWidth="1"/>
    <col min="1031" max="1031" width="2.5546875" style="3" customWidth="1"/>
    <col min="1032" max="1033" width="7.5546875" style="3" bestFit="1" customWidth="1"/>
    <col min="1034" max="1034" width="8.5546875" style="3" bestFit="1" customWidth="1"/>
    <col min="1035" max="1036" width="7.5546875" style="3" bestFit="1" customWidth="1"/>
    <col min="1037" max="1037" width="2.5546875" style="3" customWidth="1"/>
    <col min="1038" max="1040" width="7.5546875" style="3" bestFit="1" customWidth="1"/>
    <col min="1041" max="1041" width="8" style="3" bestFit="1" customWidth="1"/>
    <col min="1042" max="1042" width="7.5546875" style="3" bestFit="1" customWidth="1"/>
    <col min="1043" max="1043" width="2.5546875" style="3" customWidth="1"/>
    <col min="1044" max="1048" width="7.5546875" style="3" bestFit="1" customWidth="1"/>
    <col min="1049" max="1049" width="2.44140625" style="3" customWidth="1"/>
    <col min="1050" max="1051" width="7.5546875" style="3" bestFit="1" customWidth="1"/>
    <col min="1052" max="1280" width="9.109375" style="3"/>
    <col min="1281" max="1281" width="26.44140625" style="3" customWidth="1"/>
    <col min="1282" max="1285" width="7.5546875" style="3" bestFit="1" customWidth="1"/>
    <col min="1286" max="1286" width="8.5546875" style="3" bestFit="1" customWidth="1"/>
    <col min="1287" max="1287" width="2.5546875" style="3" customWidth="1"/>
    <col min="1288" max="1289" width="7.5546875" style="3" bestFit="1" customWidth="1"/>
    <col min="1290" max="1290" width="8.5546875" style="3" bestFit="1" customWidth="1"/>
    <col min="1291" max="1292" width="7.5546875" style="3" bestFit="1" customWidth="1"/>
    <col min="1293" max="1293" width="2.5546875" style="3" customWidth="1"/>
    <col min="1294" max="1296" width="7.5546875" style="3" bestFit="1" customWidth="1"/>
    <col min="1297" max="1297" width="8" style="3" bestFit="1" customWidth="1"/>
    <col min="1298" max="1298" width="7.5546875" style="3" bestFit="1" customWidth="1"/>
    <col min="1299" max="1299" width="2.5546875" style="3" customWidth="1"/>
    <col min="1300" max="1304" width="7.5546875" style="3" bestFit="1" customWidth="1"/>
    <col min="1305" max="1305" width="2.44140625" style="3" customWidth="1"/>
    <col min="1306" max="1307" width="7.5546875" style="3" bestFit="1" customWidth="1"/>
    <col min="1308" max="1536" width="9.109375" style="3"/>
    <col min="1537" max="1537" width="26.44140625" style="3" customWidth="1"/>
    <col min="1538" max="1541" width="7.5546875" style="3" bestFit="1" customWidth="1"/>
    <col min="1542" max="1542" width="8.5546875" style="3" bestFit="1" customWidth="1"/>
    <col min="1543" max="1543" width="2.5546875" style="3" customWidth="1"/>
    <col min="1544" max="1545" width="7.5546875" style="3" bestFit="1" customWidth="1"/>
    <col min="1546" max="1546" width="8.5546875" style="3" bestFit="1" customWidth="1"/>
    <col min="1547" max="1548" width="7.5546875" style="3" bestFit="1" customWidth="1"/>
    <col min="1549" max="1549" width="2.5546875" style="3" customWidth="1"/>
    <col min="1550" max="1552" width="7.5546875" style="3" bestFit="1" customWidth="1"/>
    <col min="1553" max="1553" width="8" style="3" bestFit="1" customWidth="1"/>
    <col min="1554" max="1554" width="7.5546875" style="3" bestFit="1" customWidth="1"/>
    <col min="1555" max="1555" width="2.5546875" style="3" customWidth="1"/>
    <col min="1556" max="1560" width="7.5546875" style="3" bestFit="1" customWidth="1"/>
    <col min="1561" max="1561" width="2.44140625" style="3" customWidth="1"/>
    <col min="1562" max="1563" width="7.5546875" style="3" bestFit="1" customWidth="1"/>
    <col min="1564" max="1792" width="9.109375" style="3"/>
    <col min="1793" max="1793" width="26.44140625" style="3" customWidth="1"/>
    <col min="1794" max="1797" width="7.5546875" style="3" bestFit="1" customWidth="1"/>
    <col min="1798" max="1798" width="8.5546875" style="3" bestFit="1" customWidth="1"/>
    <col min="1799" max="1799" width="2.5546875" style="3" customWidth="1"/>
    <col min="1800" max="1801" width="7.5546875" style="3" bestFit="1" customWidth="1"/>
    <col min="1802" max="1802" width="8.5546875" style="3" bestFit="1" customWidth="1"/>
    <col min="1803" max="1804" width="7.5546875" style="3" bestFit="1" customWidth="1"/>
    <col min="1805" max="1805" width="2.5546875" style="3" customWidth="1"/>
    <col min="1806" max="1808" width="7.5546875" style="3" bestFit="1" customWidth="1"/>
    <col min="1809" max="1809" width="8" style="3" bestFit="1" customWidth="1"/>
    <col min="1810" max="1810" width="7.5546875" style="3" bestFit="1" customWidth="1"/>
    <col min="1811" max="1811" width="2.5546875" style="3" customWidth="1"/>
    <col min="1812" max="1816" width="7.5546875" style="3" bestFit="1" customWidth="1"/>
    <col min="1817" max="1817" width="2.44140625" style="3" customWidth="1"/>
    <col min="1818" max="1819" width="7.5546875" style="3" bestFit="1" customWidth="1"/>
    <col min="1820" max="2048" width="9.109375" style="3"/>
    <col min="2049" max="2049" width="26.44140625" style="3" customWidth="1"/>
    <col min="2050" max="2053" width="7.5546875" style="3" bestFit="1" customWidth="1"/>
    <col min="2054" max="2054" width="8.5546875" style="3" bestFit="1" customWidth="1"/>
    <col min="2055" max="2055" width="2.5546875" style="3" customWidth="1"/>
    <col min="2056" max="2057" width="7.5546875" style="3" bestFit="1" customWidth="1"/>
    <col min="2058" max="2058" width="8.5546875" style="3" bestFit="1" customWidth="1"/>
    <col min="2059" max="2060" width="7.5546875" style="3" bestFit="1" customWidth="1"/>
    <col min="2061" max="2061" width="2.5546875" style="3" customWidth="1"/>
    <col min="2062" max="2064" width="7.5546875" style="3" bestFit="1" customWidth="1"/>
    <col min="2065" max="2065" width="8" style="3" bestFit="1" customWidth="1"/>
    <col min="2066" max="2066" width="7.5546875" style="3" bestFit="1" customWidth="1"/>
    <col min="2067" max="2067" width="2.5546875" style="3" customWidth="1"/>
    <col min="2068" max="2072" width="7.5546875" style="3" bestFit="1" customWidth="1"/>
    <col min="2073" max="2073" width="2.44140625" style="3" customWidth="1"/>
    <col min="2074" max="2075" width="7.5546875" style="3" bestFit="1" customWidth="1"/>
    <col min="2076" max="2304" width="9.109375" style="3"/>
    <col min="2305" max="2305" width="26.44140625" style="3" customWidth="1"/>
    <col min="2306" max="2309" width="7.5546875" style="3" bestFit="1" customWidth="1"/>
    <col min="2310" max="2310" width="8.5546875" style="3" bestFit="1" customWidth="1"/>
    <col min="2311" max="2311" width="2.5546875" style="3" customWidth="1"/>
    <col min="2312" max="2313" width="7.5546875" style="3" bestFit="1" customWidth="1"/>
    <col min="2314" max="2314" width="8.5546875" style="3" bestFit="1" customWidth="1"/>
    <col min="2315" max="2316" width="7.5546875" style="3" bestFit="1" customWidth="1"/>
    <col min="2317" max="2317" width="2.5546875" style="3" customWidth="1"/>
    <col min="2318" max="2320" width="7.5546875" style="3" bestFit="1" customWidth="1"/>
    <col min="2321" max="2321" width="8" style="3" bestFit="1" customWidth="1"/>
    <col min="2322" max="2322" width="7.5546875" style="3" bestFit="1" customWidth="1"/>
    <col min="2323" max="2323" width="2.5546875" style="3" customWidth="1"/>
    <col min="2324" max="2328" width="7.5546875" style="3" bestFit="1" customWidth="1"/>
    <col min="2329" max="2329" width="2.44140625" style="3" customWidth="1"/>
    <col min="2330" max="2331" width="7.5546875" style="3" bestFit="1" customWidth="1"/>
    <col min="2332" max="2560" width="9.109375" style="3"/>
    <col min="2561" max="2561" width="26.44140625" style="3" customWidth="1"/>
    <col min="2562" max="2565" width="7.5546875" style="3" bestFit="1" customWidth="1"/>
    <col min="2566" max="2566" width="8.5546875" style="3" bestFit="1" customWidth="1"/>
    <col min="2567" max="2567" width="2.5546875" style="3" customWidth="1"/>
    <col min="2568" max="2569" width="7.5546875" style="3" bestFit="1" customWidth="1"/>
    <col min="2570" max="2570" width="8.5546875" style="3" bestFit="1" customWidth="1"/>
    <col min="2571" max="2572" width="7.5546875" style="3" bestFit="1" customWidth="1"/>
    <col min="2573" max="2573" width="2.5546875" style="3" customWidth="1"/>
    <col min="2574" max="2576" width="7.5546875" style="3" bestFit="1" customWidth="1"/>
    <col min="2577" max="2577" width="8" style="3" bestFit="1" customWidth="1"/>
    <col min="2578" max="2578" width="7.5546875" style="3" bestFit="1" customWidth="1"/>
    <col min="2579" max="2579" width="2.5546875" style="3" customWidth="1"/>
    <col min="2580" max="2584" width="7.5546875" style="3" bestFit="1" customWidth="1"/>
    <col min="2585" max="2585" width="2.44140625" style="3" customWidth="1"/>
    <col min="2586" max="2587" width="7.5546875" style="3" bestFit="1" customWidth="1"/>
    <col min="2588" max="2816" width="9.109375" style="3"/>
    <col min="2817" max="2817" width="26.44140625" style="3" customWidth="1"/>
    <col min="2818" max="2821" width="7.5546875" style="3" bestFit="1" customWidth="1"/>
    <col min="2822" max="2822" width="8.5546875" style="3" bestFit="1" customWidth="1"/>
    <col min="2823" max="2823" width="2.5546875" style="3" customWidth="1"/>
    <col min="2824" max="2825" width="7.5546875" style="3" bestFit="1" customWidth="1"/>
    <col min="2826" max="2826" width="8.5546875" style="3" bestFit="1" customWidth="1"/>
    <col min="2827" max="2828" width="7.5546875" style="3" bestFit="1" customWidth="1"/>
    <col min="2829" max="2829" width="2.5546875" style="3" customWidth="1"/>
    <col min="2830" max="2832" width="7.5546875" style="3" bestFit="1" customWidth="1"/>
    <col min="2833" max="2833" width="8" style="3" bestFit="1" customWidth="1"/>
    <col min="2834" max="2834" width="7.5546875" style="3" bestFit="1" customWidth="1"/>
    <col min="2835" max="2835" width="2.5546875" style="3" customWidth="1"/>
    <col min="2836" max="2840" width="7.5546875" style="3" bestFit="1" customWidth="1"/>
    <col min="2841" max="2841" width="2.44140625" style="3" customWidth="1"/>
    <col min="2842" max="2843" width="7.5546875" style="3" bestFit="1" customWidth="1"/>
    <col min="2844" max="3072" width="9.109375" style="3"/>
    <col min="3073" max="3073" width="26.44140625" style="3" customWidth="1"/>
    <col min="3074" max="3077" width="7.5546875" style="3" bestFit="1" customWidth="1"/>
    <col min="3078" max="3078" width="8.5546875" style="3" bestFit="1" customWidth="1"/>
    <col min="3079" max="3079" width="2.5546875" style="3" customWidth="1"/>
    <col min="3080" max="3081" width="7.5546875" style="3" bestFit="1" customWidth="1"/>
    <col min="3082" max="3082" width="8.5546875" style="3" bestFit="1" customWidth="1"/>
    <col min="3083" max="3084" width="7.5546875" style="3" bestFit="1" customWidth="1"/>
    <col min="3085" max="3085" width="2.5546875" style="3" customWidth="1"/>
    <col min="3086" max="3088" width="7.5546875" style="3" bestFit="1" customWidth="1"/>
    <col min="3089" max="3089" width="8" style="3" bestFit="1" customWidth="1"/>
    <col min="3090" max="3090" width="7.5546875" style="3" bestFit="1" customWidth="1"/>
    <col min="3091" max="3091" width="2.5546875" style="3" customWidth="1"/>
    <col min="3092" max="3096" width="7.5546875" style="3" bestFit="1" customWidth="1"/>
    <col min="3097" max="3097" width="2.44140625" style="3" customWidth="1"/>
    <col min="3098" max="3099" width="7.5546875" style="3" bestFit="1" customWidth="1"/>
    <col min="3100" max="3328" width="9.109375" style="3"/>
    <col min="3329" max="3329" width="26.44140625" style="3" customWidth="1"/>
    <col min="3330" max="3333" width="7.5546875" style="3" bestFit="1" customWidth="1"/>
    <col min="3334" max="3334" width="8.5546875" style="3" bestFit="1" customWidth="1"/>
    <col min="3335" max="3335" width="2.5546875" style="3" customWidth="1"/>
    <col min="3336" max="3337" width="7.5546875" style="3" bestFit="1" customWidth="1"/>
    <col min="3338" max="3338" width="8.5546875" style="3" bestFit="1" customWidth="1"/>
    <col min="3339" max="3340" width="7.5546875" style="3" bestFit="1" customWidth="1"/>
    <col min="3341" max="3341" width="2.5546875" style="3" customWidth="1"/>
    <col min="3342" max="3344" width="7.5546875" style="3" bestFit="1" customWidth="1"/>
    <col min="3345" max="3345" width="8" style="3" bestFit="1" customWidth="1"/>
    <col min="3346" max="3346" width="7.5546875" style="3" bestFit="1" customWidth="1"/>
    <col min="3347" max="3347" width="2.5546875" style="3" customWidth="1"/>
    <col min="3348" max="3352" width="7.5546875" style="3" bestFit="1" customWidth="1"/>
    <col min="3353" max="3353" width="2.44140625" style="3" customWidth="1"/>
    <col min="3354" max="3355" width="7.5546875" style="3" bestFit="1" customWidth="1"/>
    <col min="3356" max="3584" width="9.109375" style="3"/>
    <col min="3585" max="3585" width="26.44140625" style="3" customWidth="1"/>
    <col min="3586" max="3589" width="7.5546875" style="3" bestFit="1" customWidth="1"/>
    <col min="3590" max="3590" width="8.5546875" style="3" bestFit="1" customWidth="1"/>
    <col min="3591" max="3591" width="2.5546875" style="3" customWidth="1"/>
    <col min="3592" max="3593" width="7.5546875" style="3" bestFit="1" customWidth="1"/>
    <col min="3594" max="3594" width="8.5546875" style="3" bestFit="1" customWidth="1"/>
    <col min="3595" max="3596" width="7.5546875" style="3" bestFit="1" customWidth="1"/>
    <col min="3597" max="3597" width="2.5546875" style="3" customWidth="1"/>
    <col min="3598" max="3600" width="7.5546875" style="3" bestFit="1" customWidth="1"/>
    <col min="3601" max="3601" width="8" style="3" bestFit="1" customWidth="1"/>
    <col min="3602" max="3602" width="7.5546875" style="3" bestFit="1" customWidth="1"/>
    <col min="3603" max="3603" width="2.5546875" style="3" customWidth="1"/>
    <col min="3604" max="3608" width="7.5546875" style="3" bestFit="1" customWidth="1"/>
    <col min="3609" max="3609" width="2.44140625" style="3" customWidth="1"/>
    <col min="3610" max="3611" width="7.5546875" style="3" bestFit="1" customWidth="1"/>
    <col min="3612" max="3840" width="9.109375" style="3"/>
    <col min="3841" max="3841" width="26.44140625" style="3" customWidth="1"/>
    <col min="3842" max="3845" width="7.5546875" style="3" bestFit="1" customWidth="1"/>
    <col min="3846" max="3846" width="8.5546875" style="3" bestFit="1" customWidth="1"/>
    <col min="3847" max="3847" width="2.5546875" style="3" customWidth="1"/>
    <col min="3848" max="3849" width="7.5546875" style="3" bestFit="1" customWidth="1"/>
    <col min="3850" max="3850" width="8.5546875" style="3" bestFit="1" customWidth="1"/>
    <col min="3851" max="3852" width="7.5546875" style="3" bestFit="1" customWidth="1"/>
    <col min="3853" max="3853" width="2.5546875" style="3" customWidth="1"/>
    <col min="3854" max="3856" width="7.5546875" style="3" bestFit="1" customWidth="1"/>
    <col min="3857" max="3857" width="8" style="3" bestFit="1" customWidth="1"/>
    <col min="3858" max="3858" width="7.5546875" style="3" bestFit="1" customWidth="1"/>
    <col min="3859" max="3859" width="2.5546875" style="3" customWidth="1"/>
    <col min="3860" max="3864" width="7.5546875" style="3" bestFit="1" customWidth="1"/>
    <col min="3865" max="3865" width="2.44140625" style="3" customWidth="1"/>
    <col min="3866" max="3867" width="7.5546875" style="3" bestFit="1" customWidth="1"/>
    <col min="3868" max="4096" width="9.109375" style="3"/>
    <col min="4097" max="4097" width="26.44140625" style="3" customWidth="1"/>
    <col min="4098" max="4101" width="7.5546875" style="3" bestFit="1" customWidth="1"/>
    <col min="4102" max="4102" width="8.5546875" style="3" bestFit="1" customWidth="1"/>
    <col min="4103" max="4103" width="2.5546875" style="3" customWidth="1"/>
    <col min="4104" max="4105" width="7.5546875" style="3" bestFit="1" customWidth="1"/>
    <col min="4106" max="4106" width="8.5546875" style="3" bestFit="1" customWidth="1"/>
    <col min="4107" max="4108" width="7.5546875" style="3" bestFit="1" customWidth="1"/>
    <col min="4109" max="4109" width="2.5546875" style="3" customWidth="1"/>
    <col min="4110" max="4112" width="7.5546875" style="3" bestFit="1" customWidth="1"/>
    <col min="4113" max="4113" width="8" style="3" bestFit="1" customWidth="1"/>
    <col min="4114" max="4114" width="7.5546875" style="3" bestFit="1" customWidth="1"/>
    <col min="4115" max="4115" width="2.5546875" style="3" customWidth="1"/>
    <col min="4116" max="4120" width="7.5546875" style="3" bestFit="1" customWidth="1"/>
    <col min="4121" max="4121" width="2.44140625" style="3" customWidth="1"/>
    <col min="4122" max="4123" width="7.5546875" style="3" bestFit="1" customWidth="1"/>
    <col min="4124" max="4352" width="9.109375" style="3"/>
    <col min="4353" max="4353" width="26.44140625" style="3" customWidth="1"/>
    <col min="4354" max="4357" width="7.5546875" style="3" bestFit="1" customWidth="1"/>
    <col min="4358" max="4358" width="8.5546875" style="3" bestFit="1" customWidth="1"/>
    <col min="4359" max="4359" width="2.5546875" style="3" customWidth="1"/>
    <col min="4360" max="4361" width="7.5546875" style="3" bestFit="1" customWidth="1"/>
    <col min="4362" max="4362" width="8.5546875" style="3" bestFit="1" customWidth="1"/>
    <col min="4363" max="4364" width="7.5546875" style="3" bestFit="1" customWidth="1"/>
    <col min="4365" max="4365" width="2.5546875" style="3" customWidth="1"/>
    <col min="4366" max="4368" width="7.5546875" style="3" bestFit="1" customWidth="1"/>
    <col min="4369" max="4369" width="8" style="3" bestFit="1" customWidth="1"/>
    <col min="4370" max="4370" width="7.5546875" style="3" bestFit="1" customWidth="1"/>
    <col min="4371" max="4371" width="2.5546875" style="3" customWidth="1"/>
    <col min="4372" max="4376" width="7.5546875" style="3" bestFit="1" customWidth="1"/>
    <col min="4377" max="4377" width="2.44140625" style="3" customWidth="1"/>
    <col min="4378" max="4379" width="7.5546875" style="3" bestFit="1" customWidth="1"/>
    <col min="4380" max="4608" width="9.109375" style="3"/>
    <col min="4609" max="4609" width="26.44140625" style="3" customWidth="1"/>
    <col min="4610" max="4613" width="7.5546875" style="3" bestFit="1" customWidth="1"/>
    <col min="4614" max="4614" width="8.5546875" style="3" bestFit="1" customWidth="1"/>
    <col min="4615" max="4615" width="2.5546875" style="3" customWidth="1"/>
    <col min="4616" max="4617" width="7.5546875" style="3" bestFit="1" customWidth="1"/>
    <col min="4618" max="4618" width="8.5546875" style="3" bestFit="1" customWidth="1"/>
    <col min="4619" max="4620" width="7.5546875" style="3" bestFit="1" customWidth="1"/>
    <col min="4621" max="4621" width="2.5546875" style="3" customWidth="1"/>
    <col min="4622" max="4624" width="7.5546875" style="3" bestFit="1" customWidth="1"/>
    <col min="4625" max="4625" width="8" style="3" bestFit="1" customWidth="1"/>
    <col min="4626" max="4626" width="7.5546875" style="3" bestFit="1" customWidth="1"/>
    <col min="4627" max="4627" width="2.5546875" style="3" customWidth="1"/>
    <col min="4628" max="4632" width="7.5546875" style="3" bestFit="1" customWidth="1"/>
    <col min="4633" max="4633" width="2.44140625" style="3" customWidth="1"/>
    <col min="4634" max="4635" width="7.5546875" style="3" bestFit="1" customWidth="1"/>
    <col min="4636" max="4864" width="9.109375" style="3"/>
    <col min="4865" max="4865" width="26.44140625" style="3" customWidth="1"/>
    <col min="4866" max="4869" width="7.5546875" style="3" bestFit="1" customWidth="1"/>
    <col min="4870" max="4870" width="8.5546875" style="3" bestFit="1" customWidth="1"/>
    <col min="4871" max="4871" width="2.5546875" style="3" customWidth="1"/>
    <col min="4872" max="4873" width="7.5546875" style="3" bestFit="1" customWidth="1"/>
    <col min="4874" max="4874" width="8.5546875" style="3" bestFit="1" customWidth="1"/>
    <col min="4875" max="4876" width="7.5546875" style="3" bestFit="1" customWidth="1"/>
    <col min="4877" max="4877" width="2.5546875" style="3" customWidth="1"/>
    <col min="4878" max="4880" width="7.5546875" style="3" bestFit="1" customWidth="1"/>
    <col min="4881" max="4881" width="8" style="3" bestFit="1" customWidth="1"/>
    <col min="4882" max="4882" width="7.5546875" style="3" bestFit="1" customWidth="1"/>
    <col min="4883" max="4883" width="2.5546875" style="3" customWidth="1"/>
    <col min="4884" max="4888" width="7.5546875" style="3" bestFit="1" customWidth="1"/>
    <col min="4889" max="4889" width="2.44140625" style="3" customWidth="1"/>
    <col min="4890" max="4891" width="7.5546875" style="3" bestFit="1" customWidth="1"/>
    <col min="4892" max="5120" width="9.109375" style="3"/>
    <col min="5121" max="5121" width="26.44140625" style="3" customWidth="1"/>
    <col min="5122" max="5125" width="7.5546875" style="3" bestFit="1" customWidth="1"/>
    <col min="5126" max="5126" width="8.5546875" style="3" bestFit="1" customWidth="1"/>
    <col min="5127" max="5127" width="2.5546875" style="3" customWidth="1"/>
    <col min="5128" max="5129" width="7.5546875" style="3" bestFit="1" customWidth="1"/>
    <col min="5130" max="5130" width="8.5546875" style="3" bestFit="1" customWidth="1"/>
    <col min="5131" max="5132" width="7.5546875" style="3" bestFit="1" customWidth="1"/>
    <col min="5133" max="5133" width="2.5546875" style="3" customWidth="1"/>
    <col min="5134" max="5136" width="7.5546875" style="3" bestFit="1" customWidth="1"/>
    <col min="5137" max="5137" width="8" style="3" bestFit="1" customWidth="1"/>
    <col min="5138" max="5138" width="7.5546875" style="3" bestFit="1" customWidth="1"/>
    <col min="5139" max="5139" width="2.5546875" style="3" customWidth="1"/>
    <col min="5140" max="5144" width="7.5546875" style="3" bestFit="1" customWidth="1"/>
    <col min="5145" max="5145" width="2.44140625" style="3" customWidth="1"/>
    <col min="5146" max="5147" width="7.5546875" style="3" bestFit="1" customWidth="1"/>
    <col min="5148" max="5376" width="9.109375" style="3"/>
    <col min="5377" max="5377" width="26.44140625" style="3" customWidth="1"/>
    <col min="5378" max="5381" width="7.5546875" style="3" bestFit="1" customWidth="1"/>
    <col min="5382" max="5382" width="8.5546875" style="3" bestFit="1" customWidth="1"/>
    <col min="5383" max="5383" width="2.5546875" style="3" customWidth="1"/>
    <col min="5384" max="5385" width="7.5546875" style="3" bestFit="1" customWidth="1"/>
    <col min="5386" max="5386" width="8.5546875" style="3" bestFit="1" customWidth="1"/>
    <col min="5387" max="5388" width="7.5546875" style="3" bestFit="1" customWidth="1"/>
    <col min="5389" max="5389" width="2.5546875" style="3" customWidth="1"/>
    <col min="5390" max="5392" width="7.5546875" style="3" bestFit="1" customWidth="1"/>
    <col min="5393" max="5393" width="8" style="3" bestFit="1" customWidth="1"/>
    <col min="5394" max="5394" width="7.5546875" style="3" bestFit="1" customWidth="1"/>
    <col min="5395" max="5395" width="2.5546875" style="3" customWidth="1"/>
    <col min="5396" max="5400" width="7.5546875" style="3" bestFit="1" customWidth="1"/>
    <col min="5401" max="5401" width="2.44140625" style="3" customWidth="1"/>
    <col min="5402" max="5403" width="7.5546875" style="3" bestFit="1" customWidth="1"/>
    <col min="5404" max="5632" width="9.109375" style="3"/>
    <col min="5633" max="5633" width="26.44140625" style="3" customWidth="1"/>
    <col min="5634" max="5637" width="7.5546875" style="3" bestFit="1" customWidth="1"/>
    <col min="5638" max="5638" width="8.5546875" style="3" bestFit="1" customWidth="1"/>
    <col min="5639" max="5639" width="2.5546875" style="3" customWidth="1"/>
    <col min="5640" max="5641" width="7.5546875" style="3" bestFit="1" customWidth="1"/>
    <col min="5642" max="5642" width="8.5546875" style="3" bestFit="1" customWidth="1"/>
    <col min="5643" max="5644" width="7.5546875" style="3" bestFit="1" customWidth="1"/>
    <col min="5645" max="5645" width="2.5546875" style="3" customWidth="1"/>
    <col min="5646" max="5648" width="7.5546875" style="3" bestFit="1" customWidth="1"/>
    <col min="5649" max="5649" width="8" style="3" bestFit="1" customWidth="1"/>
    <col min="5650" max="5650" width="7.5546875" style="3" bestFit="1" customWidth="1"/>
    <col min="5651" max="5651" width="2.5546875" style="3" customWidth="1"/>
    <col min="5652" max="5656" width="7.5546875" style="3" bestFit="1" customWidth="1"/>
    <col min="5657" max="5657" width="2.44140625" style="3" customWidth="1"/>
    <col min="5658" max="5659" width="7.5546875" style="3" bestFit="1" customWidth="1"/>
    <col min="5660" max="5888" width="9.109375" style="3"/>
    <col min="5889" max="5889" width="26.44140625" style="3" customWidth="1"/>
    <col min="5890" max="5893" width="7.5546875" style="3" bestFit="1" customWidth="1"/>
    <col min="5894" max="5894" width="8.5546875" style="3" bestFit="1" customWidth="1"/>
    <col min="5895" max="5895" width="2.5546875" style="3" customWidth="1"/>
    <col min="5896" max="5897" width="7.5546875" style="3" bestFit="1" customWidth="1"/>
    <col min="5898" max="5898" width="8.5546875" style="3" bestFit="1" customWidth="1"/>
    <col min="5899" max="5900" width="7.5546875" style="3" bestFit="1" customWidth="1"/>
    <col min="5901" max="5901" width="2.5546875" style="3" customWidth="1"/>
    <col min="5902" max="5904" width="7.5546875" style="3" bestFit="1" customWidth="1"/>
    <col min="5905" max="5905" width="8" style="3" bestFit="1" customWidth="1"/>
    <col min="5906" max="5906" width="7.5546875" style="3" bestFit="1" customWidth="1"/>
    <col min="5907" max="5907" width="2.5546875" style="3" customWidth="1"/>
    <col min="5908" max="5912" width="7.5546875" style="3" bestFit="1" customWidth="1"/>
    <col min="5913" max="5913" width="2.44140625" style="3" customWidth="1"/>
    <col min="5914" max="5915" width="7.5546875" style="3" bestFit="1" customWidth="1"/>
    <col min="5916" max="6144" width="9.109375" style="3"/>
    <col min="6145" max="6145" width="26.44140625" style="3" customWidth="1"/>
    <col min="6146" max="6149" width="7.5546875" style="3" bestFit="1" customWidth="1"/>
    <col min="6150" max="6150" width="8.5546875" style="3" bestFit="1" customWidth="1"/>
    <col min="6151" max="6151" width="2.5546875" style="3" customWidth="1"/>
    <col min="6152" max="6153" width="7.5546875" style="3" bestFit="1" customWidth="1"/>
    <col min="6154" max="6154" width="8.5546875" style="3" bestFit="1" customWidth="1"/>
    <col min="6155" max="6156" width="7.5546875" style="3" bestFit="1" customWidth="1"/>
    <col min="6157" max="6157" width="2.5546875" style="3" customWidth="1"/>
    <col min="6158" max="6160" width="7.5546875" style="3" bestFit="1" customWidth="1"/>
    <col min="6161" max="6161" width="8" style="3" bestFit="1" customWidth="1"/>
    <col min="6162" max="6162" width="7.5546875" style="3" bestFit="1" customWidth="1"/>
    <col min="6163" max="6163" width="2.5546875" style="3" customWidth="1"/>
    <col min="6164" max="6168" width="7.5546875" style="3" bestFit="1" customWidth="1"/>
    <col min="6169" max="6169" width="2.44140625" style="3" customWidth="1"/>
    <col min="6170" max="6171" width="7.5546875" style="3" bestFit="1" customWidth="1"/>
    <col min="6172" max="6400" width="9.109375" style="3"/>
    <col min="6401" max="6401" width="26.44140625" style="3" customWidth="1"/>
    <col min="6402" max="6405" width="7.5546875" style="3" bestFit="1" customWidth="1"/>
    <col min="6406" max="6406" width="8.5546875" style="3" bestFit="1" customWidth="1"/>
    <col min="6407" max="6407" width="2.5546875" style="3" customWidth="1"/>
    <col min="6408" max="6409" width="7.5546875" style="3" bestFit="1" customWidth="1"/>
    <col min="6410" max="6410" width="8.5546875" style="3" bestFit="1" customWidth="1"/>
    <col min="6411" max="6412" width="7.5546875" style="3" bestFit="1" customWidth="1"/>
    <col min="6413" max="6413" width="2.5546875" style="3" customWidth="1"/>
    <col min="6414" max="6416" width="7.5546875" style="3" bestFit="1" customWidth="1"/>
    <col min="6417" max="6417" width="8" style="3" bestFit="1" customWidth="1"/>
    <col min="6418" max="6418" width="7.5546875" style="3" bestFit="1" customWidth="1"/>
    <col min="6419" max="6419" width="2.5546875" style="3" customWidth="1"/>
    <col min="6420" max="6424" width="7.5546875" style="3" bestFit="1" customWidth="1"/>
    <col min="6425" max="6425" width="2.44140625" style="3" customWidth="1"/>
    <col min="6426" max="6427" width="7.5546875" style="3" bestFit="1" customWidth="1"/>
    <col min="6428" max="6656" width="9.109375" style="3"/>
    <col min="6657" max="6657" width="26.44140625" style="3" customWidth="1"/>
    <col min="6658" max="6661" width="7.5546875" style="3" bestFit="1" customWidth="1"/>
    <col min="6662" max="6662" width="8.5546875" style="3" bestFit="1" customWidth="1"/>
    <col min="6663" max="6663" width="2.5546875" style="3" customWidth="1"/>
    <col min="6664" max="6665" width="7.5546875" style="3" bestFit="1" customWidth="1"/>
    <col min="6666" max="6666" width="8.5546875" style="3" bestFit="1" customWidth="1"/>
    <col min="6667" max="6668" width="7.5546875" style="3" bestFit="1" customWidth="1"/>
    <col min="6669" max="6669" width="2.5546875" style="3" customWidth="1"/>
    <col min="6670" max="6672" width="7.5546875" style="3" bestFit="1" customWidth="1"/>
    <col min="6673" max="6673" width="8" style="3" bestFit="1" customWidth="1"/>
    <col min="6674" max="6674" width="7.5546875" style="3" bestFit="1" customWidth="1"/>
    <col min="6675" max="6675" width="2.5546875" style="3" customWidth="1"/>
    <col min="6676" max="6680" width="7.5546875" style="3" bestFit="1" customWidth="1"/>
    <col min="6681" max="6681" width="2.44140625" style="3" customWidth="1"/>
    <col min="6682" max="6683" width="7.5546875" style="3" bestFit="1" customWidth="1"/>
    <col min="6684" max="6912" width="9.109375" style="3"/>
    <col min="6913" max="6913" width="26.44140625" style="3" customWidth="1"/>
    <col min="6914" max="6917" width="7.5546875" style="3" bestFit="1" customWidth="1"/>
    <col min="6918" max="6918" width="8.5546875" style="3" bestFit="1" customWidth="1"/>
    <col min="6919" max="6919" width="2.5546875" style="3" customWidth="1"/>
    <col min="6920" max="6921" width="7.5546875" style="3" bestFit="1" customWidth="1"/>
    <col min="6922" max="6922" width="8.5546875" style="3" bestFit="1" customWidth="1"/>
    <col min="6923" max="6924" width="7.5546875" style="3" bestFit="1" customWidth="1"/>
    <col min="6925" max="6925" width="2.5546875" style="3" customWidth="1"/>
    <col min="6926" max="6928" width="7.5546875" style="3" bestFit="1" customWidth="1"/>
    <col min="6929" max="6929" width="8" style="3" bestFit="1" customWidth="1"/>
    <col min="6930" max="6930" width="7.5546875" style="3" bestFit="1" customWidth="1"/>
    <col min="6931" max="6931" width="2.5546875" style="3" customWidth="1"/>
    <col min="6932" max="6936" width="7.5546875" style="3" bestFit="1" customWidth="1"/>
    <col min="6937" max="6937" width="2.44140625" style="3" customWidth="1"/>
    <col min="6938" max="6939" width="7.5546875" style="3" bestFit="1" customWidth="1"/>
    <col min="6940" max="7168" width="9.109375" style="3"/>
    <col min="7169" max="7169" width="26.44140625" style="3" customWidth="1"/>
    <col min="7170" max="7173" width="7.5546875" style="3" bestFit="1" customWidth="1"/>
    <col min="7174" max="7174" width="8.5546875" style="3" bestFit="1" customWidth="1"/>
    <col min="7175" max="7175" width="2.5546875" style="3" customWidth="1"/>
    <col min="7176" max="7177" width="7.5546875" style="3" bestFit="1" customWidth="1"/>
    <col min="7178" max="7178" width="8.5546875" style="3" bestFit="1" customWidth="1"/>
    <col min="7179" max="7180" width="7.5546875" style="3" bestFit="1" customWidth="1"/>
    <col min="7181" max="7181" width="2.5546875" style="3" customWidth="1"/>
    <col min="7182" max="7184" width="7.5546875" style="3" bestFit="1" customWidth="1"/>
    <col min="7185" max="7185" width="8" style="3" bestFit="1" customWidth="1"/>
    <col min="7186" max="7186" width="7.5546875" style="3" bestFit="1" customWidth="1"/>
    <col min="7187" max="7187" width="2.5546875" style="3" customWidth="1"/>
    <col min="7188" max="7192" width="7.5546875" style="3" bestFit="1" customWidth="1"/>
    <col min="7193" max="7193" width="2.44140625" style="3" customWidth="1"/>
    <col min="7194" max="7195" width="7.5546875" style="3" bestFit="1" customWidth="1"/>
    <col min="7196" max="7424" width="9.109375" style="3"/>
    <col min="7425" max="7425" width="26.44140625" style="3" customWidth="1"/>
    <col min="7426" max="7429" width="7.5546875" style="3" bestFit="1" customWidth="1"/>
    <col min="7430" max="7430" width="8.5546875" style="3" bestFit="1" customWidth="1"/>
    <col min="7431" max="7431" width="2.5546875" style="3" customWidth="1"/>
    <col min="7432" max="7433" width="7.5546875" style="3" bestFit="1" customWidth="1"/>
    <col min="7434" max="7434" width="8.5546875" style="3" bestFit="1" customWidth="1"/>
    <col min="7435" max="7436" width="7.5546875" style="3" bestFit="1" customWidth="1"/>
    <col min="7437" max="7437" width="2.5546875" style="3" customWidth="1"/>
    <col min="7438" max="7440" width="7.5546875" style="3" bestFit="1" customWidth="1"/>
    <col min="7441" max="7441" width="8" style="3" bestFit="1" customWidth="1"/>
    <col min="7442" max="7442" width="7.5546875" style="3" bestFit="1" customWidth="1"/>
    <col min="7443" max="7443" width="2.5546875" style="3" customWidth="1"/>
    <col min="7444" max="7448" width="7.5546875" style="3" bestFit="1" customWidth="1"/>
    <col min="7449" max="7449" width="2.44140625" style="3" customWidth="1"/>
    <col min="7450" max="7451" width="7.5546875" style="3" bestFit="1" customWidth="1"/>
    <col min="7452" max="7680" width="9.109375" style="3"/>
    <col min="7681" max="7681" width="26.44140625" style="3" customWidth="1"/>
    <col min="7682" max="7685" width="7.5546875" style="3" bestFit="1" customWidth="1"/>
    <col min="7686" max="7686" width="8.5546875" style="3" bestFit="1" customWidth="1"/>
    <col min="7687" max="7687" width="2.5546875" style="3" customWidth="1"/>
    <col min="7688" max="7689" width="7.5546875" style="3" bestFit="1" customWidth="1"/>
    <col min="7690" max="7690" width="8.5546875" style="3" bestFit="1" customWidth="1"/>
    <col min="7691" max="7692" width="7.5546875" style="3" bestFit="1" customWidth="1"/>
    <col min="7693" max="7693" width="2.5546875" style="3" customWidth="1"/>
    <col min="7694" max="7696" width="7.5546875" style="3" bestFit="1" customWidth="1"/>
    <col min="7697" max="7697" width="8" style="3" bestFit="1" customWidth="1"/>
    <col min="7698" max="7698" width="7.5546875" style="3" bestFit="1" customWidth="1"/>
    <col min="7699" max="7699" width="2.5546875" style="3" customWidth="1"/>
    <col min="7700" max="7704" width="7.5546875" style="3" bestFit="1" customWidth="1"/>
    <col min="7705" max="7705" width="2.44140625" style="3" customWidth="1"/>
    <col min="7706" max="7707" width="7.5546875" style="3" bestFit="1" customWidth="1"/>
    <col min="7708" max="7936" width="9.109375" style="3"/>
    <col min="7937" max="7937" width="26.44140625" style="3" customWidth="1"/>
    <col min="7938" max="7941" width="7.5546875" style="3" bestFit="1" customWidth="1"/>
    <col min="7942" max="7942" width="8.5546875" style="3" bestFit="1" customWidth="1"/>
    <col min="7943" max="7943" width="2.5546875" style="3" customWidth="1"/>
    <col min="7944" max="7945" width="7.5546875" style="3" bestFit="1" customWidth="1"/>
    <col min="7946" max="7946" width="8.5546875" style="3" bestFit="1" customWidth="1"/>
    <col min="7947" max="7948" width="7.5546875" style="3" bestFit="1" customWidth="1"/>
    <col min="7949" max="7949" width="2.5546875" style="3" customWidth="1"/>
    <col min="7950" max="7952" width="7.5546875" style="3" bestFit="1" customWidth="1"/>
    <col min="7953" max="7953" width="8" style="3" bestFit="1" customWidth="1"/>
    <col min="7954" max="7954" width="7.5546875" style="3" bestFit="1" customWidth="1"/>
    <col min="7955" max="7955" width="2.5546875" style="3" customWidth="1"/>
    <col min="7956" max="7960" width="7.5546875" style="3" bestFit="1" customWidth="1"/>
    <col min="7961" max="7961" width="2.44140625" style="3" customWidth="1"/>
    <col min="7962" max="7963" width="7.5546875" style="3" bestFit="1" customWidth="1"/>
    <col min="7964" max="8192" width="9.109375" style="3"/>
    <col min="8193" max="8193" width="26.44140625" style="3" customWidth="1"/>
    <col min="8194" max="8197" width="7.5546875" style="3" bestFit="1" customWidth="1"/>
    <col min="8198" max="8198" width="8.5546875" style="3" bestFit="1" customWidth="1"/>
    <col min="8199" max="8199" width="2.5546875" style="3" customWidth="1"/>
    <col min="8200" max="8201" width="7.5546875" style="3" bestFit="1" customWidth="1"/>
    <col min="8202" max="8202" width="8.5546875" style="3" bestFit="1" customWidth="1"/>
    <col min="8203" max="8204" width="7.5546875" style="3" bestFit="1" customWidth="1"/>
    <col min="8205" max="8205" width="2.5546875" style="3" customWidth="1"/>
    <col min="8206" max="8208" width="7.5546875" style="3" bestFit="1" customWidth="1"/>
    <col min="8209" max="8209" width="8" style="3" bestFit="1" customWidth="1"/>
    <col min="8210" max="8210" width="7.5546875" style="3" bestFit="1" customWidth="1"/>
    <col min="8211" max="8211" width="2.5546875" style="3" customWidth="1"/>
    <col min="8212" max="8216" width="7.5546875" style="3" bestFit="1" customWidth="1"/>
    <col min="8217" max="8217" width="2.44140625" style="3" customWidth="1"/>
    <col min="8218" max="8219" width="7.5546875" style="3" bestFit="1" customWidth="1"/>
    <col min="8220" max="8448" width="9.109375" style="3"/>
    <col min="8449" max="8449" width="26.44140625" style="3" customWidth="1"/>
    <col min="8450" max="8453" width="7.5546875" style="3" bestFit="1" customWidth="1"/>
    <col min="8454" max="8454" width="8.5546875" style="3" bestFit="1" customWidth="1"/>
    <col min="8455" max="8455" width="2.5546875" style="3" customWidth="1"/>
    <col min="8456" max="8457" width="7.5546875" style="3" bestFit="1" customWidth="1"/>
    <col min="8458" max="8458" width="8.5546875" style="3" bestFit="1" customWidth="1"/>
    <col min="8459" max="8460" width="7.5546875" style="3" bestFit="1" customWidth="1"/>
    <col min="8461" max="8461" width="2.5546875" style="3" customWidth="1"/>
    <col min="8462" max="8464" width="7.5546875" style="3" bestFit="1" customWidth="1"/>
    <col min="8465" max="8465" width="8" style="3" bestFit="1" customWidth="1"/>
    <col min="8466" max="8466" width="7.5546875" style="3" bestFit="1" customWidth="1"/>
    <col min="8467" max="8467" width="2.5546875" style="3" customWidth="1"/>
    <col min="8468" max="8472" width="7.5546875" style="3" bestFit="1" customWidth="1"/>
    <col min="8473" max="8473" width="2.44140625" style="3" customWidth="1"/>
    <col min="8474" max="8475" width="7.5546875" style="3" bestFit="1" customWidth="1"/>
    <col min="8476" max="8704" width="9.109375" style="3"/>
    <col min="8705" max="8705" width="26.44140625" style="3" customWidth="1"/>
    <col min="8706" max="8709" width="7.5546875" style="3" bestFit="1" customWidth="1"/>
    <col min="8710" max="8710" width="8.5546875" style="3" bestFit="1" customWidth="1"/>
    <col min="8711" max="8711" width="2.5546875" style="3" customWidth="1"/>
    <col min="8712" max="8713" width="7.5546875" style="3" bestFit="1" customWidth="1"/>
    <col min="8714" max="8714" width="8.5546875" style="3" bestFit="1" customWidth="1"/>
    <col min="8715" max="8716" width="7.5546875" style="3" bestFit="1" customWidth="1"/>
    <col min="8717" max="8717" width="2.5546875" style="3" customWidth="1"/>
    <col min="8718" max="8720" width="7.5546875" style="3" bestFit="1" customWidth="1"/>
    <col min="8721" max="8721" width="8" style="3" bestFit="1" customWidth="1"/>
    <col min="8722" max="8722" width="7.5546875" style="3" bestFit="1" customWidth="1"/>
    <col min="8723" max="8723" width="2.5546875" style="3" customWidth="1"/>
    <col min="8724" max="8728" width="7.5546875" style="3" bestFit="1" customWidth="1"/>
    <col min="8729" max="8729" width="2.44140625" style="3" customWidth="1"/>
    <col min="8730" max="8731" width="7.5546875" style="3" bestFit="1" customWidth="1"/>
    <col min="8732" max="8960" width="9.109375" style="3"/>
    <col min="8961" max="8961" width="26.44140625" style="3" customWidth="1"/>
    <col min="8962" max="8965" width="7.5546875" style="3" bestFit="1" customWidth="1"/>
    <col min="8966" max="8966" width="8.5546875" style="3" bestFit="1" customWidth="1"/>
    <col min="8967" max="8967" width="2.5546875" style="3" customWidth="1"/>
    <col min="8968" max="8969" width="7.5546875" style="3" bestFit="1" customWidth="1"/>
    <col min="8970" max="8970" width="8.5546875" style="3" bestFit="1" customWidth="1"/>
    <col min="8971" max="8972" width="7.5546875" style="3" bestFit="1" customWidth="1"/>
    <col min="8973" max="8973" width="2.5546875" style="3" customWidth="1"/>
    <col min="8974" max="8976" width="7.5546875" style="3" bestFit="1" customWidth="1"/>
    <col min="8977" max="8977" width="8" style="3" bestFit="1" customWidth="1"/>
    <col min="8978" max="8978" width="7.5546875" style="3" bestFit="1" customWidth="1"/>
    <col min="8979" max="8979" width="2.5546875" style="3" customWidth="1"/>
    <col min="8980" max="8984" width="7.5546875" style="3" bestFit="1" customWidth="1"/>
    <col min="8985" max="8985" width="2.44140625" style="3" customWidth="1"/>
    <col min="8986" max="8987" width="7.5546875" style="3" bestFit="1" customWidth="1"/>
    <col min="8988" max="9216" width="9.109375" style="3"/>
    <col min="9217" max="9217" width="26.44140625" style="3" customWidth="1"/>
    <col min="9218" max="9221" width="7.5546875" style="3" bestFit="1" customWidth="1"/>
    <col min="9222" max="9222" width="8.5546875" style="3" bestFit="1" customWidth="1"/>
    <col min="9223" max="9223" width="2.5546875" style="3" customWidth="1"/>
    <col min="9224" max="9225" width="7.5546875" style="3" bestFit="1" customWidth="1"/>
    <col min="9226" max="9226" width="8.5546875" style="3" bestFit="1" customWidth="1"/>
    <col min="9227" max="9228" width="7.5546875" style="3" bestFit="1" customWidth="1"/>
    <col min="9229" max="9229" width="2.5546875" style="3" customWidth="1"/>
    <col min="9230" max="9232" width="7.5546875" style="3" bestFit="1" customWidth="1"/>
    <col min="9233" max="9233" width="8" style="3" bestFit="1" customWidth="1"/>
    <col min="9234" max="9234" width="7.5546875" style="3" bestFit="1" customWidth="1"/>
    <col min="9235" max="9235" width="2.5546875" style="3" customWidth="1"/>
    <col min="9236" max="9240" width="7.5546875" style="3" bestFit="1" customWidth="1"/>
    <col min="9241" max="9241" width="2.44140625" style="3" customWidth="1"/>
    <col min="9242" max="9243" width="7.5546875" style="3" bestFit="1" customWidth="1"/>
    <col min="9244" max="9472" width="9.109375" style="3"/>
    <col min="9473" max="9473" width="26.44140625" style="3" customWidth="1"/>
    <col min="9474" max="9477" width="7.5546875" style="3" bestFit="1" customWidth="1"/>
    <col min="9478" max="9478" width="8.5546875" style="3" bestFit="1" customWidth="1"/>
    <col min="9479" max="9479" width="2.5546875" style="3" customWidth="1"/>
    <col min="9480" max="9481" width="7.5546875" style="3" bestFit="1" customWidth="1"/>
    <col min="9482" max="9482" width="8.5546875" style="3" bestFit="1" customWidth="1"/>
    <col min="9483" max="9484" width="7.5546875" style="3" bestFit="1" customWidth="1"/>
    <col min="9485" max="9485" width="2.5546875" style="3" customWidth="1"/>
    <col min="9486" max="9488" width="7.5546875" style="3" bestFit="1" customWidth="1"/>
    <col min="9489" max="9489" width="8" style="3" bestFit="1" customWidth="1"/>
    <col min="9490" max="9490" width="7.5546875" style="3" bestFit="1" customWidth="1"/>
    <col min="9491" max="9491" width="2.5546875" style="3" customWidth="1"/>
    <col min="9492" max="9496" width="7.5546875" style="3" bestFit="1" customWidth="1"/>
    <col min="9497" max="9497" width="2.44140625" style="3" customWidth="1"/>
    <col min="9498" max="9499" width="7.5546875" style="3" bestFit="1" customWidth="1"/>
    <col min="9500" max="9728" width="9.109375" style="3"/>
    <col min="9729" max="9729" width="26.44140625" style="3" customWidth="1"/>
    <col min="9730" max="9733" width="7.5546875" style="3" bestFit="1" customWidth="1"/>
    <col min="9734" max="9734" width="8.5546875" style="3" bestFit="1" customWidth="1"/>
    <col min="9735" max="9735" width="2.5546875" style="3" customWidth="1"/>
    <col min="9736" max="9737" width="7.5546875" style="3" bestFit="1" customWidth="1"/>
    <col min="9738" max="9738" width="8.5546875" style="3" bestFit="1" customWidth="1"/>
    <col min="9739" max="9740" width="7.5546875" style="3" bestFit="1" customWidth="1"/>
    <col min="9741" max="9741" width="2.5546875" style="3" customWidth="1"/>
    <col min="9742" max="9744" width="7.5546875" style="3" bestFit="1" customWidth="1"/>
    <col min="9745" max="9745" width="8" style="3" bestFit="1" customWidth="1"/>
    <col min="9746" max="9746" width="7.5546875" style="3" bestFit="1" customWidth="1"/>
    <col min="9747" max="9747" width="2.5546875" style="3" customWidth="1"/>
    <col min="9748" max="9752" width="7.5546875" style="3" bestFit="1" customWidth="1"/>
    <col min="9753" max="9753" width="2.44140625" style="3" customWidth="1"/>
    <col min="9754" max="9755" width="7.5546875" style="3" bestFit="1" customWidth="1"/>
    <col min="9756" max="9984" width="9.109375" style="3"/>
    <col min="9985" max="9985" width="26.44140625" style="3" customWidth="1"/>
    <col min="9986" max="9989" width="7.5546875" style="3" bestFit="1" customWidth="1"/>
    <col min="9990" max="9990" width="8.5546875" style="3" bestFit="1" customWidth="1"/>
    <col min="9991" max="9991" width="2.5546875" style="3" customWidth="1"/>
    <col min="9992" max="9993" width="7.5546875" style="3" bestFit="1" customWidth="1"/>
    <col min="9994" max="9994" width="8.5546875" style="3" bestFit="1" customWidth="1"/>
    <col min="9995" max="9996" width="7.5546875" style="3" bestFit="1" customWidth="1"/>
    <col min="9997" max="9997" width="2.5546875" style="3" customWidth="1"/>
    <col min="9998" max="10000" width="7.5546875" style="3" bestFit="1" customWidth="1"/>
    <col min="10001" max="10001" width="8" style="3" bestFit="1" customWidth="1"/>
    <col min="10002" max="10002" width="7.5546875" style="3" bestFit="1" customWidth="1"/>
    <col min="10003" max="10003" width="2.5546875" style="3" customWidth="1"/>
    <col min="10004" max="10008" width="7.5546875" style="3" bestFit="1" customWidth="1"/>
    <col min="10009" max="10009" width="2.44140625" style="3" customWidth="1"/>
    <col min="10010" max="10011" width="7.5546875" style="3" bestFit="1" customWidth="1"/>
    <col min="10012" max="10240" width="9.109375" style="3"/>
    <col min="10241" max="10241" width="26.44140625" style="3" customWidth="1"/>
    <col min="10242" max="10245" width="7.5546875" style="3" bestFit="1" customWidth="1"/>
    <col min="10246" max="10246" width="8.5546875" style="3" bestFit="1" customWidth="1"/>
    <col min="10247" max="10247" width="2.5546875" style="3" customWidth="1"/>
    <col min="10248" max="10249" width="7.5546875" style="3" bestFit="1" customWidth="1"/>
    <col min="10250" max="10250" width="8.5546875" style="3" bestFit="1" customWidth="1"/>
    <col min="10251" max="10252" width="7.5546875" style="3" bestFit="1" customWidth="1"/>
    <col min="10253" max="10253" width="2.5546875" style="3" customWidth="1"/>
    <col min="10254" max="10256" width="7.5546875" style="3" bestFit="1" customWidth="1"/>
    <col min="10257" max="10257" width="8" style="3" bestFit="1" customWidth="1"/>
    <col min="10258" max="10258" width="7.5546875" style="3" bestFit="1" customWidth="1"/>
    <col min="10259" max="10259" width="2.5546875" style="3" customWidth="1"/>
    <col min="10260" max="10264" width="7.5546875" style="3" bestFit="1" customWidth="1"/>
    <col min="10265" max="10265" width="2.44140625" style="3" customWidth="1"/>
    <col min="10266" max="10267" width="7.5546875" style="3" bestFit="1" customWidth="1"/>
    <col min="10268" max="10496" width="9.109375" style="3"/>
    <col min="10497" max="10497" width="26.44140625" style="3" customWidth="1"/>
    <col min="10498" max="10501" width="7.5546875" style="3" bestFit="1" customWidth="1"/>
    <col min="10502" max="10502" width="8.5546875" style="3" bestFit="1" customWidth="1"/>
    <col min="10503" max="10503" width="2.5546875" style="3" customWidth="1"/>
    <col min="10504" max="10505" width="7.5546875" style="3" bestFit="1" customWidth="1"/>
    <col min="10506" max="10506" width="8.5546875" style="3" bestFit="1" customWidth="1"/>
    <col min="10507" max="10508" width="7.5546875" style="3" bestFit="1" customWidth="1"/>
    <col min="10509" max="10509" width="2.5546875" style="3" customWidth="1"/>
    <col min="10510" max="10512" width="7.5546875" style="3" bestFit="1" customWidth="1"/>
    <col min="10513" max="10513" width="8" style="3" bestFit="1" customWidth="1"/>
    <col min="10514" max="10514" width="7.5546875" style="3" bestFit="1" customWidth="1"/>
    <col min="10515" max="10515" width="2.5546875" style="3" customWidth="1"/>
    <col min="10516" max="10520" width="7.5546875" style="3" bestFit="1" customWidth="1"/>
    <col min="10521" max="10521" width="2.44140625" style="3" customWidth="1"/>
    <col min="10522" max="10523" width="7.5546875" style="3" bestFit="1" customWidth="1"/>
    <col min="10524" max="10752" width="9.109375" style="3"/>
    <col min="10753" max="10753" width="26.44140625" style="3" customWidth="1"/>
    <col min="10754" max="10757" width="7.5546875" style="3" bestFit="1" customWidth="1"/>
    <col min="10758" max="10758" width="8.5546875" style="3" bestFit="1" customWidth="1"/>
    <col min="10759" max="10759" width="2.5546875" style="3" customWidth="1"/>
    <col min="10760" max="10761" width="7.5546875" style="3" bestFit="1" customWidth="1"/>
    <col min="10762" max="10762" width="8.5546875" style="3" bestFit="1" customWidth="1"/>
    <col min="10763" max="10764" width="7.5546875" style="3" bestFit="1" customWidth="1"/>
    <col min="10765" max="10765" width="2.5546875" style="3" customWidth="1"/>
    <col min="10766" max="10768" width="7.5546875" style="3" bestFit="1" customWidth="1"/>
    <col min="10769" max="10769" width="8" style="3" bestFit="1" customWidth="1"/>
    <col min="10770" max="10770" width="7.5546875" style="3" bestFit="1" customWidth="1"/>
    <col min="10771" max="10771" width="2.5546875" style="3" customWidth="1"/>
    <col min="10772" max="10776" width="7.5546875" style="3" bestFit="1" customWidth="1"/>
    <col min="10777" max="10777" width="2.44140625" style="3" customWidth="1"/>
    <col min="10778" max="10779" width="7.5546875" style="3" bestFit="1" customWidth="1"/>
    <col min="10780" max="11008" width="9.109375" style="3"/>
    <col min="11009" max="11009" width="26.44140625" style="3" customWidth="1"/>
    <col min="11010" max="11013" width="7.5546875" style="3" bestFit="1" customWidth="1"/>
    <col min="11014" max="11014" width="8.5546875" style="3" bestFit="1" customWidth="1"/>
    <col min="11015" max="11015" width="2.5546875" style="3" customWidth="1"/>
    <col min="11016" max="11017" width="7.5546875" style="3" bestFit="1" customWidth="1"/>
    <col min="11018" max="11018" width="8.5546875" style="3" bestFit="1" customWidth="1"/>
    <col min="11019" max="11020" width="7.5546875" style="3" bestFit="1" customWidth="1"/>
    <col min="11021" max="11021" width="2.5546875" style="3" customWidth="1"/>
    <col min="11022" max="11024" width="7.5546875" style="3" bestFit="1" customWidth="1"/>
    <col min="11025" max="11025" width="8" style="3" bestFit="1" customWidth="1"/>
    <col min="11026" max="11026" width="7.5546875" style="3" bestFit="1" customWidth="1"/>
    <col min="11027" max="11027" width="2.5546875" style="3" customWidth="1"/>
    <col min="11028" max="11032" width="7.5546875" style="3" bestFit="1" customWidth="1"/>
    <col min="11033" max="11033" width="2.44140625" style="3" customWidth="1"/>
    <col min="11034" max="11035" width="7.5546875" style="3" bestFit="1" customWidth="1"/>
    <col min="11036" max="11264" width="9.109375" style="3"/>
    <col min="11265" max="11265" width="26.44140625" style="3" customWidth="1"/>
    <col min="11266" max="11269" width="7.5546875" style="3" bestFit="1" customWidth="1"/>
    <col min="11270" max="11270" width="8.5546875" style="3" bestFit="1" customWidth="1"/>
    <col min="11271" max="11271" width="2.5546875" style="3" customWidth="1"/>
    <col min="11272" max="11273" width="7.5546875" style="3" bestFit="1" customWidth="1"/>
    <col min="11274" max="11274" width="8.5546875" style="3" bestFit="1" customWidth="1"/>
    <col min="11275" max="11276" width="7.5546875" style="3" bestFit="1" customWidth="1"/>
    <col min="11277" max="11277" width="2.5546875" style="3" customWidth="1"/>
    <col min="11278" max="11280" width="7.5546875" style="3" bestFit="1" customWidth="1"/>
    <col min="11281" max="11281" width="8" style="3" bestFit="1" customWidth="1"/>
    <col min="11282" max="11282" width="7.5546875" style="3" bestFit="1" customWidth="1"/>
    <col min="11283" max="11283" width="2.5546875" style="3" customWidth="1"/>
    <col min="11284" max="11288" width="7.5546875" style="3" bestFit="1" customWidth="1"/>
    <col min="11289" max="11289" width="2.44140625" style="3" customWidth="1"/>
    <col min="11290" max="11291" width="7.5546875" style="3" bestFit="1" customWidth="1"/>
    <col min="11292" max="11520" width="9.109375" style="3"/>
    <col min="11521" max="11521" width="26.44140625" style="3" customWidth="1"/>
    <col min="11522" max="11525" width="7.5546875" style="3" bestFit="1" customWidth="1"/>
    <col min="11526" max="11526" width="8.5546875" style="3" bestFit="1" customWidth="1"/>
    <col min="11527" max="11527" width="2.5546875" style="3" customWidth="1"/>
    <col min="11528" max="11529" width="7.5546875" style="3" bestFit="1" customWidth="1"/>
    <col min="11530" max="11530" width="8.5546875" style="3" bestFit="1" customWidth="1"/>
    <col min="11531" max="11532" width="7.5546875" style="3" bestFit="1" customWidth="1"/>
    <col min="11533" max="11533" width="2.5546875" style="3" customWidth="1"/>
    <col min="11534" max="11536" width="7.5546875" style="3" bestFit="1" customWidth="1"/>
    <col min="11537" max="11537" width="8" style="3" bestFit="1" customWidth="1"/>
    <col min="11538" max="11538" width="7.5546875" style="3" bestFit="1" customWidth="1"/>
    <col min="11539" max="11539" width="2.5546875" style="3" customWidth="1"/>
    <col min="11540" max="11544" width="7.5546875" style="3" bestFit="1" customWidth="1"/>
    <col min="11545" max="11545" width="2.44140625" style="3" customWidth="1"/>
    <col min="11546" max="11547" width="7.5546875" style="3" bestFit="1" customWidth="1"/>
    <col min="11548" max="11776" width="9.109375" style="3"/>
    <col min="11777" max="11777" width="26.44140625" style="3" customWidth="1"/>
    <col min="11778" max="11781" width="7.5546875" style="3" bestFit="1" customWidth="1"/>
    <col min="11782" max="11782" width="8.5546875" style="3" bestFit="1" customWidth="1"/>
    <col min="11783" max="11783" width="2.5546875" style="3" customWidth="1"/>
    <col min="11784" max="11785" width="7.5546875" style="3" bestFit="1" customWidth="1"/>
    <col min="11786" max="11786" width="8.5546875" style="3" bestFit="1" customWidth="1"/>
    <col min="11787" max="11788" width="7.5546875" style="3" bestFit="1" customWidth="1"/>
    <col min="11789" max="11789" width="2.5546875" style="3" customWidth="1"/>
    <col min="11790" max="11792" width="7.5546875" style="3" bestFit="1" customWidth="1"/>
    <col min="11793" max="11793" width="8" style="3" bestFit="1" customWidth="1"/>
    <col min="11794" max="11794" width="7.5546875" style="3" bestFit="1" customWidth="1"/>
    <col min="11795" max="11795" width="2.5546875" style="3" customWidth="1"/>
    <col min="11796" max="11800" width="7.5546875" style="3" bestFit="1" customWidth="1"/>
    <col min="11801" max="11801" width="2.44140625" style="3" customWidth="1"/>
    <col min="11802" max="11803" width="7.5546875" style="3" bestFit="1" customWidth="1"/>
    <col min="11804" max="12032" width="9.109375" style="3"/>
    <col min="12033" max="12033" width="26.44140625" style="3" customWidth="1"/>
    <col min="12034" max="12037" width="7.5546875" style="3" bestFit="1" customWidth="1"/>
    <col min="12038" max="12038" width="8.5546875" style="3" bestFit="1" customWidth="1"/>
    <col min="12039" max="12039" width="2.5546875" style="3" customWidth="1"/>
    <col min="12040" max="12041" width="7.5546875" style="3" bestFit="1" customWidth="1"/>
    <col min="12042" max="12042" width="8.5546875" style="3" bestFit="1" customWidth="1"/>
    <col min="12043" max="12044" width="7.5546875" style="3" bestFit="1" customWidth="1"/>
    <col min="12045" max="12045" width="2.5546875" style="3" customWidth="1"/>
    <col min="12046" max="12048" width="7.5546875" style="3" bestFit="1" customWidth="1"/>
    <col min="12049" max="12049" width="8" style="3" bestFit="1" customWidth="1"/>
    <col min="12050" max="12050" width="7.5546875" style="3" bestFit="1" customWidth="1"/>
    <col min="12051" max="12051" width="2.5546875" style="3" customWidth="1"/>
    <col min="12052" max="12056" width="7.5546875" style="3" bestFit="1" customWidth="1"/>
    <col min="12057" max="12057" width="2.44140625" style="3" customWidth="1"/>
    <col min="12058" max="12059" width="7.5546875" style="3" bestFit="1" customWidth="1"/>
    <col min="12060" max="12288" width="9.109375" style="3"/>
    <col min="12289" max="12289" width="26.44140625" style="3" customWidth="1"/>
    <col min="12290" max="12293" width="7.5546875" style="3" bestFit="1" customWidth="1"/>
    <col min="12294" max="12294" width="8.5546875" style="3" bestFit="1" customWidth="1"/>
    <col min="12295" max="12295" width="2.5546875" style="3" customWidth="1"/>
    <col min="12296" max="12297" width="7.5546875" style="3" bestFit="1" customWidth="1"/>
    <col min="12298" max="12298" width="8.5546875" style="3" bestFit="1" customWidth="1"/>
    <col min="12299" max="12300" width="7.5546875" style="3" bestFit="1" customWidth="1"/>
    <col min="12301" max="12301" width="2.5546875" style="3" customWidth="1"/>
    <col min="12302" max="12304" width="7.5546875" style="3" bestFit="1" customWidth="1"/>
    <col min="12305" max="12305" width="8" style="3" bestFit="1" customWidth="1"/>
    <col min="12306" max="12306" width="7.5546875" style="3" bestFit="1" customWidth="1"/>
    <col min="12307" max="12307" width="2.5546875" style="3" customWidth="1"/>
    <col min="12308" max="12312" width="7.5546875" style="3" bestFit="1" customWidth="1"/>
    <col min="12313" max="12313" width="2.44140625" style="3" customWidth="1"/>
    <col min="12314" max="12315" width="7.5546875" style="3" bestFit="1" customWidth="1"/>
    <col min="12316" max="12544" width="9.109375" style="3"/>
    <col min="12545" max="12545" width="26.44140625" style="3" customWidth="1"/>
    <col min="12546" max="12549" width="7.5546875" style="3" bestFit="1" customWidth="1"/>
    <col min="12550" max="12550" width="8.5546875" style="3" bestFit="1" customWidth="1"/>
    <col min="12551" max="12551" width="2.5546875" style="3" customWidth="1"/>
    <col min="12552" max="12553" width="7.5546875" style="3" bestFit="1" customWidth="1"/>
    <col min="12554" max="12554" width="8.5546875" style="3" bestFit="1" customWidth="1"/>
    <col min="12555" max="12556" width="7.5546875" style="3" bestFit="1" customWidth="1"/>
    <col min="12557" max="12557" width="2.5546875" style="3" customWidth="1"/>
    <col min="12558" max="12560" width="7.5546875" style="3" bestFit="1" customWidth="1"/>
    <col min="12561" max="12561" width="8" style="3" bestFit="1" customWidth="1"/>
    <col min="12562" max="12562" width="7.5546875" style="3" bestFit="1" customWidth="1"/>
    <col min="12563" max="12563" width="2.5546875" style="3" customWidth="1"/>
    <col min="12564" max="12568" width="7.5546875" style="3" bestFit="1" customWidth="1"/>
    <col min="12569" max="12569" width="2.44140625" style="3" customWidth="1"/>
    <col min="12570" max="12571" width="7.5546875" style="3" bestFit="1" customWidth="1"/>
    <col min="12572" max="12800" width="9.109375" style="3"/>
    <col min="12801" max="12801" width="26.44140625" style="3" customWidth="1"/>
    <col min="12802" max="12805" width="7.5546875" style="3" bestFit="1" customWidth="1"/>
    <col min="12806" max="12806" width="8.5546875" style="3" bestFit="1" customWidth="1"/>
    <col min="12807" max="12807" width="2.5546875" style="3" customWidth="1"/>
    <col min="12808" max="12809" width="7.5546875" style="3" bestFit="1" customWidth="1"/>
    <col min="12810" max="12810" width="8.5546875" style="3" bestFit="1" customWidth="1"/>
    <col min="12811" max="12812" width="7.5546875" style="3" bestFit="1" customWidth="1"/>
    <col min="12813" max="12813" width="2.5546875" style="3" customWidth="1"/>
    <col min="12814" max="12816" width="7.5546875" style="3" bestFit="1" customWidth="1"/>
    <col min="12817" max="12817" width="8" style="3" bestFit="1" customWidth="1"/>
    <col min="12818" max="12818" width="7.5546875" style="3" bestFit="1" customWidth="1"/>
    <col min="12819" max="12819" width="2.5546875" style="3" customWidth="1"/>
    <col min="12820" max="12824" width="7.5546875" style="3" bestFit="1" customWidth="1"/>
    <col min="12825" max="12825" width="2.44140625" style="3" customWidth="1"/>
    <col min="12826" max="12827" width="7.5546875" style="3" bestFit="1" customWidth="1"/>
    <col min="12828" max="13056" width="9.109375" style="3"/>
    <col min="13057" max="13057" width="26.44140625" style="3" customWidth="1"/>
    <col min="13058" max="13061" width="7.5546875" style="3" bestFit="1" customWidth="1"/>
    <col min="13062" max="13062" width="8.5546875" style="3" bestFit="1" customWidth="1"/>
    <col min="13063" max="13063" width="2.5546875" style="3" customWidth="1"/>
    <col min="13064" max="13065" width="7.5546875" style="3" bestFit="1" customWidth="1"/>
    <col min="13066" max="13066" width="8.5546875" style="3" bestFit="1" customWidth="1"/>
    <col min="13067" max="13068" width="7.5546875" style="3" bestFit="1" customWidth="1"/>
    <col min="13069" max="13069" width="2.5546875" style="3" customWidth="1"/>
    <col min="13070" max="13072" width="7.5546875" style="3" bestFit="1" customWidth="1"/>
    <col min="13073" max="13073" width="8" style="3" bestFit="1" customWidth="1"/>
    <col min="13074" max="13074" width="7.5546875" style="3" bestFit="1" customWidth="1"/>
    <col min="13075" max="13075" width="2.5546875" style="3" customWidth="1"/>
    <col min="13076" max="13080" width="7.5546875" style="3" bestFit="1" customWidth="1"/>
    <col min="13081" max="13081" width="2.44140625" style="3" customWidth="1"/>
    <col min="13082" max="13083" width="7.5546875" style="3" bestFit="1" customWidth="1"/>
    <col min="13084" max="13312" width="9.109375" style="3"/>
    <col min="13313" max="13313" width="26.44140625" style="3" customWidth="1"/>
    <col min="13314" max="13317" width="7.5546875" style="3" bestFit="1" customWidth="1"/>
    <col min="13318" max="13318" width="8.5546875" style="3" bestFit="1" customWidth="1"/>
    <col min="13319" max="13319" width="2.5546875" style="3" customWidth="1"/>
    <col min="13320" max="13321" width="7.5546875" style="3" bestFit="1" customWidth="1"/>
    <col min="13322" max="13322" width="8.5546875" style="3" bestFit="1" customWidth="1"/>
    <col min="13323" max="13324" width="7.5546875" style="3" bestFit="1" customWidth="1"/>
    <col min="13325" max="13325" width="2.5546875" style="3" customWidth="1"/>
    <col min="13326" max="13328" width="7.5546875" style="3" bestFit="1" customWidth="1"/>
    <col min="13329" max="13329" width="8" style="3" bestFit="1" customWidth="1"/>
    <col min="13330" max="13330" width="7.5546875" style="3" bestFit="1" customWidth="1"/>
    <col min="13331" max="13331" width="2.5546875" style="3" customWidth="1"/>
    <col min="13332" max="13336" width="7.5546875" style="3" bestFit="1" customWidth="1"/>
    <col min="13337" max="13337" width="2.44140625" style="3" customWidth="1"/>
    <col min="13338" max="13339" width="7.5546875" style="3" bestFit="1" customWidth="1"/>
    <col min="13340" max="13568" width="9.109375" style="3"/>
    <col min="13569" max="13569" width="26.44140625" style="3" customWidth="1"/>
    <col min="13570" max="13573" width="7.5546875" style="3" bestFit="1" customWidth="1"/>
    <col min="13574" max="13574" width="8.5546875" style="3" bestFit="1" customWidth="1"/>
    <col min="13575" max="13575" width="2.5546875" style="3" customWidth="1"/>
    <col min="13576" max="13577" width="7.5546875" style="3" bestFit="1" customWidth="1"/>
    <col min="13578" max="13578" width="8.5546875" style="3" bestFit="1" customWidth="1"/>
    <col min="13579" max="13580" width="7.5546875" style="3" bestFit="1" customWidth="1"/>
    <col min="13581" max="13581" width="2.5546875" style="3" customWidth="1"/>
    <col min="13582" max="13584" width="7.5546875" style="3" bestFit="1" customWidth="1"/>
    <col min="13585" max="13585" width="8" style="3" bestFit="1" customWidth="1"/>
    <col min="13586" max="13586" width="7.5546875" style="3" bestFit="1" customWidth="1"/>
    <col min="13587" max="13587" width="2.5546875" style="3" customWidth="1"/>
    <col min="13588" max="13592" width="7.5546875" style="3" bestFit="1" customWidth="1"/>
    <col min="13593" max="13593" width="2.44140625" style="3" customWidth="1"/>
    <col min="13594" max="13595" width="7.5546875" style="3" bestFit="1" customWidth="1"/>
    <col min="13596" max="13824" width="9.109375" style="3"/>
    <col min="13825" max="13825" width="26.44140625" style="3" customWidth="1"/>
    <col min="13826" max="13829" width="7.5546875" style="3" bestFit="1" customWidth="1"/>
    <col min="13830" max="13830" width="8.5546875" style="3" bestFit="1" customWidth="1"/>
    <col min="13831" max="13831" width="2.5546875" style="3" customWidth="1"/>
    <col min="13832" max="13833" width="7.5546875" style="3" bestFit="1" customWidth="1"/>
    <col min="13834" max="13834" width="8.5546875" style="3" bestFit="1" customWidth="1"/>
    <col min="13835" max="13836" width="7.5546875" style="3" bestFit="1" customWidth="1"/>
    <col min="13837" max="13837" width="2.5546875" style="3" customWidth="1"/>
    <col min="13838" max="13840" width="7.5546875" style="3" bestFit="1" customWidth="1"/>
    <col min="13841" max="13841" width="8" style="3" bestFit="1" customWidth="1"/>
    <col min="13842" max="13842" width="7.5546875" style="3" bestFit="1" customWidth="1"/>
    <col min="13843" max="13843" width="2.5546875" style="3" customWidth="1"/>
    <col min="13844" max="13848" width="7.5546875" style="3" bestFit="1" customWidth="1"/>
    <col min="13849" max="13849" width="2.44140625" style="3" customWidth="1"/>
    <col min="13850" max="13851" width="7.5546875" style="3" bestFit="1" customWidth="1"/>
    <col min="13852" max="14080" width="9.109375" style="3"/>
    <col min="14081" max="14081" width="26.44140625" style="3" customWidth="1"/>
    <col min="14082" max="14085" width="7.5546875" style="3" bestFit="1" customWidth="1"/>
    <col min="14086" max="14086" width="8.5546875" style="3" bestFit="1" customWidth="1"/>
    <col min="14087" max="14087" width="2.5546875" style="3" customWidth="1"/>
    <col min="14088" max="14089" width="7.5546875" style="3" bestFit="1" customWidth="1"/>
    <col min="14090" max="14090" width="8.5546875" style="3" bestFit="1" customWidth="1"/>
    <col min="14091" max="14092" width="7.5546875" style="3" bestFit="1" customWidth="1"/>
    <col min="14093" max="14093" width="2.5546875" style="3" customWidth="1"/>
    <col min="14094" max="14096" width="7.5546875" style="3" bestFit="1" customWidth="1"/>
    <col min="14097" max="14097" width="8" style="3" bestFit="1" customWidth="1"/>
    <col min="14098" max="14098" width="7.5546875" style="3" bestFit="1" customWidth="1"/>
    <col min="14099" max="14099" width="2.5546875" style="3" customWidth="1"/>
    <col min="14100" max="14104" width="7.5546875" style="3" bestFit="1" customWidth="1"/>
    <col min="14105" max="14105" width="2.44140625" style="3" customWidth="1"/>
    <col min="14106" max="14107" width="7.5546875" style="3" bestFit="1" customWidth="1"/>
    <col min="14108" max="14336" width="9.109375" style="3"/>
    <col min="14337" max="14337" width="26.44140625" style="3" customWidth="1"/>
    <col min="14338" max="14341" width="7.5546875" style="3" bestFit="1" customWidth="1"/>
    <col min="14342" max="14342" width="8.5546875" style="3" bestFit="1" customWidth="1"/>
    <col min="14343" max="14343" width="2.5546875" style="3" customWidth="1"/>
    <col min="14344" max="14345" width="7.5546875" style="3" bestFit="1" customWidth="1"/>
    <col min="14346" max="14346" width="8.5546875" style="3" bestFit="1" customWidth="1"/>
    <col min="14347" max="14348" width="7.5546875" style="3" bestFit="1" customWidth="1"/>
    <col min="14349" max="14349" width="2.5546875" style="3" customWidth="1"/>
    <col min="14350" max="14352" width="7.5546875" style="3" bestFit="1" customWidth="1"/>
    <col min="14353" max="14353" width="8" style="3" bestFit="1" customWidth="1"/>
    <col min="14354" max="14354" width="7.5546875" style="3" bestFit="1" customWidth="1"/>
    <col min="14355" max="14355" width="2.5546875" style="3" customWidth="1"/>
    <col min="14356" max="14360" width="7.5546875" style="3" bestFit="1" customWidth="1"/>
    <col min="14361" max="14361" width="2.44140625" style="3" customWidth="1"/>
    <col min="14362" max="14363" width="7.5546875" style="3" bestFit="1" customWidth="1"/>
    <col min="14364" max="14592" width="9.109375" style="3"/>
    <col min="14593" max="14593" width="26.44140625" style="3" customWidth="1"/>
    <col min="14594" max="14597" width="7.5546875" style="3" bestFit="1" customWidth="1"/>
    <col min="14598" max="14598" width="8.5546875" style="3" bestFit="1" customWidth="1"/>
    <col min="14599" max="14599" width="2.5546875" style="3" customWidth="1"/>
    <col min="14600" max="14601" width="7.5546875" style="3" bestFit="1" customWidth="1"/>
    <col min="14602" max="14602" width="8.5546875" style="3" bestFit="1" customWidth="1"/>
    <col min="14603" max="14604" width="7.5546875" style="3" bestFit="1" customWidth="1"/>
    <col min="14605" max="14605" width="2.5546875" style="3" customWidth="1"/>
    <col min="14606" max="14608" width="7.5546875" style="3" bestFit="1" customWidth="1"/>
    <col min="14609" max="14609" width="8" style="3" bestFit="1" customWidth="1"/>
    <col min="14610" max="14610" width="7.5546875" style="3" bestFit="1" customWidth="1"/>
    <col min="14611" max="14611" width="2.5546875" style="3" customWidth="1"/>
    <col min="14612" max="14616" width="7.5546875" style="3" bestFit="1" customWidth="1"/>
    <col min="14617" max="14617" width="2.44140625" style="3" customWidth="1"/>
    <col min="14618" max="14619" width="7.5546875" style="3" bestFit="1" customWidth="1"/>
    <col min="14620" max="14848" width="9.109375" style="3"/>
    <col min="14849" max="14849" width="26.44140625" style="3" customWidth="1"/>
    <col min="14850" max="14853" width="7.5546875" style="3" bestFit="1" customWidth="1"/>
    <col min="14854" max="14854" width="8.5546875" style="3" bestFit="1" customWidth="1"/>
    <col min="14855" max="14855" width="2.5546875" style="3" customWidth="1"/>
    <col min="14856" max="14857" width="7.5546875" style="3" bestFit="1" customWidth="1"/>
    <col min="14858" max="14858" width="8.5546875" style="3" bestFit="1" customWidth="1"/>
    <col min="14859" max="14860" width="7.5546875" style="3" bestFit="1" customWidth="1"/>
    <col min="14861" max="14861" width="2.5546875" style="3" customWidth="1"/>
    <col min="14862" max="14864" width="7.5546875" style="3" bestFit="1" customWidth="1"/>
    <col min="14865" max="14865" width="8" style="3" bestFit="1" customWidth="1"/>
    <col min="14866" max="14866" width="7.5546875" style="3" bestFit="1" customWidth="1"/>
    <col min="14867" max="14867" width="2.5546875" style="3" customWidth="1"/>
    <col min="14868" max="14872" width="7.5546875" style="3" bestFit="1" customWidth="1"/>
    <col min="14873" max="14873" width="2.44140625" style="3" customWidth="1"/>
    <col min="14874" max="14875" width="7.5546875" style="3" bestFit="1" customWidth="1"/>
    <col min="14876" max="15104" width="9.109375" style="3"/>
    <col min="15105" max="15105" width="26.44140625" style="3" customWidth="1"/>
    <col min="15106" max="15109" width="7.5546875" style="3" bestFit="1" customWidth="1"/>
    <col min="15110" max="15110" width="8.5546875" style="3" bestFit="1" customWidth="1"/>
    <col min="15111" max="15111" width="2.5546875" style="3" customWidth="1"/>
    <col min="15112" max="15113" width="7.5546875" style="3" bestFit="1" customWidth="1"/>
    <col min="15114" max="15114" width="8.5546875" style="3" bestFit="1" customWidth="1"/>
    <col min="15115" max="15116" width="7.5546875" style="3" bestFit="1" customWidth="1"/>
    <col min="15117" max="15117" width="2.5546875" style="3" customWidth="1"/>
    <col min="15118" max="15120" width="7.5546875" style="3" bestFit="1" customWidth="1"/>
    <col min="15121" max="15121" width="8" style="3" bestFit="1" customWidth="1"/>
    <col min="15122" max="15122" width="7.5546875" style="3" bestFit="1" customWidth="1"/>
    <col min="15123" max="15123" width="2.5546875" style="3" customWidth="1"/>
    <col min="15124" max="15128" width="7.5546875" style="3" bestFit="1" customWidth="1"/>
    <col min="15129" max="15129" width="2.44140625" style="3" customWidth="1"/>
    <col min="15130" max="15131" width="7.5546875" style="3" bestFit="1" customWidth="1"/>
    <col min="15132" max="15360" width="9.109375" style="3"/>
    <col min="15361" max="15361" width="26.44140625" style="3" customWidth="1"/>
    <col min="15362" max="15365" width="7.5546875" style="3" bestFit="1" customWidth="1"/>
    <col min="15366" max="15366" width="8.5546875" style="3" bestFit="1" customWidth="1"/>
    <col min="15367" max="15367" width="2.5546875" style="3" customWidth="1"/>
    <col min="15368" max="15369" width="7.5546875" style="3" bestFit="1" customWidth="1"/>
    <col min="15370" max="15370" width="8.5546875" style="3" bestFit="1" customWidth="1"/>
    <col min="15371" max="15372" width="7.5546875" style="3" bestFit="1" customWidth="1"/>
    <col min="15373" max="15373" width="2.5546875" style="3" customWidth="1"/>
    <col min="15374" max="15376" width="7.5546875" style="3" bestFit="1" customWidth="1"/>
    <col min="15377" max="15377" width="8" style="3" bestFit="1" customWidth="1"/>
    <col min="15378" max="15378" width="7.5546875" style="3" bestFit="1" customWidth="1"/>
    <col min="15379" max="15379" width="2.5546875" style="3" customWidth="1"/>
    <col min="15380" max="15384" width="7.5546875" style="3" bestFit="1" customWidth="1"/>
    <col min="15385" max="15385" width="2.44140625" style="3" customWidth="1"/>
    <col min="15386" max="15387" width="7.5546875" style="3" bestFit="1" customWidth="1"/>
    <col min="15388" max="15616" width="9.109375" style="3"/>
    <col min="15617" max="15617" width="26.44140625" style="3" customWidth="1"/>
    <col min="15618" max="15621" width="7.5546875" style="3" bestFit="1" customWidth="1"/>
    <col min="15622" max="15622" width="8.5546875" style="3" bestFit="1" customWidth="1"/>
    <col min="15623" max="15623" width="2.5546875" style="3" customWidth="1"/>
    <col min="15624" max="15625" width="7.5546875" style="3" bestFit="1" customWidth="1"/>
    <col min="15626" max="15626" width="8.5546875" style="3" bestFit="1" customWidth="1"/>
    <col min="15627" max="15628" width="7.5546875" style="3" bestFit="1" customWidth="1"/>
    <col min="15629" max="15629" width="2.5546875" style="3" customWidth="1"/>
    <col min="15630" max="15632" width="7.5546875" style="3" bestFit="1" customWidth="1"/>
    <col min="15633" max="15633" width="8" style="3" bestFit="1" customWidth="1"/>
    <col min="15634" max="15634" width="7.5546875" style="3" bestFit="1" customWidth="1"/>
    <col min="15635" max="15635" width="2.5546875" style="3" customWidth="1"/>
    <col min="15636" max="15640" width="7.5546875" style="3" bestFit="1" customWidth="1"/>
    <col min="15641" max="15641" width="2.44140625" style="3" customWidth="1"/>
    <col min="15642" max="15643" width="7.5546875" style="3" bestFit="1" customWidth="1"/>
    <col min="15644" max="15872" width="9.109375" style="3"/>
    <col min="15873" max="15873" width="26.44140625" style="3" customWidth="1"/>
    <col min="15874" max="15877" width="7.5546875" style="3" bestFit="1" customWidth="1"/>
    <col min="15878" max="15878" width="8.5546875" style="3" bestFit="1" customWidth="1"/>
    <col min="15879" max="15879" width="2.5546875" style="3" customWidth="1"/>
    <col min="15880" max="15881" width="7.5546875" style="3" bestFit="1" customWidth="1"/>
    <col min="15882" max="15882" width="8.5546875" style="3" bestFit="1" customWidth="1"/>
    <col min="15883" max="15884" width="7.5546875" style="3" bestFit="1" customWidth="1"/>
    <col min="15885" max="15885" width="2.5546875" style="3" customWidth="1"/>
    <col min="15886" max="15888" width="7.5546875" style="3" bestFit="1" customWidth="1"/>
    <col min="15889" max="15889" width="8" style="3" bestFit="1" customWidth="1"/>
    <col min="15890" max="15890" width="7.5546875" style="3" bestFit="1" customWidth="1"/>
    <col min="15891" max="15891" width="2.5546875" style="3" customWidth="1"/>
    <col min="15892" max="15896" width="7.5546875" style="3" bestFit="1" customWidth="1"/>
    <col min="15897" max="15897" width="2.44140625" style="3" customWidth="1"/>
    <col min="15898" max="15899" width="7.5546875" style="3" bestFit="1" customWidth="1"/>
    <col min="15900" max="16128" width="9.109375" style="3"/>
    <col min="16129" max="16129" width="26.44140625" style="3" customWidth="1"/>
    <col min="16130" max="16133" width="7.5546875" style="3" bestFit="1" customWidth="1"/>
    <col min="16134" max="16134" width="8.5546875" style="3" bestFit="1" customWidth="1"/>
    <col min="16135" max="16135" width="2.5546875" style="3" customWidth="1"/>
    <col min="16136" max="16137" width="7.5546875" style="3" bestFit="1" customWidth="1"/>
    <col min="16138" max="16138" width="8.5546875" style="3" bestFit="1" customWidth="1"/>
    <col min="16139" max="16140" width="7.5546875" style="3" bestFit="1" customWidth="1"/>
    <col min="16141" max="16141" width="2.5546875" style="3" customWidth="1"/>
    <col min="16142" max="16144" width="7.5546875" style="3" bestFit="1" customWidth="1"/>
    <col min="16145" max="16145" width="8" style="3" bestFit="1" customWidth="1"/>
    <col min="16146" max="16146" width="7.5546875" style="3" bestFit="1" customWidth="1"/>
    <col min="16147" max="16147" width="2.5546875" style="3" customWidth="1"/>
    <col min="16148" max="16152" width="7.5546875" style="3" bestFit="1" customWidth="1"/>
    <col min="16153" max="16153" width="2.44140625" style="3" customWidth="1"/>
    <col min="16154" max="16155" width="7.5546875" style="3" bestFit="1" customWidth="1"/>
    <col min="16156" max="16384" width="9.109375" style="3"/>
  </cols>
  <sheetData>
    <row r="1" spans="1:27" ht="17.399999999999999" x14ac:dyDescent="0.3">
      <c r="A1" s="1" t="s">
        <v>67</v>
      </c>
    </row>
    <row r="2" spans="1:27" ht="13.8" thickBot="1" x14ac:dyDescent="0.3">
      <c r="A2" s="8"/>
    </row>
    <row r="3" spans="1:27" ht="21" customHeight="1" x14ac:dyDescent="0.25">
      <c r="A3" s="63"/>
      <c r="B3" s="1006" t="s">
        <v>40</v>
      </c>
      <c r="C3" s="1006"/>
      <c r="D3" s="1006"/>
      <c r="E3" s="1006"/>
      <c r="F3" s="1006"/>
      <c r="G3" s="35"/>
      <c r="H3" s="1006" t="s">
        <v>41</v>
      </c>
      <c r="I3" s="1006"/>
      <c r="J3" s="1006"/>
      <c r="K3" s="1006"/>
      <c r="L3" s="1006"/>
      <c r="M3" s="35"/>
      <c r="N3" s="1006" t="s">
        <v>42</v>
      </c>
      <c r="O3" s="1006"/>
      <c r="P3" s="1006"/>
      <c r="Q3" s="1006"/>
      <c r="R3" s="1006"/>
      <c r="S3" s="35"/>
      <c r="T3" s="1006" t="s">
        <v>43</v>
      </c>
      <c r="U3" s="1006"/>
      <c r="V3" s="1006"/>
      <c r="W3" s="1006"/>
      <c r="X3" s="1006"/>
      <c r="Y3" s="35"/>
      <c r="Z3" s="1006" t="s">
        <v>44</v>
      </c>
      <c r="AA3" s="1006"/>
    </row>
    <row r="4" spans="1:27" ht="21" customHeight="1" thickBot="1" x14ac:dyDescent="0.3">
      <c r="A4" s="36"/>
      <c r="B4" s="64" t="s">
        <v>53</v>
      </c>
      <c r="C4" s="64" t="s">
        <v>54</v>
      </c>
      <c r="D4" s="458" t="s">
        <v>55</v>
      </c>
      <c r="E4" s="458" t="s">
        <v>56</v>
      </c>
      <c r="F4" s="64" t="s">
        <v>57</v>
      </c>
      <c r="G4" s="65"/>
      <c r="H4" s="64" t="s">
        <v>53</v>
      </c>
      <c r="I4" s="64" t="s">
        <v>54</v>
      </c>
      <c r="J4" s="458" t="s">
        <v>55</v>
      </c>
      <c r="K4" s="64" t="s">
        <v>56</v>
      </c>
      <c r="L4" s="64" t="s">
        <v>57</v>
      </c>
      <c r="M4" s="65"/>
      <c r="N4" s="64" t="s">
        <v>53</v>
      </c>
      <c r="O4" s="64" t="s">
        <v>54</v>
      </c>
      <c r="P4" s="458" t="s">
        <v>55</v>
      </c>
      <c r="Q4" s="458" t="s">
        <v>56</v>
      </c>
      <c r="R4" s="64" t="s">
        <v>57</v>
      </c>
      <c r="S4" s="65"/>
      <c r="T4" s="64" t="s">
        <v>53</v>
      </c>
      <c r="U4" s="64" t="s">
        <v>54</v>
      </c>
      <c r="V4" s="458" t="s">
        <v>55</v>
      </c>
      <c r="W4" s="458" t="s">
        <v>56</v>
      </c>
      <c r="X4" s="64" t="s">
        <v>57</v>
      </c>
      <c r="Y4" s="155"/>
      <c r="Z4" s="64" t="s">
        <v>56</v>
      </c>
      <c r="AA4" s="64" t="s">
        <v>57</v>
      </c>
    </row>
    <row r="5" spans="1:27" ht="22.5" customHeight="1" x14ac:dyDescent="0.25">
      <c r="A5" s="14"/>
      <c r="B5" s="1007" t="s">
        <v>9</v>
      </c>
      <c r="C5" s="1007"/>
      <c r="D5" s="1007"/>
      <c r="E5" s="1007"/>
      <c r="F5" s="1007"/>
      <c r="G5" s="1007"/>
      <c r="H5" s="1007"/>
      <c r="I5" s="1007"/>
      <c r="J5" s="1007"/>
      <c r="K5" s="1007"/>
      <c r="L5" s="1007"/>
      <c r="M5" s="1007"/>
      <c r="N5" s="1007"/>
      <c r="O5" s="1007"/>
      <c r="P5" s="1007"/>
      <c r="Q5" s="1007"/>
      <c r="R5" s="1007"/>
      <c r="S5" s="1007"/>
      <c r="T5" s="1007"/>
      <c r="U5" s="1007"/>
      <c r="V5" s="1007"/>
      <c r="W5" s="1007"/>
      <c r="X5" s="1007"/>
      <c r="Y5" s="1007"/>
      <c r="Z5" s="1007"/>
      <c r="AA5" s="1007"/>
    </row>
    <row r="6" spans="1:27" x14ac:dyDescent="0.25">
      <c r="A6" s="40" t="s">
        <v>10</v>
      </c>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x14ac:dyDescent="0.25">
      <c r="A7" s="66" t="s">
        <v>11</v>
      </c>
      <c r="B7" s="5"/>
      <c r="C7" s="5"/>
      <c r="D7" s="459">
        <v>738</v>
      </c>
      <c r="E7" s="459">
        <v>714</v>
      </c>
      <c r="F7" s="104">
        <v>555</v>
      </c>
      <c r="G7" s="156"/>
      <c r="H7" s="156"/>
      <c r="I7" s="156"/>
      <c r="J7" s="459">
        <v>208</v>
      </c>
      <c r="K7" s="459">
        <v>251</v>
      </c>
      <c r="L7" s="104">
        <v>260</v>
      </c>
      <c r="M7" s="156"/>
      <c r="N7" s="156"/>
      <c r="O7" s="156"/>
      <c r="P7" s="459">
        <v>33</v>
      </c>
      <c r="Q7" s="459">
        <v>39</v>
      </c>
      <c r="R7" s="104">
        <v>45</v>
      </c>
      <c r="S7" s="156"/>
      <c r="T7" s="156"/>
      <c r="U7" s="156"/>
      <c r="V7" s="459">
        <v>5</v>
      </c>
      <c r="W7" s="459">
        <v>7</v>
      </c>
      <c r="X7" s="104">
        <v>17</v>
      </c>
      <c r="Y7" s="5"/>
      <c r="Z7" s="5"/>
      <c r="AA7" s="5"/>
    </row>
    <row r="8" spans="1:27" x14ac:dyDescent="0.25">
      <c r="A8" s="68" t="s">
        <v>12</v>
      </c>
      <c r="B8" s="11"/>
      <c r="C8" s="11"/>
      <c r="D8" s="459">
        <v>486</v>
      </c>
      <c r="E8" s="459">
        <v>439</v>
      </c>
      <c r="F8" s="157">
        <v>403</v>
      </c>
      <c r="G8" s="10"/>
      <c r="H8" s="10"/>
      <c r="I8" s="10"/>
      <c r="J8" s="459">
        <v>184</v>
      </c>
      <c r="K8" s="459">
        <v>191</v>
      </c>
      <c r="L8" s="157">
        <v>184</v>
      </c>
      <c r="M8" s="10"/>
      <c r="N8" s="10"/>
      <c r="O8" s="10"/>
      <c r="P8" s="459">
        <v>36</v>
      </c>
      <c r="Q8" s="459">
        <v>51</v>
      </c>
      <c r="R8" s="157">
        <v>58</v>
      </c>
      <c r="S8" s="10"/>
      <c r="T8" s="10"/>
      <c r="U8" s="10"/>
      <c r="V8" s="459">
        <v>13</v>
      </c>
      <c r="W8" s="459">
        <v>8</v>
      </c>
      <c r="X8" s="157">
        <v>18</v>
      </c>
      <c r="Y8" s="11"/>
      <c r="Z8" s="11"/>
      <c r="AA8" s="11"/>
    </row>
    <row r="9" spans="1:27" x14ac:dyDescent="0.25">
      <c r="A9" s="14" t="s">
        <v>13</v>
      </c>
      <c r="B9" s="5"/>
      <c r="C9" s="5"/>
      <c r="D9" s="156"/>
      <c r="E9" s="156"/>
      <c r="F9" s="104"/>
      <c r="G9" s="156"/>
      <c r="H9" s="156"/>
      <c r="I9" s="156"/>
      <c r="J9" s="156"/>
      <c r="K9" s="156"/>
      <c r="L9" s="104"/>
      <c r="M9" s="156"/>
      <c r="N9" s="156"/>
      <c r="O9" s="156"/>
      <c r="P9" s="156"/>
      <c r="Q9" s="156"/>
      <c r="R9" s="104"/>
      <c r="S9" s="156"/>
      <c r="T9" s="156"/>
      <c r="U9" s="156"/>
      <c r="V9" s="156"/>
      <c r="W9" s="156"/>
      <c r="X9" s="104"/>
      <c r="Y9" s="5"/>
      <c r="Z9" s="5"/>
      <c r="AA9" s="5"/>
    </row>
    <row r="10" spans="1:27" x14ac:dyDescent="0.25">
      <c r="A10" s="66" t="s">
        <v>14</v>
      </c>
      <c r="B10" s="5"/>
      <c r="C10" s="5"/>
      <c r="D10" s="459">
        <v>638</v>
      </c>
      <c r="E10" s="459">
        <v>634</v>
      </c>
      <c r="F10" s="104">
        <v>479</v>
      </c>
      <c r="G10" s="156"/>
      <c r="H10" s="158"/>
      <c r="I10" s="156"/>
      <c r="J10" s="459">
        <v>215</v>
      </c>
      <c r="K10" s="459">
        <v>216</v>
      </c>
      <c r="L10" s="104">
        <v>258</v>
      </c>
      <c r="M10" s="156"/>
      <c r="N10" s="156"/>
      <c r="O10" s="156"/>
      <c r="P10" s="459">
        <v>7</v>
      </c>
      <c r="Q10" s="459">
        <v>10</v>
      </c>
      <c r="R10" s="104">
        <v>9</v>
      </c>
      <c r="S10" s="156"/>
      <c r="T10" s="156"/>
      <c r="U10" s="156"/>
      <c r="V10" s="459">
        <v>0</v>
      </c>
      <c r="W10" s="459">
        <v>0</v>
      </c>
      <c r="X10" s="104">
        <v>1</v>
      </c>
      <c r="Y10" s="5"/>
      <c r="Z10" s="5"/>
      <c r="AA10" s="5"/>
    </row>
    <row r="11" spans="1:27" x14ac:dyDescent="0.25">
      <c r="A11" s="66" t="s">
        <v>15</v>
      </c>
      <c r="B11" s="5"/>
      <c r="C11" s="5"/>
      <c r="D11" s="459">
        <v>205</v>
      </c>
      <c r="E11" s="459">
        <v>198</v>
      </c>
      <c r="F11" s="104">
        <v>183</v>
      </c>
      <c r="G11" s="156"/>
      <c r="H11" s="156"/>
      <c r="I11" s="156"/>
      <c r="J11" s="459">
        <v>86</v>
      </c>
      <c r="K11" s="459">
        <v>122</v>
      </c>
      <c r="L11" s="104">
        <v>108</v>
      </c>
      <c r="M11" s="156"/>
      <c r="N11" s="156"/>
      <c r="O11" s="156"/>
      <c r="P11" s="459">
        <v>33</v>
      </c>
      <c r="Q11" s="459">
        <v>38</v>
      </c>
      <c r="R11" s="104">
        <v>47</v>
      </c>
      <c r="S11" s="156"/>
      <c r="T11" s="156"/>
      <c r="U11" s="156"/>
      <c r="V11" s="459">
        <v>8</v>
      </c>
      <c r="W11" s="459">
        <v>2</v>
      </c>
      <c r="X11" s="104">
        <v>11</v>
      </c>
      <c r="Y11" s="5"/>
      <c r="Z11" s="5"/>
      <c r="AA11" s="5"/>
    </row>
    <row r="12" spans="1:27" x14ac:dyDescent="0.25">
      <c r="A12" s="66" t="s">
        <v>16</v>
      </c>
      <c r="B12" s="5"/>
      <c r="C12" s="5"/>
      <c r="D12" s="459">
        <v>177</v>
      </c>
      <c r="E12" s="459">
        <v>133</v>
      </c>
      <c r="F12" s="104">
        <v>129</v>
      </c>
      <c r="G12" s="156"/>
      <c r="H12" s="156"/>
      <c r="I12" s="156"/>
      <c r="J12" s="459">
        <v>56</v>
      </c>
      <c r="K12" s="459">
        <v>70</v>
      </c>
      <c r="L12" s="104">
        <v>48</v>
      </c>
      <c r="M12" s="156"/>
      <c r="N12" s="156"/>
      <c r="O12" s="156"/>
      <c r="P12" s="459">
        <v>13</v>
      </c>
      <c r="Q12" s="459">
        <v>24</v>
      </c>
      <c r="R12" s="104">
        <v>29</v>
      </c>
      <c r="S12" s="156"/>
      <c r="T12" s="156"/>
      <c r="U12" s="156"/>
      <c r="V12" s="459">
        <v>7</v>
      </c>
      <c r="W12" s="459">
        <v>6</v>
      </c>
      <c r="X12" s="104">
        <v>14</v>
      </c>
      <c r="Y12" s="5"/>
      <c r="Z12" s="5"/>
      <c r="AA12" s="5"/>
    </row>
    <row r="13" spans="1:27" x14ac:dyDescent="0.25">
      <c r="A13" s="66" t="s">
        <v>17</v>
      </c>
      <c r="B13" s="5"/>
      <c r="C13" s="5"/>
      <c r="D13" s="459">
        <v>175</v>
      </c>
      <c r="E13" s="459">
        <v>161</v>
      </c>
      <c r="F13" s="104">
        <v>131</v>
      </c>
      <c r="G13" s="156"/>
      <c r="H13" s="156"/>
      <c r="I13" s="156"/>
      <c r="J13" s="459">
        <v>32</v>
      </c>
      <c r="K13" s="459">
        <v>27</v>
      </c>
      <c r="L13" s="104">
        <v>29</v>
      </c>
      <c r="M13" s="156"/>
      <c r="N13" s="156"/>
      <c r="O13" s="156"/>
      <c r="P13" s="459">
        <v>14</v>
      </c>
      <c r="Q13" s="459">
        <v>14</v>
      </c>
      <c r="R13" s="104">
        <v>15</v>
      </c>
      <c r="S13" s="156"/>
      <c r="T13" s="158"/>
      <c r="U13" s="156"/>
      <c r="V13" s="459">
        <v>3</v>
      </c>
      <c r="W13" s="459">
        <v>6</v>
      </c>
      <c r="X13" s="104">
        <v>9</v>
      </c>
      <c r="Y13" s="5"/>
      <c r="Z13" s="5"/>
      <c r="AA13" s="5"/>
    </row>
    <row r="14" spans="1:27" x14ac:dyDescent="0.25">
      <c r="A14" s="66" t="s">
        <v>18</v>
      </c>
      <c r="B14" s="5"/>
      <c r="C14" s="5"/>
      <c r="D14" s="459">
        <v>29</v>
      </c>
      <c r="E14" s="459">
        <v>27</v>
      </c>
      <c r="F14" s="104">
        <v>36</v>
      </c>
      <c r="G14" s="156"/>
      <c r="H14" s="156"/>
      <c r="I14" s="156"/>
      <c r="J14" s="459">
        <v>3</v>
      </c>
      <c r="K14" s="459">
        <v>7</v>
      </c>
      <c r="L14" s="104">
        <v>1</v>
      </c>
      <c r="M14" s="156"/>
      <c r="N14" s="156"/>
      <c r="O14" s="156"/>
      <c r="P14" s="459">
        <v>2</v>
      </c>
      <c r="Q14" s="459">
        <v>4</v>
      </c>
      <c r="R14" s="104">
        <v>3</v>
      </c>
      <c r="S14" s="156"/>
      <c r="T14" s="156"/>
      <c r="U14" s="156"/>
      <c r="V14" s="459">
        <v>0</v>
      </c>
      <c r="W14" s="459">
        <v>1</v>
      </c>
      <c r="X14" s="156">
        <v>0</v>
      </c>
      <c r="Y14" s="5"/>
      <c r="Z14" s="5"/>
      <c r="AA14" s="5"/>
    </row>
    <row r="15" spans="1:27" x14ac:dyDescent="0.25">
      <c r="A15" s="40" t="s">
        <v>19</v>
      </c>
      <c r="B15" s="27"/>
      <c r="C15" s="27"/>
      <c r="D15" s="159"/>
      <c r="E15" s="159"/>
      <c r="F15" s="160"/>
      <c r="G15" s="159"/>
      <c r="H15" s="159"/>
      <c r="I15" s="159"/>
      <c r="J15" s="159"/>
      <c r="K15" s="159"/>
      <c r="L15" s="160"/>
      <c r="M15" s="159"/>
      <c r="N15" s="159"/>
      <c r="O15" s="159"/>
      <c r="P15" s="159"/>
      <c r="Q15" s="159"/>
      <c r="R15" s="160"/>
      <c r="S15" s="159"/>
      <c r="T15" s="159"/>
      <c r="U15" s="159"/>
      <c r="V15" s="159"/>
      <c r="W15" s="159"/>
      <c r="X15" s="160"/>
      <c r="Y15" s="27"/>
      <c r="Z15" s="27"/>
      <c r="AA15" s="27"/>
    </row>
    <row r="16" spans="1:27" x14ac:dyDescent="0.25">
      <c r="A16" s="14" t="s">
        <v>47</v>
      </c>
      <c r="B16" s="161"/>
      <c r="C16" s="162"/>
      <c r="D16" s="161"/>
      <c r="E16" s="161"/>
      <c r="F16" s="163"/>
      <c r="G16" s="164"/>
      <c r="H16" s="165"/>
      <c r="I16" s="165"/>
      <c r="J16" s="161"/>
      <c r="K16" s="161"/>
      <c r="L16" s="163"/>
      <c r="M16" s="165"/>
      <c r="N16" s="165"/>
      <c r="O16" s="165"/>
      <c r="P16" s="161"/>
      <c r="Q16" s="161"/>
      <c r="R16" s="163"/>
      <c r="S16" s="164"/>
      <c r="T16" s="165"/>
      <c r="U16" s="165"/>
      <c r="V16" s="161"/>
      <c r="W16" s="161"/>
      <c r="X16" s="163"/>
      <c r="Z16" s="162"/>
      <c r="AA16" s="162"/>
    </row>
    <row r="17" spans="1:27" x14ac:dyDescent="0.25">
      <c r="A17" s="22" t="s">
        <v>21</v>
      </c>
      <c r="B17" s="156"/>
      <c r="C17" s="156"/>
      <c r="D17" s="156">
        <f>SUM(D19:D22)</f>
        <v>329</v>
      </c>
      <c r="E17" s="156">
        <f>SUM(E19:E22)</f>
        <v>392</v>
      </c>
      <c r="F17" s="104">
        <f>SUM(F19:F22)</f>
        <v>297</v>
      </c>
      <c r="G17" s="156"/>
      <c r="H17" s="156"/>
      <c r="I17" s="156"/>
      <c r="J17" s="156">
        <f>SUM(J19:J22)</f>
        <v>40</v>
      </c>
      <c r="K17" s="156">
        <f>SUM(K19:K22)</f>
        <v>56</v>
      </c>
      <c r="L17" s="104">
        <f>SUM(L19:L22)</f>
        <v>66</v>
      </c>
      <c r="M17" s="156"/>
      <c r="N17" s="156"/>
      <c r="O17" s="156"/>
      <c r="P17" s="156">
        <f>SUM(P19:P22)</f>
        <v>3</v>
      </c>
      <c r="Q17" s="156">
        <f>SUM(Q19:Q22)</f>
        <v>4</v>
      </c>
      <c r="R17" s="104">
        <f>SUM(R19:R22)</f>
        <v>4</v>
      </c>
      <c r="S17" s="156"/>
      <c r="T17" s="156"/>
      <c r="U17" s="156"/>
      <c r="V17" s="156">
        <f>SUM(V19:V22)</f>
        <v>2</v>
      </c>
      <c r="W17" s="156">
        <f>SUM(W19:W22)</f>
        <v>0</v>
      </c>
      <c r="X17" s="104">
        <f>SUM(X19:X22)</f>
        <v>1</v>
      </c>
      <c r="Y17" s="5"/>
      <c r="Z17" s="5"/>
      <c r="AA17" s="5"/>
    </row>
    <row r="18" spans="1:27" x14ac:dyDescent="0.25">
      <c r="A18" s="23" t="s">
        <v>22</v>
      </c>
      <c r="B18" s="66"/>
      <c r="C18" s="66"/>
      <c r="D18" s="156"/>
      <c r="E18" s="156"/>
      <c r="F18" s="104"/>
      <c r="G18" s="156"/>
      <c r="H18" s="156"/>
      <c r="I18" s="156"/>
      <c r="J18" s="156"/>
      <c r="K18" s="156"/>
      <c r="L18" s="104"/>
      <c r="M18" s="156"/>
      <c r="N18" s="156"/>
      <c r="O18" s="156"/>
      <c r="P18" s="156"/>
      <c r="Q18" s="156"/>
      <c r="R18" s="104"/>
      <c r="S18" s="156"/>
      <c r="T18" s="156"/>
      <c r="U18" s="156"/>
      <c r="V18" s="156"/>
      <c r="W18" s="156"/>
      <c r="X18" s="104"/>
      <c r="Y18" s="5"/>
      <c r="Z18" s="5"/>
      <c r="AA18" s="5"/>
    </row>
    <row r="19" spans="1:27" x14ac:dyDescent="0.25">
      <c r="A19" s="23" t="s">
        <v>23</v>
      </c>
      <c r="B19" s="66"/>
      <c r="C19" s="66"/>
      <c r="D19" s="459">
        <v>178</v>
      </c>
      <c r="E19" s="459">
        <v>217</v>
      </c>
      <c r="F19" s="104">
        <v>207</v>
      </c>
      <c r="G19" s="156"/>
      <c r="H19" s="156"/>
      <c r="I19" s="156"/>
      <c r="J19" s="459">
        <v>18</v>
      </c>
      <c r="K19" s="459">
        <v>22</v>
      </c>
      <c r="L19" s="104">
        <v>27</v>
      </c>
      <c r="M19" s="156"/>
      <c r="N19" s="207"/>
      <c r="O19" s="156"/>
      <c r="P19" s="459">
        <v>1</v>
      </c>
      <c r="Q19" s="459">
        <v>2</v>
      </c>
      <c r="R19" s="104">
        <v>1</v>
      </c>
      <c r="S19" s="156"/>
      <c r="T19" s="156"/>
      <c r="U19" s="156"/>
      <c r="V19" s="459">
        <v>1</v>
      </c>
      <c r="W19" s="459">
        <v>0</v>
      </c>
      <c r="X19" s="104">
        <v>0</v>
      </c>
      <c r="Y19" s="5"/>
      <c r="Z19" s="5"/>
      <c r="AA19" s="5"/>
    </row>
    <row r="20" spans="1:27" x14ac:dyDescent="0.25">
      <c r="A20" s="23" t="s">
        <v>24</v>
      </c>
      <c r="B20" s="66"/>
      <c r="C20" s="66"/>
      <c r="D20" s="459">
        <v>104</v>
      </c>
      <c r="E20" s="459">
        <v>134</v>
      </c>
      <c r="F20" s="104">
        <v>65</v>
      </c>
      <c r="G20" s="156"/>
      <c r="H20" s="156"/>
      <c r="I20" s="156"/>
      <c r="J20" s="459">
        <v>14</v>
      </c>
      <c r="K20" s="459">
        <v>22</v>
      </c>
      <c r="L20" s="104">
        <v>16</v>
      </c>
      <c r="M20" s="156"/>
      <c r="N20" s="207"/>
      <c r="O20" s="156"/>
      <c r="P20" s="459">
        <v>2</v>
      </c>
      <c r="Q20" s="459">
        <v>1</v>
      </c>
      <c r="R20" s="104">
        <v>1</v>
      </c>
      <c r="S20" s="156"/>
      <c r="T20" s="156"/>
      <c r="U20" s="156"/>
      <c r="V20" s="459">
        <v>0</v>
      </c>
      <c r="W20" s="459">
        <v>0</v>
      </c>
      <c r="X20" s="104">
        <v>0</v>
      </c>
      <c r="Y20" s="5"/>
      <c r="Z20" s="5"/>
      <c r="AA20" s="5"/>
    </row>
    <row r="21" spans="1:27" x14ac:dyDescent="0.25">
      <c r="A21" s="23" t="s">
        <v>25</v>
      </c>
      <c r="B21" s="66"/>
      <c r="C21" s="66"/>
      <c r="D21" s="459">
        <v>14</v>
      </c>
      <c r="E21" s="459">
        <v>13</v>
      </c>
      <c r="F21" s="104">
        <v>6</v>
      </c>
      <c r="G21" s="156"/>
      <c r="H21" s="156"/>
      <c r="I21" s="156"/>
      <c r="J21" s="459">
        <v>3</v>
      </c>
      <c r="K21" s="459">
        <v>2</v>
      </c>
      <c r="L21" s="104">
        <v>9</v>
      </c>
      <c r="M21" s="156"/>
      <c r="N21" s="207"/>
      <c r="O21" s="156"/>
      <c r="P21" s="459">
        <v>0</v>
      </c>
      <c r="Q21" s="459">
        <v>1</v>
      </c>
      <c r="R21" s="104">
        <v>1</v>
      </c>
      <c r="S21" s="156"/>
      <c r="T21" s="156"/>
      <c r="U21" s="156"/>
      <c r="V21" s="459">
        <v>0</v>
      </c>
      <c r="W21" s="459">
        <v>0</v>
      </c>
      <c r="X21" s="104">
        <v>0</v>
      </c>
      <c r="Y21" s="5"/>
      <c r="Z21" s="5"/>
      <c r="AA21" s="5"/>
    </row>
    <row r="22" spans="1:27" x14ac:dyDescent="0.25">
      <c r="A22" s="23" t="s">
        <v>26</v>
      </c>
      <c r="B22" s="66"/>
      <c r="C22" s="66"/>
      <c r="D22" s="459">
        <v>33</v>
      </c>
      <c r="E22" s="459">
        <v>28</v>
      </c>
      <c r="F22" s="104">
        <v>19</v>
      </c>
      <c r="G22" s="156"/>
      <c r="H22" s="156"/>
      <c r="I22" s="156"/>
      <c r="J22" s="459">
        <v>5</v>
      </c>
      <c r="K22" s="459">
        <v>10</v>
      </c>
      <c r="L22" s="104">
        <v>14</v>
      </c>
      <c r="M22" s="156"/>
      <c r="N22" s="207"/>
      <c r="O22" s="156"/>
      <c r="P22" s="459">
        <v>0</v>
      </c>
      <c r="Q22" s="459">
        <v>0</v>
      </c>
      <c r="R22" s="104">
        <v>1</v>
      </c>
      <c r="S22" s="156"/>
      <c r="T22" s="156"/>
      <c r="U22" s="156"/>
      <c r="V22" s="459">
        <v>1</v>
      </c>
      <c r="W22" s="459">
        <v>0</v>
      </c>
      <c r="X22" s="104">
        <v>1</v>
      </c>
      <c r="Y22" s="5"/>
      <c r="Z22" s="5"/>
      <c r="AA22" s="5"/>
    </row>
    <row r="23" spans="1:27" x14ac:dyDescent="0.25">
      <c r="A23" s="22" t="s">
        <v>27</v>
      </c>
      <c r="B23" s="66"/>
      <c r="C23" s="66"/>
      <c r="D23" s="459">
        <v>542</v>
      </c>
      <c r="E23" s="459">
        <v>460</v>
      </c>
      <c r="F23" s="104">
        <v>374</v>
      </c>
      <c r="G23" s="156"/>
      <c r="H23" s="156"/>
      <c r="I23" s="156"/>
      <c r="J23" s="459">
        <v>124</v>
      </c>
      <c r="K23" s="459">
        <v>149</v>
      </c>
      <c r="L23" s="104">
        <v>135</v>
      </c>
      <c r="M23" s="156"/>
      <c r="N23" s="207"/>
      <c r="O23" s="156"/>
      <c r="P23" s="459">
        <v>26</v>
      </c>
      <c r="Q23" s="459">
        <v>30</v>
      </c>
      <c r="R23" s="104">
        <v>42</v>
      </c>
      <c r="S23" s="156"/>
      <c r="T23" s="156"/>
      <c r="U23" s="156"/>
      <c r="V23" s="459">
        <v>3</v>
      </c>
      <c r="W23" s="459">
        <v>7</v>
      </c>
      <c r="X23" s="104">
        <v>10</v>
      </c>
      <c r="Y23" s="5"/>
      <c r="Z23" s="5"/>
      <c r="AA23" s="5"/>
    </row>
    <row r="24" spans="1:27" x14ac:dyDescent="0.25">
      <c r="A24" s="25" t="s">
        <v>28</v>
      </c>
      <c r="B24" s="66"/>
      <c r="C24" s="68"/>
      <c r="D24" s="450">
        <v>353</v>
      </c>
      <c r="E24" s="459">
        <v>301</v>
      </c>
      <c r="F24" s="104">
        <v>287</v>
      </c>
      <c r="G24" s="10"/>
      <c r="H24" s="10"/>
      <c r="I24" s="10"/>
      <c r="J24" s="450">
        <v>228</v>
      </c>
      <c r="K24" s="459">
        <v>237</v>
      </c>
      <c r="L24" s="104">
        <v>243</v>
      </c>
      <c r="M24" s="10"/>
      <c r="N24" s="208"/>
      <c r="O24" s="10"/>
      <c r="P24" s="450">
        <v>40</v>
      </c>
      <c r="Q24" s="459">
        <v>56</v>
      </c>
      <c r="R24" s="104">
        <v>57</v>
      </c>
      <c r="S24" s="10"/>
      <c r="T24" s="10"/>
      <c r="U24" s="10"/>
      <c r="V24" s="450">
        <v>13</v>
      </c>
      <c r="W24" s="459">
        <v>8</v>
      </c>
      <c r="X24" s="157">
        <v>24</v>
      </c>
      <c r="Y24" s="11"/>
      <c r="Z24" s="11"/>
      <c r="AA24" s="11"/>
    </row>
    <row r="25" spans="1:27" x14ac:dyDescent="0.25">
      <c r="A25" s="14" t="s">
        <v>29</v>
      </c>
      <c r="B25" s="158"/>
      <c r="D25" s="158"/>
      <c r="E25" s="158"/>
      <c r="F25" s="166"/>
      <c r="G25" s="158"/>
      <c r="H25" s="158"/>
      <c r="I25" s="158"/>
      <c r="J25" s="158"/>
      <c r="K25" s="158"/>
      <c r="L25" s="166"/>
      <c r="M25" s="158"/>
      <c r="N25" s="158"/>
      <c r="O25" s="158"/>
      <c r="P25" s="158"/>
      <c r="Q25" s="158"/>
      <c r="R25" s="166"/>
      <c r="S25" s="158"/>
      <c r="T25" s="158"/>
      <c r="U25" s="158"/>
      <c r="V25" s="158"/>
      <c r="W25" s="158"/>
      <c r="X25" s="166"/>
    </row>
    <row r="26" spans="1:27" x14ac:dyDescent="0.25">
      <c r="A26" s="49" t="s">
        <v>20</v>
      </c>
      <c r="B26" s="161"/>
      <c r="C26" s="162"/>
      <c r="D26" s="161"/>
      <c r="E26" s="161"/>
      <c r="F26" s="166"/>
      <c r="G26" s="158"/>
      <c r="H26" s="161"/>
      <c r="I26" s="161"/>
      <c r="J26" s="161"/>
      <c r="K26" s="161"/>
      <c r="L26" s="166"/>
      <c r="M26" s="158"/>
      <c r="N26" s="161"/>
      <c r="O26" s="161"/>
      <c r="P26" s="161"/>
      <c r="Q26" s="161"/>
      <c r="R26" s="166"/>
      <c r="S26" s="158"/>
      <c r="T26" s="161"/>
      <c r="U26" s="161"/>
      <c r="V26" s="161"/>
      <c r="W26" s="161"/>
      <c r="X26" s="166"/>
      <c r="Z26" s="162"/>
      <c r="AA26" s="162"/>
    </row>
    <row r="27" spans="1:27" x14ac:dyDescent="0.25">
      <c r="A27" s="66" t="s">
        <v>30</v>
      </c>
      <c r="B27" s="158"/>
      <c r="D27" s="459">
        <v>83</v>
      </c>
      <c r="E27" s="460">
        <v>65</v>
      </c>
      <c r="F27" s="166">
        <v>69</v>
      </c>
      <c r="G27" s="158"/>
      <c r="H27" s="158"/>
      <c r="I27" s="158"/>
      <c r="J27" s="459">
        <v>4</v>
      </c>
      <c r="K27" s="460">
        <v>19</v>
      </c>
      <c r="L27" s="166">
        <v>11</v>
      </c>
      <c r="M27" s="158"/>
      <c r="N27" s="158"/>
      <c r="O27" s="158"/>
      <c r="P27" s="459">
        <v>0</v>
      </c>
      <c r="Q27" s="460">
        <v>1</v>
      </c>
      <c r="R27" s="166">
        <v>1</v>
      </c>
      <c r="S27" s="158"/>
      <c r="T27" s="158"/>
      <c r="U27" s="158"/>
      <c r="V27" s="459">
        <v>0</v>
      </c>
      <c r="W27" s="460">
        <v>0</v>
      </c>
      <c r="X27" s="166">
        <v>0</v>
      </c>
    </row>
    <row r="28" spans="1:27" x14ac:dyDescent="0.25">
      <c r="A28" s="66" t="s">
        <v>31</v>
      </c>
      <c r="B28" s="158"/>
      <c r="D28" s="459">
        <v>868</v>
      </c>
      <c r="E28" s="460">
        <v>889</v>
      </c>
      <c r="F28" s="166">
        <v>781</v>
      </c>
      <c r="G28" s="158"/>
      <c r="H28" s="158"/>
      <c r="I28" s="158"/>
      <c r="J28" s="459">
        <v>160</v>
      </c>
      <c r="K28" s="460">
        <v>209</v>
      </c>
      <c r="L28" s="166">
        <v>239</v>
      </c>
      <c r="M28" s="158"/>
      <c r="N28" s="158"/>
      <c r="O28" s="158"/>
      <c r="P28" s="459">
        <v>22</v>
      </c>
      <c r="Q28" s="460">
        <v>43</v>
      </c>
      <c r="R28" s="166">
        <v>59</v>
      </c>
      <c r="S28" s="158"/>
      <c r="T28" s="158"/>
      <c r="U28" s="158"/>
      <c r="V28" s="459">
        <v>6</v>
      </c>
      <c r="W28" s="460">
        <v>7</v>
      </c>
      <c r="X28" s="166">
        <v>11</v>
      </c>
    </row>
    <row r="29" spans="1:27" x14ac:dyDescent="0.25">
      <c r="A29" s="66" t="s">
        <v>32</v>
      </c>
      <c r="B29" s="158"/>
      <c r="D29" s="459">
        <v>273</v>
      </c>
      <c r="E29" s="460">
        <v>199</v>
      </c>
      <c r="F29" s="166">
        <v>108</v>
      </c>
      <c r="G29" s="158"/>
      <c r="H29" s="158"/>
      <c r="I29" s="158"/>
      <c r="J29" s="459">
        <v>228</v>
      </c>
      <c r="K29" s="460">
        <v>214</v>
      </c>
      <c r="L29" s="166">
        <v>194</v>
      </c>
      <c r="M29" s="158"/>
      <c r="N29" s="158"/>
      <c r="O29" s="158"/>
      <c r="P29" s="459">
        <v>47</v>
      </c>
      <c r="Q29" s="460">
        <v>46</v>
      </c>
      <c r="R29" s="166">
        <v>43</v>
      </c>
      <c r="S29" s="158"/>
      <c r="T29" s="158"/>
      <c r="U29" s="158"/>
      <c r="V29" s="459">
        <v>12</v>
      </c>
      <c r="W29" s="460">
        <v>8</v>
      </c>
      <c r="X29" s="166">
        <v>24</v>
      </c>
    </row>
    <row r="30" spans="1:27" x14ac:dyDescent="0.25">
      <c r="A30" s="167" t="s">
        <v>68</v>
      </c>
      <c r="B30" s="74"/>
      <c r="C30" s="168"/>
      <c r="D30" s="50"/>
      <c r="E30" s="50"/>
      <c r="F30" s="169"/>
      <c r="G30" s="50"/>
      <c r="H30" s="50"/>
      <c r="I30" s="168"/>
      <c r="J30" s="50"/>
      <c r="K30" s="50"/>
      <c r="L30" s="169"/>
      <c r="M30" s="50"/>
      <c r="N30" s="50"/>
      <c r="O30" s="168"/>
      <c r="P30" s="50"/>
      <c r="Q30" s="170"/>
      <c r="R30" s="169"/>
      <c r="S30" s="50"/>
      <c r="T30" s="168"/>
      <c r="U30" s="168"/>
      <c r="V30" s="50"/>
      <c r="W30" s="50"/>
      <c r="X30" s="169"/>
      <c r="Y30" s="74"/>
      <c r="Z30" s="74"/>
      <c r="AA30" s="74"/>
    </row>
    <row r="31" spans="1:27" ht="15.6" x14ac:dyDescent="0.25">
      <c r="A31" s="40"/>
      <c r="B31" s="1003" t="s">
        <v>34</v>
      </c>
      <c r="C31" s="1003"/>
      <c r="D31" s="1003"/>
      <c r="E31" s="1003"/>
      <c r="F31" s="1003"/>
      <c r="G31" s="1003"/>
      <c r="H31" s="1003"/>
      <c r="I31" s="1003"/>
      <c r="J31" s="1003"/>
      <c r="K31" s="1003"/>
      <c r="L31" s="1003"/>
      <c r="M31" s="1003"/>
      <c r="N31" s="1003"/>
      <c r="O31" s="1003"/>
      <c r="P31" s="1003"/>
      <c r="Q31" s="1003"/>
      <c r="R31" s="1003"/>
      <c r="S31" s="1003"/>
      <c r="T31" s="1003"/>
      <c r="U31" s="1003"/>
      <c r="V31" s="1003"/>
      <c r="W31" s="1003"/>
      <c r="X31" s="1003"/>
      <c r="Y31" s="1003"/>
      <c r="Z31" s="1003"/>
      <c r="AA31" s="1003"/>
    </row>
    <row r="32" spans="1:27" x14ac:dyDescent="0.25">
      <c r="A32" s="14" t="s">
        <v>10</v>
      </c>
      <c r="B32" s="5"/>
      <c r="C32" s="5"/>
      <c r="D32" s="5"/>
      <c r="E32" s="5"/>
      <c r="F32" s="5"/>
      <c r="G32" s="5"/>
      <c r="H32" s="5"/>
      <c r="I32" s="5"/>
      <c r="J32" s="5"/>
      <c r="K32" s="5"/>
      <c r="L32" s="5"/>
      <c r="M32" s="5"/>
      <c r="N32" s="5"/>
      <c r="O32" s="5"/>
      <c r="P32" s="5"/>
      <c r="Q32" s="5"/>
      <c r="R32" s="171"/>
      <c r="S32" s="5"/>
      <c r="T32" s="5"/>
      <c r="U32" s="5"/>
      <c r="V32" s="5"/>
      <c r="W32" s="5"/>
      <c r="X32" s="171"/>
      <c r="Y32" s="5"/>
      <c r="Z32" s="5"/>
      <c r="AA32" s="5"/>
    </row>
    <row r="33" spans="1:32" x14ac:dyDescent="0.25">
      <c r="A33" s="66" t="s">
        <v>11</v>
      </c>
      <c r="B33" s="101"/>
      <c r="C33" s="101"/>
      <c r="D33" s="101"/>
      <c r="E33" s="101"/>
      <c r="F33" s="172"/>
      <c r="G33" s="101"/>
      <c r="H33" s="101"/>
      <c r="I33" s="101"/>
      <c r="J33" s="101"/>
      <c r="K33" s="101"/>
      <c r="L33" s="172"/>
      <c r="M33" s="101"/>
      <c r="N33" s="101"/>
      <c r="O33" s="101"/>
      <c r="P33" s="101"/>
      <c r="Q33" s="101"/>
      <c r="R33" s="172"/>
      <c r="S33" s="101"/>
      <c r="T33" s="101"/>
      <c r="U33" s="101"/>
      <c r="V33" s="101"/>
      <c r="W33" s="101"/>
      <c r="X33" s="172"/>
      <c r="Y33" s="101"/>
      <c r="Z33" s="101"/>
      <c r="AA33" s="101"/>
    </row>
    <row r="34" spans="1:32" x14ac:dyDescent="0.25">
      <c r="A34" s="66" t="s">
        <v>12</v>
      </c>
      <c r="B34" s="101"/>
      <c r="C34" s="101"/>
      <c r="D34" s="101"/>
      <c r="E34" s="101"/>
      <c r="F34" s="172"/>
      <c r="G34" s="101"/>
      <c r="H34" s="101"/>
      <c r="I34" s="101"/>
      <c r="J34" s="101"/>
      <c r="K34" s="101"/>
      <c r="L34" s="172"/>
      <c r="M34" s="101"/>
      <c r="N34" s="101"/>
      <c r="O34" s="101"/>
      <c r="P34" s="101"/>
      <c r="Q34" s="101"/>
      <c r="R34" s="172"/>
      <c r="S34" s="101"/>
      <c r="T34" s="101"/>
      <c r="U34" s="101"/>
      <c r="V34" s="101"/>
      <c r="W34" s="101"/>
      <c r="X34" s="172"/>
      <c r="Y34" s="101"/>
      <c r="Z34" s="101"/>
      <c r="AA34" s="101"/>
    </row>
    <row r="35" spans="1:32" x14ac:dyDescent="0.25">
      <c r="A35" s="40" t="s">
        <v>13</v>
      </c>
      <c r="B35" s="100"/>
      <c r="C35" s="100"/>
      <c r="D35" s="100"/>
      <c r="E35" s="100"/>
      <c r="F35" s="173"/>
      <c r="G35" s="100"/>
      <c r="H35" s="100"/>
      <c r="I35" s="100"/>
      <c r="J35" s="100"/>
      <c r="K35" s="100"/>
      <c r="L35" s="173"/>
      <c r="M35" s="100"/>
      <c r="N35" s="100"/>
      <c r="O35" s="100"/>
      <c r="P35" s="100"/>
      <c r="Q35" s="100"/>
      <c r="R35" s="173"/>
      <c r="S35" s="100"/>
      <c r="T35" s="100"/>
      <c r="U35" s="100"/>
      <c r="V35" s="100"/>
      <c r="W35" s="100"/>
      <c r="X35" s="173"/>
      <c r="Y35" s="100"/>
      <c r="Z35" s="100"/>
      <c r="AA35" s="100"/>
    </row>
    <row r="36" spans="1:32" x14ac:dyDescent="0.25">
      <c r="A36" s="66" t="s">
        <v>14</v>
      </c>
      <c r="B36" s="101"/>
      <c r="C36" s="101"/>
      <c r="D36" s="101"/>
      <c r="E36" s="101"/>
      <c r="F36" s="172"/>
      <c r="G36" s="101"/>
      <c r="H36" s="101"/>
      <c r="I36" s="101"/>
      <c r="J36" s="101"/>
      <c r="K36" s="101"/>
      <c r="L36" s="172"/>
      <c r="M36" s="101"/>
      <c r="N36" s="101"/>
      <c r="O36" s="101"/>
      <c r="P36" s="101"/>
      <c r="Q36" s="101"/>
      <c r="R36" s="172"/>
      <c r="S36" s="101"/>
      <c r="T36" s="52"/>
      <c r="U36" s="52"/>
      <c r="V36" s="52"/>
      <c r="W36" s="174"/>
      <c r="X36" s="172"/>
      <c r="Y36" s="101"/>
      <c r="Z36" s="101"/>
      <c r="AA36" s="101"/>
    </row>
    <row r="37" spans="1:32" x14ac:dyDescent="0.25">
      <c r="A37" s="66" t="s">
        <v>15</v>
      </c>
      <c r="B37" s="101"/>
      <c r="C37" s="101"/>
      <c r="D37" s="101"/>
      <c r="E37" s="101"/>
      <c r="F37" s="172"/>
      <c r="G37" s="101"/>
      <c r="H37" s="101"/>
      <c r="I37" s="101"/>
      <c r="J37" s="101"/>
      <c r="K37" s="101"/>
      <c r="L37" s="172"/>
      <c r="M37" s="101"/>
      <c r="N37" s="101"/>
      <c r="O37" s="101"/>
      <c r="P37" s="101"/>
      <c r="Q37" s="101"/>
      <c r="R37" s="172"/>
      <c r="S37" s="101"/>
      <c r="T37" s="101"/>
      <c r="U37" s="101"/>
      <c r="V37" s="101"/>
      <c r="W37" s="174"/>
      <c r="X37" s="172"/>
      <c r="Y37" s="101"/>
      <c r="Z37" s="101"/>
      <c r="AA37" s="101"/>
    </row>
    <row r="38" spans="1:32" x14ac:dyDescent="0.25">
      <c r="A38" s="66" t="s">
        <v>16</v>
      </c>
      <c r="B38" s="101"/>
      <c r="C38" s="101"/>
      <c r="D38" s="101"/>
      <c r="E38" s="101"/>
      <c r="F38" s="172"/>
      <c r="G38" s="101"/>
      <c r="H38" s="101"/>
      <c r="I38" s="101"/>
      <c r="J38" s="101"/>
      <c r="K38" s="101"/>
      <c r="L38" s="172"/>
      <c r="M38" s="101"/>
      <c r="N38" s="101"/>
      <c r="O38" s="101"/>
      <c r="P38" s="101"/>
      <c r="Q38" s="101"/>
      <c r="R38" s="172"/>
      <c r="S38" s="101"/>
      <c r="T38" s="101"/>
      <c r="U38" s="101"/>
      <c r="V38" s="101"/>
      <c r="W38" s="101"/>
      <c r="X38" s="172"/>
      <c r="Y38" s="101"/>
      <c r="Z38" s="101"/>
      <c r="AA38" s="101"/>
    </row>
    <row r="39" spans="1:32" x14ac:dyDescent="0.25">
      <c r="A39" s="66" t="s">
        <v>17</v>
      </c>
      <c r="B39" s="101"/>
      <c r="C39" s="101"/>
      <c r="D39" s="101"/>
      <c r="E39" s="101"/>
      <c r="F39" s="172"/>
      <c r="G39" s="101"/>
      <c r="H39" s="101"/>
      <c r="I39" s="101"/>
      <c r="J39" s="101"/>
      <c r="K39" s="101"/>
      <c r="L39" s="172"/>
      <c r="M39" s="101"/>
      <c r="N39" s="101"/>
      <c r="O39" s="101"/>
      <c r="P39" s="101"/>
      <c r="Q39" s="101"/>
      <c r="R39" s="172"/>
      <c r="S39" s="101"/>
      <c r="T39" s="52"/>
      <c r="U39" s="101"/>
      <c r="V39" s="101"/>
      <c r="W39" s="101"/>
      <c r="X39" s="172"/>
      <c r="Y39" s="101"/>
      <c r="Z39" s="101"/>
      <c r="AA39" s="101"/>
    </row>
    <row r="40" spans="1:32" x14ac:dyDescent="0.25">
      <c r="A40" s="66" t="s">
        <v>18</v>
      </c>
      <c r="B40" s="101"/>
      <c r="C40" s="101"/>
      <c r="D40" s="101"/>
      <c r="E40" s="101"/>
      <c r="F40" s="172"/>
      <c r="G40" s="101"/>
      <c r="H40" s="101"/>
      <c r="I40" s="101"/>
      <c r="J40" s="101"/>
      <c r="K40" s="101"/>
      <c r="L40" s="172"/>
      <c r="M40" s="101"/>
      <c r="N40" s="101"/>
      <c r="O40" s="101"/>
      <c r="P40" s="101"/>
      <c r="Q40" s="101"/>
      <c r="R40" s="172"/>
      <c r="S40" s="101"/>
      <c r="T40" s="52"/>
      <c r="U40" s="52"/>
      <c r="V40" s="52"/>
      <c r="W40" s="52"/>
      <c r="X40" s="172"/>
      <c r="Y40" s="101"/>
      <c r="Z40" s="101"/>
      <c r="AA40" s="101"/>
    </row>
    <row r="41" spans="1:32" x14ac:dyDescent="0.25">
      <c r="A41" s="40" t="s">
        <v>19</v>
      </c>
      <c r="B41" s="100"/>
      <c r="C41" s="100"/>
      <c r="D41" s="100"/>
      <c r="E41" s="100"/>
      <c r="F41" s="173"/>
      <c r="G41" s="100"/>
      <c r="H41" s="100"/>
      <c r="I41" s="100"/>
      <c r="J41" s="100"/>
      <c r="K41" s="100"/>
      <c r="L41" s="173"/>
      <c r="M41" s="100"/>
      <c r="N41" s="100"/>
      <c r="O41" s="100"/>
      <c r="P41" s="100"/>
      <c r="Q41" s="100"/>
      <c r="R41" s="173"/>
      <c r="S41" s="100"/>
      <c r="T41" s="100"/>
      <c r="U41" s="100"/>
      <c r="V41" s="100"/>
      <c r="W41" s="100"/>
      <c r="X41" s="173"/>
      <c r="Y41" s="100"/>
      <c r="Z41" s="100"/>
      <c r="AA41" s="100"/>
    </row>
    <row r="42" spans="1:32" x14ac:dyDescent="0.25">
      <c r="A42" s="14" t="s">
        <v>20</v>
      </c>
      <c r="B42" s="175"/>
      <c r="C42" s="175"/>
      <c r="D42" s="175"/>
      <c r="E42" s="176"/>
      <c r="F42" s="177"/>
      <c r="G42" s="175"/>
      <c r="H42" s="175"/>
      <c r="I42" s="175"/>
      <c r="J42" s="175"/>
      <c r="K42" s="175"/>
      <c r="L42" s="177"/>
      <c r="M42" s="175"/>
      <c r="N42" s="175"/>
      <c r="O42" s="175"/>
      <c r="P42" s="175"/>
      <c r="Q42" s="175"/>
      <c r="R42" s="177"/>
      <c r="S42" s="175"/>
      <c r="T42" s="178"/>
      <c r="U42" s="175"/>
      <c r="V42" s="175"/>
      <c r="W42" s="175"/>
      <c r="X42" s="177"/>
      <c r="Y42" s="101"/>
      <c r="Z42" s="101"/>
      <c r="AA42" s="101"/>
    </row>
    <row r="43" spans="1:32" x14ac:dyDescent="0.25">
      <c r="A43" s="22" t="s">
        <v>21</v>
      </c>
      <c r="B43" s="52"/>
      <c r="C43" s="101"/>
      <c r="D43" s="101"/>
      <c r="E43" s="103"/>
      <c r="F43" s="172"/>
      <c r="G43" s="101"/>
      <c r="H43" s="101"/>
      <c r="I43" s="101"/>
      <c r="J43" s="101"/>
      <c r="K43" s="101"/>
      <c r="L43" s="172"/>
      <c r="M43" s="101"/>
      <c r="N43" s="101"/>
      <c r="O43" s="101"/>
      <c r="P43" s="101"/>
      <c r="Q43" s="101"/>
      <c r="R43" s="172"/>
      <c r="S43" s="101"/>
      <c r="T43" s="52"/>
      <c r="U43" s="101"/>
      <c r="V43" s="101"/>
      <c r="W43" s="101"/>
      <c r="X43" s="172"/>
      <c r="Y43" s="101"/>
      <c r="Z43" s="101"/>
      <c r="AA43" s="101"/>
      <c r="AF43" s="3">
        <f>F17/SUM(F19:F23)</f>
        <v>0.44262295081967212</v>
      </c>
    </row>
    <row r="44" spans="1:32" x14ac:dyDescent="0.25">
      <c r="A44" s="23" t="s">
        <v>22</v>
      </c>
      <c r="B44" s="52"/>
      <c r="C44" s="101"/>
      <c r="D44" s="101"/>
      <c r="E44" s="103"/>
      <c r="F44" s="172"/>
      <c r="G44" s="101"/>
      <c r="H44" s="101"/>
      <c r="I44" s="101"/>
      <c r="J44" s="101"/>
      <c r="K44" s="101"/>
      <c r="L44" s="172"/>
      <c r="M44" s="101"/>
      <c r="N44" s="101"/>
      <c r="O44" s="101"/>
      <c r="P44" s="101"/>
      <c r="Q44" s="101"/>
      <c r="R44" s="172"/>
      <c r="S44" s="101"/>
      <c r="T44" s="52"/>
      <c r="U44" s="101"/>
      <c r="V44" s="101"/>
      <c r="W44" s="101"/>
      <c r="X44" s="172"/>
      <c r="Y44" s="101"/>
      <c r="Z44" s="101"/>
      <c r="AA44" s="101"/>
    </row>
    <row r="45" spans="1:32" x14ac:dyDescent="0.25">
      <c r="A45" s="23" t="s">
        <v>23</v>
      </c>
      <c r="B45" s="52"/>
      <c r="C45" s="101"/>
      <c r="D45" s="101"/>
      <c r="E45" s="103"/>
      <c r="F45" s="172"/>
      <c r="G45" s="101"/>
      <c r="H45" s="101"/>
      <c r="I45" s="101"/>
      <c r="J45" s="101"/>
      <c r="K45" s="101"/>
      <c r="L45" s="172"/>
      <c r="M45" s="101"/>
      <c r="N45" s="101"/>
      <c r="O45" s="101"/>
      <c r="P45" s="101"/>
      <c r="Q45" s="101"/>
      <c r="R45" s="172"/>
      <c r="S45" s="101"/>
      <c r="T45" s="52"/>
      <c r="U45" s="101"/>
      <c r="V45" s="101"/>
      <c r="W45" s="101"/>
      <c r="X45" s="172"/>
      <c r="Y45" s="101"/>
      <c r="Z45" s="101"/>
      <c r="AA45" s="101"/>
    </row>
    <row r="46" spans="1:32" x14ac:dyDescent="0.25">
      <c r="A46" s="23" t="s">
        <v>24</v>
      </c>
      <c r="B46" s="52"/>
      <c r="C46" s="101"/>
      <c r="D46" s="101"/>
      <c r="E46" s="103"/>
      <c r="F46" s="172"/>
      <c r="G46" s="101"/>
      <c r="H46" s="101"/>
      <c r="I46" s="101"/>
      <c r="J46" s="101"/>
      <c r="K46" s="101"/>
      <c r="L46" s="172"/>
      <c r="M46" s="101"/>
      <c r="N46" s="101"/>
      <c r="O46" s="101"/>
      <c r="P46" s="101"/>
      <c r="Q46" s="101"/>
      <c r="R46" s="172"/>
      <c r="S46" s="101"/>
      <c r="T46" s="52"/>
      <c r="U46" s="101"/>
      <c r="V46" s="101"/>
      <c r="W46" s="101"/>
      <c r="X46" s="172"/>
      <c r="Y46" s="101"/>
      <c r="Z46" s="101"/>
      <c r="AA46" s="101"/>
    </row>
    <row r="47" spans="1:32" x14ac:dyDescent="0.25">
      <c r="A47" s="23" t="s">
        <v>25</v>
      </c>
      <c r="B47" s="52"/>
      <c r="C47" s="101"/>
      <c r="D47" s="101"/>
      <c r="E47" s="103"/>
      <c r="F47" s="172"/>
      <c r="G47" s="101"/>
      <c r="H47" s="101"/>
      <c r="I47" s="101"/>
      <c r="J47" s="101"/>
      <c r="K47" s="101"/>
      <c r="L47" s="172"/>
      <c r="M47" s="101"/>
      <c r="N47" s="101"/>
      <c r="O47" s="101"/>
      <c r="P47" s="101"/>
      <c r="Q47" s="101"/>
      <c r="R47" s="172"/>
      <c r="S47" s="101"/>
      <c r="T47" s="52"/>
      <c r="U47" s="101"/>
      <c r="V47" s="101"/>
      <c r="W47" s="101"/>
      <c r="X47" s="172"/>
      <c r="Y47" s="101"/>
      <c r="Z47" s="101"/>
      <c r="AA47" s="101"/>
    </row>
    <row r="48" spans="1:32" x14ac:dyDescent="0.25">
      <c r="A48" s="23" t="s">
        <v>26</v>
      </c>
      <c r="B48" s="52"/>
      <c r="C48" s="101"/>
      <c r="D48" s="101"/>
      <c r="E48" s="103"/>
      <c r="F48" s="172"/>
      <c r="G48" s="101"/>
      <c r="H48" s="101"/>
      <c r="I48" s="101"/>
      <c r="J48" s="101"/>
      <c r="K48" s="101"/>
      <c r="L48" s="172"/>
      <c r="M48" s="101"/>
      <c r="N48" s="101"/>
      <c r="O48" s="101"/>
      <c r="P48" s="101"/>
      <c r="Q48" s="101"/>
      <c r="R48" s="172"/>
      <c r="S48" s="101"/>
      <c r="T48" s="52"/>
      <c r="U48" s="101"/>
      <c r="V48" s="101"/>
      <c r="W48" s="101"/>
      <c r="X48" s="172"/>
      <c r="Y48" s="101"/>
      <c r="Z48" s="101"/>
      <c r="AA48" s="101"/>
    </row>
    <row r="49" spans="1:27" x14ac:dyDescent="0.25">
      <c r="A49" s="22" t="s">
        <v>27</v>
      </c>
      <c r="B49" s="52"/>
      <c r="C49" s="101"/>
      <c r="D49" s="101"/>
      <c r="E49" s="103"/>
      <c r="F49" s="172"/>
      <c r="G49" s="101"/>
      <c r="H49" s="101"/>
      <c r="I49" s="101"/>
      <c r="J49" s="101"/>
      <c r="K49" s="101"/>
      <c r="L49" s="172"/>
      <c r="M49" s="101"/>
      <c r="N49" s="101"/>
      <c r="O49" s="101"/>
      <c r="P49" s="101"/>
      <c r="Q49" s="101"/>
      <c r="R49" s="172"/>
      <c r="S49" s="101"/>
      <c r="T49" s="52"/>
      <c r="U49" s="101"/>
      <c r="V49" s="101"/>
      <c r="W49" s="101"/>
      <c r="X49" s="172"/>
      <c r="Y49" s="101"/>
      <c r="Z49" s="101"/>
      <c r="AA49" s="101"/>
    </row>
    <row r="50" spans="1:27" x14ac:dyDescent="0.25">
      <c r="A50" s="25" t="s">
        <v>28</v>
      </c>
      <c r="B50" s="179"/>
      <c r="C50" s="180"/>
      <c r="D50" s="180"/>
      <c r="E50" s="181"/>
      <c r="F50" s="182"/>
      <c r="G50" s="92"/>
      <c r="H50" s="180"/>
      <c r="I50" s="180"/>
      <c r="J50" s="180"/>
      <c r="K50" s="180"/>
      <c r="L50" s="182"/>
      <c r="M50" s="92"/>
      <c r="N50" s="180"/>
      <c r="O50" s="180"/>
      <c r="P50" s="180"/>
      <c r="Q50" s="180"/>
      <c r="R50" s="182"/>
      <c r="S50" s="92"/>
      <c r="T50" s="179"/>
      <c r="U50" s="180"/>
      <c r="V50" s="180"/>
      <c r="W50" s="180"/>
      <c r="X50" s="182"/>
      <c r="Y50" s="92"/>
      <c r="Z50" s="180"/>
      <c r="AA50" s="180"/>
    </row>
    <row r="51" spans="1:27" x14ac:dyDescent="0.25">
      <c r="A51" s="40" t="s">
        <v>29</v>
      </c>
      <c r="B51" s="100"/>
      <c r="C51" s="100"/>
      <c r="D51" s="100"/>
      <c r="E51" s="183"/>
      <c r="F51" s="173"/>
      <c r="G51" s="100"/>
      <c r="H51" s="100"/>
      <c r="I51" s="100"/>
      <c r="J51" s="100"/>
      <c r="K51" s="100"/>
      <c r="L51" s="173"/>
      <c r="M51" s="100"/>
      <c r="N51" s="100"/>
      <c r="O51" s="100"/>
      <c r="P51" s="100"/>
      <c r="Q51" s="100"/>
      <c r="R51" s="173"/>
      <c r="S51" s="100"/>
      <c r="T51" s="55"/>
      <c r="U51" s="100"/>
      <c r="V51" s="100"/>
      <c r="W51" s="100"/>
      <c r="X51" s="173"/>
      <c r="Y51" s="100"/>
      <c r="Z51" s="100"/>
      <c r="AA51" s="100"/>
    </row>
    <row r="52" spans="1:27" x14ac:dyDescent="0.25">
      <c r="A52" s="14" t="s">
        <v>20</v>
      </c>
      <c r="B52" s="175"/>
      <c r="C52" s="175"/>
      <c r="D52" s="175"/>
      <c r="E52" s="176"/>
      <c r="F52" s="177"/>
      <c r="G52" s="175"/>
      <c r="H52" s="175"/>
      <c r="I52" s="175"/>
      <c r="J52" s="175"/>
      <c r="K52" s="175"/>
      <c r="L52" s="177"/>
      <c r="M52" s="175"/>
      <c r="N52" s="175"/>
      <c r="O52" s="175"/>
      <c r="P52" s="175"/>
      <c r="Q52" s="175"/>
      <c r="R52" s="177"/>
      <c r="S52" s="175"/>
      <c r="T52" s="178"/>
      <c r="U52" s="175"/>
      <c r="V52" s="175"/>
      <c r="W52" s="175"/>
      <c r="X52" s="177"/>
      <c r="Y52" s="101"/>
      <c r="Z52" s="101"/>
      <c r="AA52" s="101"/>
    </row>
    <row r="53" spans="1:27" x14ac:dyDescent="0.25">
      <c r="A53" s="66" t="s">
        <v>30</v>
      </c>
      <c r="B53" s="52"/>
      <c r="C53" s="101"/>
      <c r="D53" s="101"/>
      <c r="E53" s="103"/>
      <c r="F53" s="172"/>
      <c r="G53" s="101"/>
      <c r="H53" s="101"/>
      <c r="I53" s="101"/>
      <c r="J53" s="101"/>
      <c r="K53" s="101"/>
      <c r="L53" s="172"/>
      <c r="M53" s="101"/>
      <c r="N53" s="101"/>
      <c r="O53" s="101"/>
      <c r="P53" s="101"/>
      <c r="Q53" s="101"/>
      <c r="R53" s="172"/>
      <c r="S53" s="101"/>
      <c r="T53" s="52"/>
      <c r="U53" s="101"/>
      <c r="V53" s="101"/>
      <c r="W53" s="101"/>
      <c r="X53" s="172"/>
      <c r="Y53" s="101"/>
      <c r="Z53" s="101"/>
      <c r="AA53" s="101"/>
    </row>
    <row r="54" spans="1:27" x14ac:dyDescent="0.25">
      <c r="A54" s="66" t="s">
        <v>31</v>
      </c>
      <c r="B54" s="52"/>
      <c r="C54" s="101"/>
      <c r="D54" s="101"/>
      <c r="E54" s="103"/>
      <c r="F54" s="172"/>
      <c r="G54" s="101"/>
      <c r="H54" s="101"/>
      <c r="I54" s="101"/>
      <c r="J54" s="101"/>
      <c r="K54" s="101"/>
      <c r="L54" s="172"/>
      <c r="M54" s="101"/>
      <c r="N54" s="101"/>
      <c r="O54" s="101"/>
      <c r="P54" s="101"/>
      <c r="Q54" s="101"/>
      <c r="R54" s="172"/>
      <c r="S54" s="101"/>
      <c r="T54" s="52"/>
      <c r="U54" s="101"/>
      <c r="V54" s="101"/>
      <c r="W54" s="101"/>
      <c r="X54" s="172"/>
      <c r="Y54" s="101"/>
      <c r="Z54" s="101"/>
      <c r="AA54" s="101"/>
    </row>
    <row r="55" spans="1:27" ht="13.8" thickBot="1" x14ac:dyDescent="0.3">
      <c r="A55" s="86" t="s">
        <v>32</v>
      </c>
      <c r="B55" s="180"/>
      <c r="C55" s="180"/>
      <c r="D55" s="180"/>
      <c r="E55" s="180"/>
      <c r="F55" s="182"/>
      <c r="G55" s="92"/>
      <c r="H55" s="180"/>
      <c r="I55" s="180"/>
      <c r="J55" s="180"/>
      <c r="K55" s="180"/>
      <c r="L55" s="180"/>
      <c r="M55" s="92"/>
      <c r="N55" s="180"/>
      <c r="O55" s="180"/>
      <c r="P55" s="180"/>
      <c r="Q55" s="180"/>
      <c r="R55" s="180"/>
      <c r="S55" s="92"/>
      <c r="T55" s="180"/>
      <c r="U55" s="180"/>
      <c r="V55" s="180"/>
      <c r="W55" s="180"/>
      <c r="X55" s="182"/>
      <c r="Y55" s="92"/>
      <c r="Z55" s="180"/>
      <c r="AA55" s="180"/>
    </row>
    <row r="56" spans="1:27" x14ac:dyDescent="0.25">
      <c r="A56" s="5"/>
      <c r="B56" s="5"/>
      <c r="C56" s="5"/>
      <c r="D56" s="5"/>
      <c r="E56" s="5"/>
      <c r="F56" s="5"/>
      <c r="G56" s="5"/>
      <c r="H56" s="5"/>
      <c r="I56" s="5"/>
      <c r="J56" s="5"/>
      <c r="K56" s="5"/>
      <c r="L56" s="5"/>
      <c r="M56" s="5"/>
      <c r="N56" s="5"/>
      <c r="O56" s="5"/>
      <c r="P56" s="5"/>
      <c r="Q56" s="5"/>
      <c r="R56" s="5"/>
      <c r="S56" s="5"/>
      <c r="T56" s="5"/>
      <c r="U56" s="5"/>
      <c r="V56" s="5"/>
      <c r="W56" s="5"/>
      <c r="X56" s="5"/>
      <c r="Y56" s="62"/>
    </row>
    <row r="57" spans="1:27" x14ac:dyDescent="0.25">
      <c r="A57" s="14" t="s">
        <v>35</v>
      </c>
      <c r="P57" s="13"/>
    </row>
    <row r="58" spans="1:27" x14ac:dyDescent="0.25">
      <c r="A58" s="3" t="s">
        <v>36</v>
      </c>
      <c r="P58" s="13"/>
    </row>
    <row r="60" spans="1:27" ht="37.5" customHeight="1" x14ac:dyDescent="0.25">
      <c r="A60" s="1004" t="s">
        <v>49</v>
      </c>
      <c r="B60" s="1005"/>
      <c r="C60" s="1005"/>
      <c r="D60" s="1005"/>
      <c r="E60" s="1005"/>
      <c r="F60" s="1005"/>
      <c r="G60" s="1005"/>
      <c r="H60" s="1005"/>
      <c r="I60" s="1005"/>
      <c r="J60" s="1020"/>
      <c r="K60" s="1020"/>
      <c r="L60" s="1020"/>
      <c r="M60" s="1020"/>
      <c r="N60" s="1020"/>
      <c r="O60" s="1020"/>
      <c r="P60" s="1020"/>
      <c r="Q60" s="1020"/>
      <c r="R60" s="1020"/>
      <c r="S60" s="1020"/>
      <c r="T60" s="1020"/>
      <c r="U60" s="1020"/>
      <c r="V60" s="1020"/>
      <c r="W60" s="1020"/>
      <c r="X60" s="1020"/>
    </row>
    <row r="62" spans="1:27" ht="14.25" customHeight="1" x14ac:dyDescent="0.25">
      <c r="A62" s="1005" t="s">
        <v>69</v>
      </c>
      <c r="B62" s="1005"/>
      <c r="C62" s="1005"/>
      <c r="D62" s="1005"/>
      <c r="E62" s="1005"/>
      <c r="F62" s="1005"/>
      <c r="G62" s="1005"/>
      <c r="H62" s="1005"/>
      <c r="I62" s="1005"/>
      <c r="J62" s="1005"/>
      <c r="K62" s="1005"/>
      <c r="L62" s="1005"/>
      <c r="M62" s="1005"/>
      <c r="N62" s="1005"/>
      <c r="O62" s="1005"/>
      <c r="P62" s="1005"/>
      <c r="Q62" s="1005"/>
      <c r="R62" s="1005"/>
      <c r="S62" s="1005"/>
      <c r="T62" s="1005"/>
      <c r="U62" s="1005"/>
      <c r="V62" s="1005"/>
      <c r="W62" s="1005"/>
      <c r="X62" s="1005"/>
    </row>
    <row r="63" spans="1:27" x14ac:dyDescent="0.25">
      <c r="A63" s="1005"/>
      <c r="B63" s="1005"/>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row>
    <row r="64" spans="1:27" x14ac:dyDescent="0.25">
      <c r="A64" s="1005"/>
      <c r="B64" s="1005"/>
      <c r="C64" s="1005"/>
      <c r="D64" s="1005"/>
      <c r="E64" s="1005"/>
      <c r="F64" s="1005"/>
      <c r="G64" s="1005"/>
      <c r="H64" s="1005"/>
      <c r="I64" s="1005"/>
      <c r="J64" s="1005"/>
      <c r="K64" s="1005"/>
      <c r="L64" s="1005"/>
      <c r="M64" s="1005"/>
      <c r="N64" s="1005"/>
      <c r="O64" s="1005"/>
      <c r="P64" s="1005"/>
      <c r="Q64" s="1005"/>
      <c r="R64" s="1005"/>
      <c r="S64" s="1005"/>
      <c r="T64" s="1005"/>
      <c r="U64" s="1005"/>
      <c r="V64" s="1005"/>
      <c r="W64" s="1005"/>
      <c r="X64" s="1005"/>
    </row>
    <row r="65" spans="1:24" x14ac:dyDescent="0.25">
      <c r="A65" s="1005"/>
      <c r="B65" s="1005"/>
      <c r="C65" s="1005"/>
      <c r="D65" s="1005"/>
      <c r="E65" s="1005"/>
      <c r="F65" s="1005"/>
      <c r="G65" s="1005"/>
      <c r="H65" s="1005"/>
      <c r="I65" s="1005"/>
      <c r="J65" s="1005"/>
      <c r="K65" s="1005"/>
      <c r="L65" s="1005"/>
      <c r="M65" s="1005"/>
      <c r="N65" s="1005"/>
      <c r="O65" s="1005"/>
      <c r="P65" s="1005"/>
      <c r="Q65" s="1005"/>
      <c r="R65" s="1005"/>
      <c r="S65" s="1005"/>
      <c r="T65" s="1005"/>
      <c r="U65" s="1005"/>
      <c r="V65" s="1005"/>
      <c r="W65" s="1005"/>
      <c r="X65" s="1005"/>
    </row>
    <row r="66" spans="1:24" x14ac:dyDescent="0.25">
      <c r="A66" s="1005"/>
      <c r="B66" s="1005"/>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row>
    <row r="67" spans="1:24" x14ac:dyDescent="0.25">
      <c r="A67" s="1005"/>
      <c r="B67" s="1005"/>
      <c r="C67" s="1005"/>
      <c r="D67" s="1005"/>
      <c r="E67" s="1005"/>
      <c r="F67" s="1005"/>
      <c r="G67" s="1005"/>
      <c r="H67" s="1005"/>
      <c r="I67" s="1005"/>
      <c r="J67" s="1005"/>
      <c r="K67" s="1005"/>
      <c r="L67" s="1005"/>
      <c r="M67" s="1005"/>
      <c r="N67" s="1005"/>
      <c r="O67" s="1005"/>
      <c r="P67" s="1005"/>
      <c r="Q67" s="1005"/>
      <c r="R67" s="1005"/>
      <c r="S67" s="1005"/>
      <c r="T67" s="1005"/>
      <c r="U67" s="1005"/>
      <c r="V67" s="1005"/>
      <c r="W67" s="1005"/>
      <c r="X67" s="1005"/>
    </row>
    <row r="68" spans="1:24" x14ac:dyDescent="0.25">
      <c r="A68" s="1005"/>
      <c r="B68" s="1005"/>
      <c r="C68" s="1005"/>
      <c r="D68" s="1005"/>
      <c r="E68" s="1005"/>
      <c r="F68" s="1005"/>
      <c r="G68" s="1005"/>
      <c r="H68" s="1005"/>
      <c r="I68" s="1005"/>
      <c r="J68" s="1005"/>
      <c r="K68" s="1005"/>
      <c r="L68" s="1005"/>
      <c r="M68" s="1005"/>
      <c r="N68" s="1005"/>
      <c r="O68" s="1005"/>
      <c r="P68" s="1005"/>
      <c r="Q68" s="1005"/>
      <c r="R68" s="1005"/>
      <c r="S68" s="1005"/>
      <c r="T68" s="1005"/>
      <c r="U68" s="1005"/>
      <c r="V68" s="1005"/>
      <c r="W68" s="1005"/>
      <c r="X68" s="1005"/>
    </row>
    <row r="69" spans="1:24" x14ac:dyDescent="0.25">
      <c r="A69" s="1005"/>
      <c r="B69" s="1005"/>
      <c r="C69" s="1005"/>
      <c r="D69" s="1005"/>
      <c r="E69" s="1005"/>
      <c r="F69" s="1005"/>
      <c r="G69" s="1005"/>
      <c r="H69" s="1005"/>
      <c r="I69" s="1005"/>
      <c r="J69" s="1005"/>
      <c r="K69" s="1005"/>
      <c r="L69" s="1005"/>
      <c r="M69" s="1005"/>
      <c r="N69" s="1005"/>
      <c r="O69" s="1005"/>
      <c r="P69" s="1005"/>
      <c r="Q69" s="1005"/>
      <c r="R69" s="1005"/>
      <c r="S69" s="1005"/>
      <c r="T69" s="1005"/>
      <c r="U69" s="1005"/>
      <c r="V69" s="1005"/>
      <c r="W69" s="1005"/>
      <c r="X69" s="1005"/>
    </row>
    <row r="70" spans="1:24" x14ac:dyDescent="0.25">
      <c r="A70" s="1005"/>
      <c r="B70" s="1005"/>
      <c r="C70" s="1005"/>
      <c r="D70" s="1005"/>
      <c r="E70" s="1005"/>
      <c r="F70" s="1005"/>
      <c r="G70" s="1005"/>
      <c r="H70" s="1005"/>
      <c r="I70" s="1005"/>
      <c r="J70" s="1005"/>
      <c r="K70" s="1005"/>
      <c r="L70" s="1005"/>
      <c r="M70" s="1005"/>
      <c r="N70" s="1005"/>
      <c r="O70" s="1005"/>
      <c r="P70" s="1005"/>
      <c r="Q70" s="1005"/>
      <c r="R70" s="1005"/>
      <c r="S70" s="1005"/>
      <c r="T70" s="1005"/>
      <c r="U70" s="1005"/>
      <c r="V70" s="1005"/>
      <c r="W70" s="1005"/>
      <c r="X70" s="1005"/>
    </row>
    <row r="71" spans="1:24" x14ac:dyDescent="0.25">
      <c r="A71" s="1005"/>
      <c r="B71" s="1005"/>
      <c r="C71" s="1005"/>
      <c r="D71" s="1005"/>
      <c r="E71" s="1005"/>
      <c r="F71" s="1005"/>
      <c r="G71" s="1005"/>
      <c r="H71" s="1005"/>
      <c r="I71" s="1005"/>
      <c r="J71" s="1005"/>
      <c r="K71" s="1005"/>
      <c r="L71" s="1005"/>
      <c r="M71" s="1005"/>
      <c r="N71" s="1005"/>
      <c r="O71" s="1005"/>
      <c r="P71" s="1005"/>
      <c r="Q71" s="1005"/>
      <c r="R71" s="1005"/>
      <c r="S71" s="1005"/>
      <c r="T71" s="1005"/>
      <c r="U71" s="1005"/>
      <c r="V71" s="1005"/>
      <c r="W71" s="1005"/>
      <c r="X71" s="1005"/>
    </row>
    <row r="72" spans="1:24" x14ac:dyDescent="0.25">
      <c r="A72" s="1005"/>
      <c r="B72" s="1005"/>
      <c r="C72" s="1005"/>
      <c r="D72" s="1005"/>
      <c r="E72" s="1005"/>
      <c r="F72" s="1005"/>
      <c r="G72" s="1005"/>
      <c r="H72" s="1005"/>
      <c r="I72" s="1005"/>
      <c r="J72" s="1005"/>
      <c r="K72" s="1005"/>
      <c r="L72" s="1005"/>
      <c r="M72" s="1005"/>
      <c r="N72" s="1005"/>
      <c r="O72" s="1005"/>
      <c r="P72" s="1005"/>
      <c r="Q72" s="1005"/>
      <c r="R72" s="1005"/>
      <c r="S72" s="1005"/>
      <c r="T72" s="1005"/>
      <c r="U72" s="1005"/>
      <c r="V72" s="1005"/>
      <c r="W72" s="1005"/>
      <c r="X72" s="1005"/>
    </row>
    <row r="73" spans="1:24" x14ac:dyDescent="0.25">
      <c r="A73" s="1005"/>
      <c r="B73" s="1005"/>
      <c r="C73" s="1005"/>
      <c r="D73" s="1005"/>
      <c r="E73" s="1005"/>
      <c r="F73" s="1005"/>
      <c r="G73" s="1005"/>
      <c r="H73" s="1005"/>
      <c r="I73" s="1005"/>
      <c r="J73" s="1005"/>
      <c r="K73" s="1005"/>
      <c r="L73" s="1005"/>
      <c r="M73" s="1005"/>
      <c r="N73" s="1005"/>
      <c r="O73" s="1005"/>
      <c r="P73" s="1005"/>
      <c r="Q73" s="1005"/>
      <c r="R73" s="1005"/>
      <c r="S73" s="1005"/>
      <c r="T73" s="1005"/>
      <c r="U73" s="1005"/>
      <c r="V73" s="1005"/>
      <c r="W73" s="1005"/>
      <c r="X73" s="1005"/>
    </row>
    <row r="74" spans="1:24" x14ac:dyDescent="0.25">
      <c r="A74" s="1005"/>
      <c r="B74" s="1005"/>
      <c r="C74" s="1005"/>
      <c r="D74" s="1005"/>
      <c r="E74" s="1005"/>
      <c r="F74" s="1005"/>
      <c r="G74" s="1005"/>
      <c r="H74" s="1005"/>
      <c r="I74" s="1005"/>
      <c r="J74" s="1005"/>
      <c r="K74" s="1005"/>
      <c r="L74" s="1005"/>
      <c r="M74" s="1005"/>
      <c r="N74" s="1005"/>
      <c r="O74" s="1005"/>
      <c r="P74" s="1005"/>
      <c r="Q74" s="1005"/>
      <c r="R74" s="1005"/>
      <c r="S74" s="1005"/>
      <c r="T74" s="1005"/>
      <c r="U74" s="1005"/>
      <c r="V74" s="1005"/>
      <c r="W74" s="1005"/>
      <c r="X74" s="1005"/>
    </row>
    <row r="75" spans="1:24" x14ac:dyDescent="0.25">
      <c r="A75" s="1005"/>
      <c r="B75" s="1005"/>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1005"/>
    </row>
    <row r="76" spans="1:24" x14ac:dyDescent="0.25">
      <c r="A76" s="1005"/>
      <c r="B76" s="1005"/>
      <c r="C76" s="1005"/>
      <c r="D76" s="1005"/>
      <c r="E76" s="1005"/>
      <c r="F76" s="1005"/>
      <c r="G76" s="1005"/>
      <c r="H76" s="1005"/>
      <c r="I76" s="1005"/>
      <c r="J76" s="1005"/>
      <c r="K76" s="1005"/>
      <c r="L76" s="1005"/>
      <c r="M76" s="1005"/>
      <c r="N76" s="1005"/>
      <c r="O76" s="1005"/>
      <c r="P76" s="1005"/>
      <c r="Q76" s="1005"/>
      <c r="R76" s="1005"/>
      <c r="S76" s="1005"/>
      <c r="T76" s="1005"/>
      <c r="U76" s="1005"/>
      <c r="V76" s="1005"/>
      <c r="W76" s="1005"/>
      <c r="X76" s="1005"/>
    </row>
    <row r="77" spans="1:24" ht="60.75" customHeight="1" x14ac:dyDescent="0.25">
      <c r="A77" s="1005"/>
      <c r="B77" s="1005"/>
      <c r="C77" s="1005"/>
      <c r="D77" s="1005"/>
      <c r="E77" s="1005"/>
      <c r="F77" s="1005"/>
      <c r="G77" s="1005"/>
      <c r="H77" s="1005"/>
      <c r="I77" s="1005"/>
      <c r="J77" s="1005"/>
      <c r="K77" s="1005"/>
      <c r="L77" s="1005"/>
      <c r="M77" s="1005"/>
      <c r="N77" s="1005"/>
      <c r="O77" s="1005"/>
      <c r="P77" s="1005"/>
      <c r="Q77" s="1005"/>
      <c r="R77" s="1005"/>
      <c r="S77" s="1005"/>
      <c r="T77" s="1005"/>
      <c r="U77" s="1005"/>
      <c r="V77" s="1005"/>
      <c r="W77" s="1005"/>
      <c r="X77" s="1005"/>
    </row>
    <row r="78" spans="1:24" x14ac:dyDescent="0.25">
      <c r="A78" s="89"/>
      <c r="B78" s="89"/>
      <c r="C78" s="89"/>
      <c r="D78" s="89"/>
      <c r="E78" s="89"/>
      <c r="F78" s="89"/>
      <c r="G78" s="89"/>
      <c r="H78" s="89"/>
      <c r="I78" s="89"/>
      <c r="J78" s="89"/>
      <c r="K78" s="89"/>
      <c r="L78" s="89"/>
      <c r="M78" s="89"/>
      <c r="N78" s="89"/>
      <c r="O78" s="89"/>
      <c r="P78" s="89"/>
      <c r="Q78" s="89"/>
      <c r="R78" s="89"/>
      <c r="S78" s="89"/>
      <c r="T78" s="89"/>
      <c r="U78" s="89"/>
      <c r="V78" s="89"/>
      <c r="W78" s="89"/>
      <c r="X78" s="89"/>
    </row>
  </sheetData>
  <mergeCells count="9">
    <mergeCell ref="B31:AA31"/>
    <mergeCell ref="A60:X60"/>
    <mergeCell ref="A62:X77"/>
    <mergeCell ref="B3:F3"/>
    <mergeCell ref="H3:L3"/>
    <mergeCell ref="N3:R3"/>
    <mergeCell ref="T3:X3"/>
    <mergeCell ref="Z3:AA3"/>
    <mergeCell ref="B5:AA5"/>
  </mergeCells>
  <pageMargins left="0.70866141732283472" right="0.70866141732283472" top="0.74803149606299213" bottom="0.74803149606299213" header="0.31496062992125984" footer="0.31496062992125984"/>
  <pageSetup paperSize="8"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A76"/>
  <sheetViews>
    <sheetView zoomScale="85" zoomScaleNormal="85" workbookViewId="0">
      <selection activeCell="D20" sqref="D20"/>
    </sheetView>
  </sheetViews>
  <sheetFormatPr defaultRowHeight="13.2" x14ac:dyDescent="0.25"/>
  <cols>
    <col min="1" max="1" width="26.44140625" style="3" customWidth="1"/>
    <col min="2" max="6" width="7.5546875" style="3" bestFit="1" customWidth="1"/>
    <col min="7" max="7" width="2.5546875" style="3" customWidth="1"/>
    <col min="8" max="12" width="7.5546875" style="3" bestFit="1" customWidth="1"/>
    <col min="13" max="13" width="2.5546875" style="3" customWidth="1"/>
    <col min="14" max="18" width="7.5546875" style="3" bestFit="1" customWidth="1"/>
    <col min="19" max="19" width="2.5546875" style="3" customWidth="1"/>
    <col min="20" max="24" width="7.5546875" style="3" bestFit="1" customWidth="1"/>
    <col min="25" max="25" width="2.44140625" style="3" customWidth="1"/>
    <col min="26" max="27" width="7.5546875" style="3" bestFit="1" customWidth="1"/>
    <col min="28" max="256" width="9.109375" style="3"/>
    <col min="257" max="257" width="26.44140625" style="3" customWidth="1"/>
    <col min="258" max="262" width="7.5546875" style="3" bestFit="1" customWidth="1"/>
    <col min="263" max="263" width="2.5546875" style="3" customWidth="1"/>
    <col min="264" max="268" width="7.5546875" style="3" bestFit="1" customWidth="1"/>
    <col min="269" max="269" width="2.5546875" style="3" customWidth="1"/>
    <col min="270" max="274" width="7.5546875" style="3" bestFit="1" customWidth="1"/>
    <col min="275" max="275" width="2.5546875" style="3" customWidth="1"/>
    <col min="276" max="280" width="7.5546875" style="3" bestFit="1" customWidth="1"/>
    <col min="281" max="281" width="2.44140625" style="3" customWidth="1"/>
    <col min="282" max="283" width="7.5546875" style="3" bestFit="1" customWidth="1"/>
    <col min="284" max="512" width="9.109375" style="3"/>
    <col min="513" max="513" width="26.44140625" style="3" customWidth="1"/>
    <col min="514" max="518" width="7.5546875" style="3" bestFit="1" customWidth="1"/>
    <col min="519" max="519" width="2.5546875" style="3" customWidth="1"/>
    <col min="520" max="524" width="7.5546875" style="3" bestFit="1" customWidth="1"/>
    <col min="525" max="525" width="2.5546875" style="3" customWidth="1"/>
    <col min="526" max="530" width="7.5546875" style="3" bestFit="1" customWidth="1"/>
    <col min="531" max="531" width="2.5546875" style="3" customWidth="1"/>
    <col min="532" max="536" width="7.5546875" style="3" bestFit="1" customWidth="1"/>
    <col min="537" max="537" width="2.44140625" style="3" customWidth="1"/>
    <col min="538" max="539" width="7.5546875" style="3" bestFit="1" customWidth="1"/>
    <col min="540" max="768" width="9.109375" style="3"/>
    <col min="769" max="769" width="26.44140625" style="3" customWidth="1"/>
    <col min="770" max="774" width="7.5546875" style="3" bestFit="1" customWidth="1"/>
    <col min="775" max="775" width="2.5546875" style="3" customWidth="1"/>
    <col min="776" max="780" width="7.5546875" style="3" bestFit="1" customWidth="1"/>
    <col min="781" max="781" width="2.5546875" style="3" customWidth="1"/>
    <col min="782" max="786" width="7.5546875" style="3" bestFit="1" customWidth="1"/>
    <col min="787" max="787" width="2.5546875" style="3" customWidth="1"/>
    <col min="788" max="792" width="7.5546875" style="3" bestFit="1" customWidth="1"/>
    <col min="793" max="793" width="2.44140625" style="3" customWidth="1"/>
    <col min="794" max="795" width="7.5546875" style="3" bestFit="1" customWidth="1"/>
    <col min="796" max="1024" width="9.109375" style="3"/>
    <col min="1025" max="1025" width="26.44140625" style="3" customWidth="1"/>
    <col min="1026" max="1030" width="7.5546875" style="3" bestFit="1" customWidth="1"/>
    <col min="1031" max="1031" width="2.5546875" style="3" customWidth="1"/>
    <col min="1032" max="1036" width="7.5546875" style="3" bestFit="1" customWidth="1"/>
    <col min="1037" max="1037" width="2.5546875" style="3" customWidth="1"/>
    <col min="1038" max="1042" width="7.5546875" style="3" bestFit="1" customWidth="1"/>
    <col min="1043" max="1043" width="2.5546875" style="3" customWidth="1"/>
    <col min="1044" max="1048" width="7.5546875" style="3" bestFit="1" customWidth="1"/>
    <col min="1049" max="1049" width="2.44140625" style="3" customWidth="1"/>
    <col min="1050" max="1051" width="7.5546875" style="3" bestFit="1" customWidth="1"/>
    <col min="1052" max="1280" width="9.109375" style="3"/>
    <col min="1281" max="1281" width="26.44140625" style="3" customWidth="1"/>
    <col min="1282" max="1286" width="7.5546875" style="3" bestFit="1" customWidth="1"/>
    <col min="1287" max="1287" width="2.5546875" style="3" customWidth="1"/>
    <col min="1288" max="1292" width="7.5546875" style="3" bestFit="1" customWidth="1"/>
    <col min="1293" max="1293" width="2.5546875" style="3" customWidth="1"/>
    <col min="1294" max="1298" width="7.5546875" style="3" bestFit="1" customWidth="1"/>
    <col min="1299" max="1299" width="2.5546875" style="3" customWidth="1"/>
    <col min="1300" max="1304" width="7.5546875" style="3" bestFit="1" customWidth="1"/>
    <col min="1305" max="1305" width="2.44140625" style="3" customWidth="1"/>
    <col min="1306" max="1307" width="7.5546875" style="3" bestFit="1" customWidth="1"/>
    <col min="1308" max="1536" width="9.109375" style="3"/>
    <col min="1537" max="1537" width="26.44140625" style="3" customWidth="1"/>
    <col min="1538" max="1542" width="7.5546875" style="3" bestFit="1" customWidth="1"/>
    <col min="1543" max="1543" width="2.5546875" style="3" customWidth="1"/>
    <col min="1544" max="1548" width="7.5546875" style="3" bestFit="1" customWidth="1"/>
    <col min="1549" max="1549" width="2.5546875" style="3" customWidth="1"/>
    <col min="1550" max="1554" width="7.5546875" style="3" bestFit="1" customWidth="1"/>
    <col min="1555" max="1555" width="2.5546875" style="3" customWidth="1"/>
    <col min="1556" max="1560" width="7.5546875" style="3" bestFit="1" customWidth="1"/>
    <col min="1561" max="1561" width="2.44140625" style="3" customWidth="1"/>
    <col min="1562" max="1563" width="7.5546875" style="3" bestFit="1" customWidth="1"/>
    <col min="1564" max="1792" width="9.109375" style="3"/>
    <col min="1793" max="1793" width="26.44140625" style="3" customWidth="1"/>
    <col min="1794" max="1798" width="7.5546875" style="3" bestFit="1" customWidth="1"/>
    <col min="1799" max="1799" width="2.5546875" style="3" customWidth="1"/>
    <col min="1800" max="1804" width="7.5546875" style="3" bestFit="1" customWidth="1"/>
    <col min="1805" max="1805" width="2.5546875" style="3" customWidth="1"/>
    <col min="1806" max="1810" width="7.5546875" style="3" bestFit="1" customWidth="1"/>
    <col min="1811" max="1811" width="2.5546875" style="3" customWidth="1"/>
    <col min="1812" max="1816" width="7.5546875" style="3" bestFit="1" customWidth="1"/>
    <col min="1817" max="1817" width="2.44140625" style="3" customWidth="1"/>
    <col min="1818" max="1819" width="7.5546875" style="3" bestFit="1" customWidth="1"/>
    <col min="1820" max="2048" width="9.109375" style="3"/>
    <col min="2049" max="2049" width="26.44140625" style="3" customWidth="1"/>
    <col min="2050" max="2054" width="7.5546875" style="3" bestFit="1" customWidth="1"/>
    <col min="2055" max="2055" width="2.5546875" style="3" customWidth="1"/>
    <col min="2056" max="2060" width="7.5546875" style="3" bestFit="1" customWidth="1"/>
    <col min="2061" max="2061" width="2.5546875" style="3" customWidth="1"/>
    <col min="2062" max="2066" width="7.5546875" style="3" bestFit="1" customWidth="1"/>
    <col min="2067" max="2067" width="2.5546875" style="3" customWidth="1"/>
    <col min="2068" max="2072" width="7.5546875" style="3" bestFit="1" customWidth="1"/>
    <col min="2073" max="2073" width="2.44140625" style="3" customWidth="1"/>
    <col min="2074" max="2075" width="7.5546875" style="3" bestFit="1" customWidth="1"/>
    <col min="2076" max="2304" width="9.109375" style="3"/>
    <col min="2305" max="2305" width="26.44140625" style="3" customWidth="1"/>
    <col min="2306" max="2310" width="7.5546875" style="3" bestFit="1" customWidth="1"/>
    <col min="2311" max="2311" width="2.5546875" style="3" customWidth="1"/>
    <col min="2312" max="2316" width="7.5546875" style="3" bestFit="1" customWidth="1"/>
    <col min="2317" max="2317" width="2.5546875" style="3" customWidth="1"/>
    <col min="2318" max="2322" width="7.5546875" style="3" bestFit="1" customWidth="1"/>
    <col min="2323" max="2323" width="2.5546875" style="3" customWidth="1"/>
    <col min="2324" max="2328" width="7.5546875" style="3" bestFit="1" customWidth="1"/>
    <col min="2329" max="2329" width="2.44140625" style="3" customWidth="1"/>
    <col min="2330" max="2331" width="7.5546875" style="3" bestFit="1" customWidth="1"/>
    <col min="2332" max="2560" width="9.109375" style="3"/>
    <col min="2561" max="2561" width="26.44140625" style="3" customWidth="1"/>
    <col min="2562" max="2566" width="7.5546875" style="3" bestFit="1" customWidth="1"/>
    <col min="2567" max="2567" width="2.5546875" style="3" customWidth="1"/>
    <col min="2568" max="2572" width="7.5546875" style="3" bestFit="1" customWidth="1"/>
    <col min="2573" max="2573" width="2.5546875" style="3" customWidth="1"/>
    <col min="2574" max="2578" width="7.5546875" style="3" bestFit="1" customWidth="1"/>
    <col min="2579" max="2579" width="2.5546875" style="3" customWidth="1"/>
    <col min="2580" max="2584" width="7.5546875" style="3" bestFit="1" customWidth="1"/>
    <col min="2585" max="2585" width="2.44140625" style="3" customWidth="1"/>
    <col min="2586" max="2587" width="7.5546875" style="3" bestFit="1" customWidth="1"/>
    <col min="2588" max="2816" width="9.109375" style="3"/>
    <col min="2817" max="2817" width="26.44140625" style="3" customWidth="1"/>
    <col min="2818" max="2822" width="7.5546875" style="3" bestFit="1" customWidth="1"/>
    <col min="2823" max="2823" width="2.5546875" style="3" customWidth="1"/>
    <col min="2824" max="2828" width="7.5546875" style="3" bestFit="1" customWidth="1"/>
    <col min="2829" max="2829" width="2.5546875" style="3" customWidth="1"/>
    <col min="2830" max="2834" width="7.5546875" style="3" bestFit="1" customWidth="1"/>
    <col min="2835" max="2835" width="2.5546875" style="3" customWidth="1"/>
    <col min="2836" max="2840" width="7.5546875" style="3" bestFit="1" customWidth="1"/>
    <col min="2841" max="2841" width="2.44140625" style="3" customWidth="1"/>
    <col min="2842" max="2843" width="7.5546875" style="3" bestFit="1" customWidth="1"/>
    <col min="2844" max="3072" width="9.109375" style="3"/>
    <col min="3073" max="3073" width="26.44140625" style="3" customWidth="1"/>
    <col min="3074" max="3078" width="7.5546875" style="3" bestFit="1" customWidth="1"/>
    <col min="3079" max="3079" width="2.5546875" style="3" customWidth="1"/>
    <col min="3080" max="3084" width="7.5546875" style="3" bestFit="1" customWidth="1"/>
    <col min="3085" max="3085" width="2.5546875" style="3" customWidth="1"/>
    <col min="3086" max="3090" width="7.5546875" style="3" bestFit="1" customWidth="1"/>
    <col min="3091" max="3091" width="2.5546875" style="3" customWidth="1"/>
    <col min="3092" max="3096" width="7.5546875" style="3" bestFit="1" customWidth="1"/>
    <col min="3097" max="3097" width="2.44140625" style="3" customWidth="1"/>
    <col min="3098" max="3099" width="7.5546875" style="3" bestFit="1" customWidth="1"/>
    <col min="3100" max="3328" width="9.109375" style="3"/>
    <col min="3329" max="3329" width="26.44140625" style="3" customWidth="1"/>
    <col min="3330" max="3334" width="7.5546875" style="3" bestFit="1" customWidth="1"/>
    <col min="3335" max="3335" width="2.5546875" style="3" customWidth="1"/>
    <col min="3336" max="3340" width="7.5546875" style="3" bestFit="1" customWidth="1"/>
    <col min="3341" max="3341" width="2.5546875" style="3" customWidth="1"/>
    <col min="3342" max="3346" width="7.5546875" style="3" bestFit="1" customWidth="1"/>
    <col min="3347" max="3347" width="2.5546875" style="3" customWidth="1"/>
    <col min="3348" max="3352" width="7.5546875" style="3" bestFit="1" customWidth="1"/>
    <col min="3353" max="3353" width="2.44140625" style="3" customWidth="1"/>
    <col min="3354" max="3355" width="7.5546875" style="3" bestFit="1" customWidth="1"/>
    <col min="3356" max="3584" width="9.109375" style="3"/>
    <col min="3585" max="3585" width="26.44140625" style="3" customWidth="1"/>
    <col min="3586" max="3590" width="7.5546875" style="3" bestFit="1" customWidth="1"/>
    <col min="3591" max="3591" width="2.5546875" style="3" customWidth="1"/>
    <col min="3592" max="3596" width="7.5546875" style="3" bestFit="1" customWidth="1"/>
    <col min="3597" max="3597" width="2.5546875" style="3" customWidth="1"/>
    <col min="3598" max="3602" width="7.5546875" style="3" bestFit="1" customWidth="1"/>
    <col min="3603" max="3603" width="2.5546875" style="3" customWidth="1"/>
    <col min="3604" max="3608" width="7.5546875" style="3" bestFit="1" customWidth="1"/>
    <col min="3609" max="3609" width="2.44140625" style="3" customWidth="1"/>
    <col min="3610" max="3611" width="7.5546875" style="3" bestFit="1" customWidth="1"/>
    <col min="3612" max="3840" width="9.109375" style="3"/>
    <col min="3841" max="3841" width="26.44140625" style="3" customWidth="1"/>
    <col min="3842" max="3846" width="7.5546875" style="3" bestFit="1" customWidth="1"/>
    <col min="3847" max="3847" width="2.5546875" style="3" customWidth="1"/>
    <col min="3848" max="3852" width="7.5546875" style="3" bestFit="1" customWidth="1"/>
    <col min="3853" max="3853" width="2.5546875" style="3" customWidth="1"/>
    <col min="3854" max="3858" width="7.5546875" style="3" bestFit="1" customWidth="1"/>
    <col min="3859" max="3859" width="2.5546875" style="3" customWidth="1"/>
    <col min="3860" max="3864" width="7.5546875" style="3" bestFit="1" customWidth="1"/>
    <col min="3865" max="3865" width="2.44140625" style="3" customWidth="1"/>
    <col min="3866" max="3867" width="7.5546875" style="3" bestFit="1" customWidth="1"/>
    <col min="3868" max="4096" width="9.109375" style="3"/>
    <col min="4097" max="4097" width="26.44140625" style="3" customWidth="1"/>
    <col min="4098" max="4102" width="7.5546875" style="3" bestFit="1" customWidth="1"/>
    <col min="4103" max="4103" width="2.5546875" style="3" customWidth="1"/>
    <col min="4104" max="4108" width="7.5546875" style="3" bestFit="1" customWidth="1"/>
    <col min="4109" max="4109" width="2.5546875" style="3" customWidth="1"/>
    <col min="4110" max="4114" width="7.5546875" style="3" bestFit="1" customWidth="1"/>
    <col min="4115" max="4115" width="2.5546875" style="3" customWidth="1"/>
    <col min="4116" max="4120" width="7.5546875" style="3" bestFit="1" customWidth="1"/>
    <col min="4121" max="4121" width="2.44140625" style="3" customWidth="1"/>
    <col min="4122" max="4123" width="7.5546875" style="3" bestFit="1" customWidth="1"/>
    <col min="4124" max="4352" width="9.109375" style="3"/>
    <col min="4353" max="4353" width="26.44140625" style="3" customWidth="1"/>
    <col min="4354" max="4358" width="7.5546875" style="3" bestFit="1" customWidth="1"/>
    <col min="4359" max="4359" width="2.5546875" style="3" customWidth="1"/>
    <col min="4360" max="4364" width="7.5546875" style="3" bestFit="1" customWidth="1"/>
    <col min="4365" max="4365" width="2.5546875" style="3" customWidth="1"/>
    <col min="4366" max="4370" width="7.5546875" style="3" bestFit="1" customWidth="1"/>
    <col min="4371" max="4371" width="2.5546875" style="3" customWidth="1"/>
    <col min="4372" max="4376" width="7.5546875" style="3" bestFit="1" customWidth="1"/>
    <col min="4377" max="4377" width="2.44140625" style="3" customWidth="1"/>
    <col min="4378" max="4379" width="7.5546875" style="3" bestFit="1" customWidth="1"/>
    <col min="4380" max="4608" width="9.109375" style="3"/>
    <col min="4609" max="4609" width="26.44140625" style="3" customWidth="1"/>
    <col min="4610" max="4614" width="7.5546875" style="3" bestFit="1" customWidth="1"/>
    <col min="4615" max="4615" width="2.5546875" style="3" customWidth="1"/>
    <col min="4616" max="4620" width="7.5546875" style="3" bestFit="1" customWidth="1"/>
    <col min="4621" max="4621" width="2.5546875" style="3" customWidth="1"/>
    <col min="4622" max="4626" width="7.5546875" style="3" bestFit="1" customWidth="1"/>
    <col min="4627" max="4627" width="2.5546875" style="3" customWidth="1"/>
    <col min="4628" max="4632" width="7.5546875" style="3" bestFit="1" customWidth="1"/>
    <col min="4633" max="4633" width="2.44140625" style="3" customWidth="1"/>
    <col min="4634" max="4635" width="7.5546875" style="3" bestFit="1" customWidth="1"/>
    <col min="4636" max="4864" width="9.109375" style="3"/>
    <col min="4865" max="4865" width="26.44140625" style="3" customWidth="1"/>
    <col min="4866" max="4870" width="7.5546875" style="3" bestFit="1" customWidth="1"/>
    <col min="4871" max="4871" width="2.5546875" style="3" customWidth="1"/>
    <col min="4872" max="4876" width="7.5546875" style="3" bestFit="1" customWidth="1"/>
    <col min="4877" max="4877" width="2.5546875" style="3" customWidth="1"/>
    <col min="4878" max="4882" width="7.5546875" style="3" bestFit="1" customWidth="1"/>
    <col min="4883" max="4883" width="2.5546875" style="3" customWidth="1"/>
    <col min="4884" max="4888" width="7.5546875" style="3" bestFit="1" customWidth="1"/>
    <col min="4889" max="4889" width="2.44140625" style="3" customWidth="1"/>
    <col min="4890" max="4891" width="7.5546875" style="3" bestFit="1" customWidth="1"/>
    <col min="4892" max="5120" width="9.109375" style="3"/>
    <col min="5121" max="5121" width="26.44140625" style="3" customWidth="1"/>
    <col min="5122" max="5126" width="7.5546875" style="3" bestFit="1" customWidth="1"/>
    <col min="5127" max="5127" width="2.5546875" style="3" customWidth="1"/>
    <col min="5128" max="5132" width="7.5546875" style="3" bestFit="1" customWidth="1"/>
    <col min="5133" max="5133" width="2.5546875" style="3" customWidth="1"/>
    <col min="5134" max="5138" width="7.5546875" style="3" bestFit="1" customWidth="1"/>
    <col min="5139" max="5139" width="2.5546875" style="3" customWidth="1"/>
    <col min="5140" max="5144" width="7.5546875" style="3" bestFit="1" customWidth="1"/>
    <col min="5145" max="5145" width="2.44140625" style="3" customWidth="1"/>
    <col min="5146" max="5147" width="7.5546875" style="3" bestFit="1" customWidth="1"/>
    <col min="5148" max="5376" width="9.109375" style="3"/>
    <col min="5377" max="5377" width="26.44140625" style="3" customWidth="1"/>
    <col min="5378" max="5382" width="7.5546875" style="3" bestFit="1" customWidth="1"/>
    <col min="5383" max="5383" width="2.5546875" style="3" customWidth="1"/>
    <col min="5384" max="5388" width="7.5546875" style="3" bestFit="1" customWidth="1"/>
    <col min="5389" max="5389" width="2.5546875" style="3" customWidth="1"/>
    <col min="5390" max="5394" width="7.5546875" style="3" bestFit="1" customWidth="1"/>
    <col min="5395" max="5395" width="2.5546875" style="3" customWidth="1"/>
    <col min="5396" max="5400" width="7.5546875" style="3" bestFit="1" customWidth="1"/>
    <col min="5401" max="5401" width="2.44140625" style="3" customWidth="1"/>
    <col min="5402" max="5403" width="7.5546875" style="3" bestFit="1" customWidth="1"/>
    <col min="5404" max="5632" width="9.109375" style="3"/>
    <col min="5633" max="5633" width="26.44140625" style="3" customWidth="1"/>
    <col min="5634" max="5638" width="7.5546875" style="3" bestFit="1" customWidth="1"/>
    <col min="5639" max="5639" width="2.5546875" style="3" customWidth="1"/>
    <col min="5640" max="5644" width="7.5546875" style="3" bestFit="1" customWidth="1"/>
    <col min="5645" max="5645" width="2.5546875" style="3" customWidth="1"/>
    <col min="5646" max="5650" width="7.5546875" style="3" bestFit="1" customWidth="1"/>
    <col min="5651" max="5651" width="2.5546875" style="3" customWidth="1"/>
    <col min="5652" max="5656" width="7.5546875" style="3" bestFit="1" customWidth="1"/>
    <col min="5657" max="5657" width="2.44140625" style="3" customWidth="1"/>
    <col min="5658" max="5659" width="7.5546875" style="3" bestFit="1" customWidth="1"/>
    <col min="5660" max="5888" width="9.109375" style="3"/>
    <col min="5889" max="5889" width="26.44140625" style="3" customWidth="1"/>
    <col min="5890" max="5894" width="7.5546875" style="3" bestFit="1" customWidth="1"/>
    <col min="5895" max="5895" width="2.5546875" style="3" customWidth="1"/>
    <col min="5896" max="5900" width="7.5546875" style="3" bestFit="1" customWidth="1"/>
    <col min="5901" max="5901" width="2.5546875" style="3" customWidth="1"/>
    <col min="5902" max="5906" width="7.5546875" style="3" bestFit="1" customWidth="1"/>
    <col min="5907" max="5907" width="2.5546875" style="3" customWidth="1"/>
    <col min="5908" max="5912" width="7.5546875" style="3" bestFit="1" customWidth="1"/>
    <col min="5913" max="5913" width="2.44140625" style="3" customWidth="1"/>
    <col min="5914" max="5915" width="7.5546875" style="3" bestFit="1" customWidth="1"/>
    <col min="5916" max="6144" width="9.109375" style="3"/>
    <col min="6145" max="6145" width="26.44140625" style="3" customWidth="1"/>
    <col min="6146" max="6150" width="7.5546875" style="3" bestFit="1" customWidth="1"/>
    <col min="6151" max="6151" width="2.5546875" style="3" customWidth="1"/>
    <col min="6152" max="6156" width="7.5546875" style="3" bestFit="1" customWidth="1"/>
    <col min="6157" max="6157" width="2.5546875" style="3" customWidth="1"/>
    <col min="6158" max="6162" width="7.5546875" style="3" bestFit="1" customWidth="1"/>
    <col min="6163" max="6163" width="2.5546875" style="3" customWidth="1"/>
    <col min="6164" max="6168" width="7.5546875" style="3" bestFit="1" customWidth="1"/>
    <col min="6169" max="6169" width="2.44140625" style="3" customWidth="1"/>
    <col min="6170" max="6171" width="7.5546875" style="3" bestFit="1" customWidth="1"/>
    <col min="6172" max="6400" width="9.109375" style="3"/>
    <col min="6401" max="6401" width="26.44140625" style="3" customWidth="1"/>
    <col min="6402" max="6406" width="7.5546875" style="3" bestFit="1" customWidth="1"/>
    <col min="6407" max="6407" width="2.5546875" style="3" customWidth="1"/>
    <col min="6408" max="6412" width="7.5546875" style="3" bestFit="1" customWidth="1"/>
    <col min="6413" max="6413" width="2.5546875" style="3" customWidth="1"/>
    <col min="6414" max="6418" width="7.5546875" style="3" bestFit="1" customWidth="1"/>
    <col min="6419" max="6419" width="2.5546875" style="3" customWidth="1"/>
    <col min="6420" max="6424" width="7.5546875" style="3" bestFit="1" customWidth="1"/>
    <col min="6425" max="6425" width="2.44140625" style="3" customWidth="1"/>
    <col min="6426" max="6427" width="7.5546875" style="3" bestFit="1" customWidth="1"/>
    <col min="6428" max="6656" width="9.109375" style="3"/>
    <col min="6657" max="6657" width="26.44140625" style="3" customWidth="1"/>
    <col min="6658" max="6662" width="7.5546875" style="3" bestFit="1" customWidth="1"/>
    <col min="6663" max="6663" width="2.5546875" style="3" customWidth="1"/>
    <col min="6664" max="6668" width="7.5546875" style="3" bestFit="1" customWidth="1"/>
    <col min="6669" max="6669" width="2.5546875" style="3" customWidth="1"/>
    <col min="6670" max="6674" width="7.5546875" style="3" bestFit="1" customWidth="1"/>
    <col min="6675" max="6675" width="2.5546875" style="3" customWidth="1"/>
    <col min="6676" max="6680" width="7.5546875" style="3" bestFit="1" customWidth="1"/>
    <col min="6681" max="6681" width="2.44140625" style="3" customWidth="1"/>
    <col min="6682" max="6683" width="7.5546875" style="3" bestFit="1" customWidth="1"/>
    <col min="6684" max="6912" width="9.109375" style="3"/>
    <col min="6913" max="6913" width="26.44140625" style="3" customWidth="1"/>
    <col min="6914" max="6918" width="7.5546875" style="3" bestFit="1" customWidth="1"/>
    <col min="6919" max="6919" width="2.5546875" style="3" customWidth="1"/>
    <col min="6920" max="6924" width="7.5546875" style="3" bestFit="1" customWidth="1"/>
    <col min="6925" max="6925" width="2.5546875" style="3" customWidth="1"/>
    <col min="6926" max="6930" width="7.5546875" style="3" bestFit="1" customWidth="1"/>
    <col min="6931" max="6931" width="2.5546875" style="3" customWidth="1"/>
    <col min="6932" max="6936" width="7.5546875" style="3" bestFit="1" customWidth="1"/>
    <col min="6937" max="6937" width="2.44140625" style="3" customWidth="1"/>
    <col min="6938" max="6939" width="7.5546875" style="3" bestFit="1" customWidth="1"/>
    <col min="6940" max="7168" width="9.109375" style="3"/>
    <col min="7169" max="7169" width="26.44140625" style="3" customWidth="1"/>
    <col min="7170" max="7174" width="7.5546875" style="3" bestFit="1" customWidth="1"/>
    <col min="7175" max="7175" width="2.5546875" style="3" customWidth="1"/>
    <col min="7176" max="7180" width="7.5546875" style="3" bestFit="1" customWidth="1"/>
    <col min="7181" max="7181" width="2.5546875" style="3" customWidth="1"/>
    <col min="7182" max="7186" width="7.5546875" style="3" bestFit="1" customWidth="1"/>
    <col min="7187" max="7187" width="2.5546875" style="3" customWidth="1"/>
    <col min="7188" max="7192" width="7.5546875" style="3" bestFit="1" customWidth="1"/>
    <col min="7193" max="7193" width="2.44140625" style="3" customWidth="1"/>
    <col min="7194" max="7195" width="7.5546875" style="3" bestFit="1" customWidth="1"/>
    <col min="7196" max="7424" width="9.109375" style="3"/>
    <col min="7425" max="7425" width="26.44140625" style="3" customWidth="1"/>
    <col min="7426" max="7430" width="7.5546875" style="3" bestFit="1" customWidth="1"/>
    <col min="7431" max="7431" width="2.5546875" style="3" customWidth="1"/>
    <col min="7432" max="7436" width="7.5546875" style="3" bestFit="1" customWidth="1"/>
    <col min="7437" max="7437" width="2.5546875" style="3" customWidth="1"/>
    <col min="7438" max="7442" width="7.5546875" style="3" bestFit="1" customWidth="1"/>
    <col min="7443" max="7443" width="2.5546875" style="3" customWidth="1"/>
    <col min="7444" max="7448" width="7.5546875" style="3" bestFit="1" customWidth="1"/>
    <col min="7449" max="7449" width="2.44140625" style="3" customWidth="1"/>
    <col min="7450" max="7451" width="7.5546875" style="3" bestFit="1" customWidth="1"/>
    <col min="7452" max="7680" width="9.109375" style="3"/>
    <col min="7681" max="7681" width="26.44140625" style="3" customWidth="1"/>
    <col min="7682" max="7686" width="7.5546875" style="3" bestFit="1" customWidth="1"/>
    <col min="7687" max="7687" width="2.5546875" style="3" customWidth="1"/>
    <col min="7688" max="7692" width="7.5546875" style="3" bestFit="1" customWidth="1"/>
    <col min="7693" max="7693" width="2.5546875" style="3" customWidth="1"/>
    <col min="7694" max="7698" width="7.5546875" style="3" bestFit="1" customWidth="1"/>
    <col min="7699" max="7699" width="2.5546875" style="3" customWidth="1"/>
    <col min="7700" max="7704" width="7.5546875" style="3" bestFit="1" customWidth="1"/>
    <col min="7705" max="7705" width="2.44140625" style="3" customWidth="1"/>
    <col min="7706" max="7707" width="7.5546875" style="3" bestFit="1" customWidth="1"/>
    <col min="7708" max="7936" width="9.109375" style="3"/>
    <col min="7937" max="7937" width="26.44140625" style="3" customWidth="1"/>
    <col min="7938" max="7942" width="7.5546875" style="3" bestFit="1" customWidth="1"/>
    <col min="7943" max="7943" width="2.5546875" style="3" customWidth="1"/>
    <col min="7944" max="7948" width="7.5546875" style="3" bestFit="1" customWidth="1"/>
    <col min="7949" max="7949" width="2.5546875" style="3" customWidth="1"/>
    <col min="7950" max="7954" width="7.5546875" style="3" bestFit="1" customWidth="1"/>
    <col min="7955" max="7955" width="2.5546875" style="3" customWidth="1"/>
    <col min="7956" max="7960" width="7.5546875" style="3" bestFit="1" customWidth="1"/>
    <col min="7961" max="7961" width="2.44140625" style="3" customWidth="1"/>
    <col min="7962" max="7963" width="7.5546875" style="3" bestFit="1" customWidth="1"/>
    <col min="7964" max="8192" width="9.109375" style="3"/>
    <col min="8193" max="8193" width="26.44140625" style="3" customWidth="1"/>
    <col min="8194" max="8198" width="7.5546875" style="3" bestFit="1" customWidth="1"/>
    <col min="8199" max="8199" width="2.5546875" style="3" customWidth="1"/>
    <col min="8200" max="8204" width="7.5546875" style="3" bestFit="1" customWidth="1"/>
    <col min="8205" max="8205" width="2.5546875" style="3" customWidth="1"/>
    <col min="8206" max="8210" width="7.5546875" style="3" bestFit="1" customWidth="1"/>
    <col min="8211" max="8211" width="2.5546875" style="3" customWidth="1"/>
    <col min="8212" max="8216" width="7.5546875" style="3" bestFit="1" customWidth="1"/>
    <col min="8217" max="8217" width="2.44140625" style="3" customWidth="1"/>
    <col min="8218" max="8219" width="7.5546875" style="3" bestFit="1" customWidth="1"/>
    <col min="8220" max="8448" width="9.109375" style="3"/>
    <col min="8449" max="8449" width="26.44140625" style="3" customWidth="1"/>
    <col min="8450" max="8454" width="7.5546875" style="3" bestFit="1" customWidth="1"/>
    <col min="8455" max="8455" width="2.5546875" style="3" customWidth="1"/>
    <col min="8456" max="8460" width="7.5546875" style="3" bestFit="1" customWidth="1"/>
    <col min="8461" max="8461" width="2.5546875" style="3" customWidth="1"/>
    <col min="8462" max="8466" width="7.5546875" style="3" bestFit="1" customWidth="1"/>
    <col min="8467" max="8467" width="2.5546875" style="3" customWidth="1"/>
    <col min="8468" max="8472" width="7.5546875" style="3" bestFit="1" customWidth="1"/>
    <col min="8473" max="8473" width="2.44140625" style="3" customWidth="1"/>
    <col min="8474" max="8475" width="7.5546875" style="3" bestFit="1" customWidth="1"/>
    <col min="8476" max="8704" width="9.109375" style="3"/>
    <col min="8705" max="8705" width="26.44140625" style="3" customWidth="1"/>
    <col min="8706" max="8710" width="7.5546875" style="3" bestFit="1" customWidth="1"/>
    <col min="8711" max="8711" width="2.5546875" style="3" customWidth="1"/>
    <col min="8712" max="8716" width="7.5546875" style="3" bestFit="1" customWidth="1"/>
    <col min="8717" max="8717" width="2.5546875" style="3" customWidth="1"/>
    <col min="8718" max="8722" width="7.5546875" style="3" bestFit="1" customWidth="1"/>
    <col min="8723" max="8723" width="2.5546875" style="3" customWidth="1"/>
    <col min="8724" max="8728" width="7.5546875" style="3" bestFit="1" customWidth="1"/>
    <col min="8729" max="8729" width="2.44140625" style="3" customWidth="1"/>
    <col min="8730" max="8731" width="7.5546875" style="3" bestFit="1" customWidth="1"/>
    <col min="8732" max="8960" width="9.109375" style="3"/>
    <col min="8961" max="8961" width="26.44140625" style="3" customWidth="1"/>
    <col min="8962" max="8966" width="7.5546875" style="3" bestFit="1" customWidth="1"/>
    <col min="8967" max="8967" width="2.5546875" style="3" customWidth="1"/>
    <col min="8968" max="8972" width="7.5546875" style="3" bestFit="1" customWidth="1"/>
    <col min="8973" max="8973" width="2.5546875" style="3" customWidth="1"/>
    <col min="8974" max="8978" width="7.5546875" style="3" bestFit="1" customWidth="1"/>
    <col min="8979" max="8979" width="2.5546875" style="3" customWidth="1"/>
    <col min="8980" max="8984" width="7.5546875" style="3" bestFit="1" customWidth="1"/>
    <col min="8985" max="8985" width="2.44140625" style="3" customWidth="1"/>
    <col min="8986" max="8987" width="7.5546875" style="3" bestFit="1" customWidth="1"/>
    <col min="8988" max="9216" width="9.109375" style="3"/>
    <col min="9217" max="9217" width="26.44140625" style="3" customWidth="1"/>
    <col min="9218" max="9222" width="7.5546875" style="3" bestFit="1" customWidth="1"/>
    <col min="9223" max="9223" width="2.5546875" style="3" customWidth="1"/>
    <col min="9224" max="9228" width="7.5546875" style="3" bestFit="1" customWidth="1"/>
    <col min="9229" max="9229" width="2.5546875" style="3" customWidth="1"/>
    <col min="9230" max="9234" width="7.5546875" style="3" bestFit="1" customWidth="1"/>
    <col min="9235" max="9235" width="2.5546875" style="3" customWidth="1"/>
    <col min="9236" max="9240" width="7.5546875" style="3" bestFit="1" customWidth="1"/>
    <col min="9241" max="9241" width="2.44140625" style="3" customWidth="1"/>
    <col min="9242" max="9243" width="7.5546875" style="3" bestFit="1" customWidth="1"/>
    <col min="9244" max="9472" width="9.109375" style="3"/>
    <col min="9473" max="9473" width="26.44140625" style="3" customWidth="1"/>
    <col min="9474" max="9478" width="7.5546875" style="3" bestFit="1" customWidth="1"/>
    <col min="9479" max="9479" width="2.5546875" style="3" customWidth="1"/>
    <col min="9480" max="9484" width="7.5546875" style="3" bestFit="1" customWidth="1"/>
    <col min="9485" max="9485" width="2.5546875" style="3" customWidth="1"/>
    <col min="9486" max="9490" width="7.5546875" style="3" bestFit="1" customWidth="1"/>
    <col min="9491" max="9491" width="2.5546875" style="3" customWidth="1"/>
    <col min="9492" max="9496" width="7.5546875" style="3" bestFit="1" customWidth="1"/>
    <col min="9497" max="9497" width="2.44140625" style="3" customWidth="1"/>
    <col min="9498" max="9499" width="7.5546875" style="3" bestFit="1" customWidth="1"/>
    <col min="9500" max="9728" width="9.109375" style="3"/>
    <col min="9729" max="9729" width="26.44140625" style="3" customWidth="1"/>
    <col min="9730" max="9734" width="7.5546875" style="3" bestFit="1" customWidth="1"/>
    <col min="9735" max="9735" width="2.5546875" style="3" customWidth="1"/>
    <col min="9736" max="9740" width="7.5546875" style="3" bestFit="1" customWidth="1"/>
    <col min="9741" max="9741" width="2.5546875" style="3" customWidth="1"/>
    <col min="9742" max="9746" width="7.5546875" style="3" bestFit="1" customWidth="1"/>
    <col min="9747" max="9747" width="2.5546875" style="3" customWidth="1"/>
    <col min="9748" max="9752" width="7.5546875" style="3" bestFit="1" customWidth="1"/>
    <col min="9753" max="9753" width="2.44140625" style="3" customWidth="1"/>
    <col min="9754" max="9755" width="7.5546875" style="3" bestFit="1" customWidth="1"/>
    <col min="9756" max="9984" width="9.109375" style="3"/>
    <col min="9985" max="9985" width="26.44140625" style="3" customWidth="1"/>
    <col min="9986" max="9990" width="7.5546875" style="3" bestFit="1" customWidth="1"/>
    <col min="9991" max="9991" width="2.5546875" style="3" customWidth="1"/>
    <col min="9992" max="9996" width="7.5546875" style="3" bestFit="1" customWidth="1"/>
    <col min="9997" max="9997" width="2.5546875" style="3" customWidth="1"/>
    <col min="9998" max="10002" width="7.5546875" style="3" bestFit="1" customWidth="1"/>
    <col min="10003" max="10003" width="2.5546875" style="3" customWidth="1"/>
    <col min="10004" max="10008" width="7.5546875" style="3" bestFit="1" customWidth="1"/>
    <col min="10009" max="10009" width="2.44140625" style="3" customWidth="1"/>
    <col min="10010" max="10011" width="7.5546875" style="3" bestFit="1" customWidth="1"/>
    <col min="10012" max="10240" width="9.109375" style="3"/>
    <col min="10241" max="10241" width="26.44140625" style="3" customWidth="1"/>
    <col min="10242" max="10246" width="7.5546875" style="3" bestFit="1" customWidth="1"/>
    <col min="10247" max="10247" width="2.5546875" style="3" customWidth="1"/>
    <col min="10248" max="10252" width="7.5546875" style="3" bestFit="1" customWidth="1"/>
    <col min="10253" max="10253" width="2.5546875" style="3" customWidth="1"/>
    <col min="10254" max="10258" width="7.5546875" style="3" bestFit="1" customWidth="1"/>
    <col min="10259" max="10259" width="2.5546875" style="3" customWidth="1"/>
    <col min="10260" max="10264" width="7.5546875" style="3" bestFit="1" customWidth="1"/>
    <col min="10265" max="10265" width="2.44140625" style="3" customWidth="1"/>
    <col min="10266" max="10267" width="7.5546875" style="3" bestFit="1" customWidth="1"/>
    <col min="10268" max="10496" width="9.109375" style="3"/>
    <col min="10497" max="10497" width="26.44140625" style="3" customWidth="1"/>
    <col min="10498" max="10502" width="7.5546875" style="3" bestFit="1" customWidth="1"/>
    <col min="10503" max="10503" width="2.5546875" style="3" customWidth="1"/>
    <col min="10504" max="10508" width="7.5546875" style="3" bestFit="1" customWidth="1"/>
    <col min="10509" max="10509" width="2.5546875" style="3" customWidth="1"/>
    <col min="10510" max="10514" width="7.5546875" style="3" bestFit="1" customWidth="1"/>
    <col min="10515" max="10515" width="2.5546875" style="3" customWidth="1"/>
    <col min="10516" max="10520" width="7.5546875" style="3" bestFit="1" customWidth="1"/>
    <col min="10521" max="10521" width="2.44140625" style="3" customWidth="1"/>
    <col min="10522" max="10523" width="7.5546875" style="3" bestFit="1" customWidth="1"/>
    <col min="10524" max="10752" width="9.109375" style="3"/>
    <col min="10753" max="10753" width="26.44140625" style="3" customWidth="1"/>
    <col min="10754" max="10758" width="7.5546875" style="3" bestFit="1" customWidth="1"/>
    <col min="10759" max="10759" width="2.5546875" style="3" customWidth="1"/>
    <col min="10760" max="10764" width="7.5546875" style="3" bestFit="1" customWidth="1"/>
    <col min="10765" max="10765" width="2.5546875" style="3" customWidth="1"/>
    <col min="10766" max="10770" width="7.5546875" style="3" bestFit="1" customWidth="1"/>
    <col min="10771" max="10771" width="2.5546875" style="3" customWidth="1"/>
    <col min="10772" max="10776" width="7.5546875" style="3" bestFit="1" customWidth="1"/>
    <col min="10777" max="10777" width="2.44140625" style="3" customWidth="1"/>
    <col min="10778" max="10779" width="7.5546875" style="3" bestFit="1" customWidth="1"/>
    <col min="10780" max="11008" width="9.109375" style="3"/>
    <col min="11009" max="11009" width="26.44140625" style="3" customWidth="1"/>
    <col min="11010" max="11014" width="7.5546875" style="3" bestFit="1" customWidth="1"/>
    <col min="11015" max="11015" width="2.5546875" style="3" customWidth="1"/>
    <col min="11016" max="11020" width="7.5546875" style="3" bestFit="1" customWidth="1"/>
    <col min="11021" max="11021" width="2.5546875" style="3" customWidth="1"/>
    <col min="11022" max="11026" width="7.5546875" style="3" bestFit="1" customWidth="1"/>
    <col min="11027" max="11027" width="2.5546875" style="3" customWidth="1"/>
    <col min="11028" max="11032" width="7.5546875" style="3" bestFit="1" customWidth="1"/>
    <col min="11033" max="11033" width="2.44140625" style="3" customWidth="1"/>
    <col min="11034" max="11035" width="7.5546875" style="3" bestFit="1" customWidth="1"/>
    <col min="11036" max="11264" width="9.109375" style="3"/>
    <col min="11265" max="11265" width="26.44140625" style="3" customWidth="1"/>
    <col min="11266" max="11270" width="7.5546875" style="3" bestFit="1" customWidth="1"/>
    <col min="11271" max="11271" width="2.5546875" style="3" customWidth="1"/>
    <col min="11272" max="11276" width="7.5546875" style="3" bestFit="1" customWidth="1"/>
    <col min="11277" max="11277" width="2.5546875" style="3" customWidth="1"/>
    <col min="11278" max="11282" width="7.5546875" style="3" bestFit="1" customWidth="1"/>
    <col min="11283" max="11283" width="2.5546875" style="3" customWidth="1"/>
    <col min="11284" max="11288" width="7.5546875" style="3" bestFit="1" customWidth="1"/>
    <col min="11289" max="11289" width="2.44140625" style="3" customWidth="1"/>
    <col min="11290" max="11291" width="7.5546875" style="3" bestFit="1" customWidth="1"/>
    <col min="11292" max="11520" width="9.109375" style="3"/>
    <col min="11521" max="11521" width="26.44140625" style="3" customWidth="1"/>
    <col min="11522" max="11526" width="7.5546875" style="3" bestFit="1" customWidth="1"/>
    <col min="11527" max="11527" width="2.5546875" style="3" customWidth="1"/>
    <col min="11528" max="11532" width="7.5546875" style="3" bestFit="1" customWidth="1"/>
    <col min="11533" max="11533" width="2.5546875" style="3" customWidth="1"/>
    <col min="11534" max="11538" width="7.5546875" style="3" bestFit="1" customWidth="1"/>
    <col min="11539" max="11539" width="2.5546875" style="3" customWidth="1"/>
    <col min="11540" max="11544" width="7.5546875" style="3" bestFit="1" customWidth="1"/>
    <col min="11545" max="11545" width="2.44140625" style="3" customWidth="1"/>
    <col min="11546" max="11547" width="7.5546875" style="3" bestFit="1" customWidth="1"/>
    <col min="11548" max="11776" width="9.109375" style="3"/>
    <col min="11777" max="11777" width="26.44140625" style="3" customWidth="1"/>
    <col min="11778" max="11782" width="7.5546875" style="3" bestFit="1" customWidth="1"/>
    <col min="11783" max="11783" width="2.5546875" style="3" customWidth="1"/>
    <col min="11784" max="11788" width="7.5546875" style="3" bestFit="1" customWidth="1"/>
    <col min="11789" max="11789" width="2.5546875" style="3" customWidth="1"/>
    <col min="11790" max="11794" width="7.5546875" style="3" bestFit="1" customWidth="1"/>
    <col min="11795" max="11795" width="2.5546875" style="3" customWidth="1"/>
    <col min="11796" max="11800" width="7.5546875" style="3" bestFit="1" customWidth="1"/>
    <col min="11801" max="11801" width="2.44140625" style="3" customWidth="1"/>
    <col min="11802" max="11803" width="7.5546875" style="3" bestFit="1" customWidth="1"/>
    <col min="11804" max="12032" width="9.109375" style="3"/>
    <col min="12033" max="12033" width="26.44140625" style="3" customWidth="1"/>
    <col min="12034" max="12038" width="7.5546875" style="3" bestFit="1" customWidth="1"/>
    <col min="12039" max="12039" width="2.5546875" style="3" customWidth="1"/>
    <col min="12040" max="12044" width="7.5546875" style="3" bestFit="1" customWidth="1"/>
    <col min="12045" max="12045" width="2.5546875" style="3" customWidth="1"/>
    <col min="12046" max="12050" width="7.5546875" style="3" bestFit="1" customWidth="1"/>
    <col min="12051" max="12051" width="2.5546875" style="3" customWidth="1"/>
    <col min="12052" max="12056" width="7.5546875" style="3" bestFit="1" customWidth="1"/>
    <col min="12057" max="12057" width="2.44140625" style="3" customWidth="1"/>
    <col min="12058" max="12059" width="7.5546875" style="3" bestFit="1" customWidth="1"/>
    <col min="12060" max="12288" width="9.109375" style="3"/>
    <col min="12289" max="12289" width="26.44140625" style="3" customWidth="1"/>
    <col min="12290" max="12294" width="7.5546875" style="3" bestFit="1" customWidth="1"/>
    <col min="12295" max="12295" width="2.5546875" style="3" customWidth="1"/>
    <col min="12296" max="12300" width="7.5546875" style="3" bestFit="1" customWidth="1"/>
    <col min="12301" max="12301" width="2.5546875" style="3" customWidth="1"/>
    <col min="12302" max="12306" width="7.5546875" style="3" bestFit="1" customWidth="1"/>
    <col min="12307" max="12307" width="2.5546875" style="3" customWidth="1"/>
    <col min="12308" max="12312" width="7.5546875" style="3" bestFit="1" customWidth="1"/>
    <col min="12313" max="12313" width="2.44140625" style="3" customWidth="1"/>
    <col min="12314" max="12315" width="7.5546875" style="3" bestFit="1" customWidth="1"/>
    <col min="12316" max="12544" width="9.109375" style="3"/>
    <col min="12545" max="12545" width="26.44140625" style="3" customWidth="1"/>
    <col min="12546" max="12550" width="7.5546875" style="3" bestFit="1" customWidth="1"/>
    <col min="12551" max="12551" width="2.5546875" style="3" customWidth="1"/>
    <col min="12552" max="12556" width="7.5546875" style="3" bestFit="1" customWidth="1"/>
    <col min="12557" max="12557" width="2.5546875" style="3" customWidth="1"/>
    <col min="12558" max="12562" width="7.5546875" style="3" bestFit="1" customWidth="1"/>
    <col min="12563" max="12563" width="2.5546875" style="3" customWidth="1"/>
    <col min="12564" max="12568" width="7.5546875" style="3" bestFit="1" customWidth="1"/>
    <col min="12569" max="12569" width="2.44140625" style="3" customWidth="1"/>
    <col min="12570" max="12571" width="7.5546875" style="3" bestFit="1" customWidth="1"/>
    <col min="12572" max="12800" width="9.109375" style="3"/>
    <col min="12801" max="12801" width="26.44140625" style="3" customWidth="1"/>
    <col min="12802" max="12806" width="7.5546875" style="3" bestFit="1" customWidth="1"/>
    <col min="12807" max="12807" width="2.5546875" style="3" customWidth="1"/>
    <col min="12808" max="12812" width="7.5546875" style="3" bestFit="1" customWidth="1"/>
    <col min="12813" max="12813" width="2.5546875" style="3" customWidth="1"/>
    <col min="12814" max="12818" width="7.5546875" style="3" bestFit="1" customWidth="1"/>
    <col min="12819" max="12819" width="2.5546875" style="3" customWidth="1"/>
    <col min="12820" max="12824" width="7.5546875" style="3" bestFit="1" customWidth="1"/>
    <col min="12825" max="12825" width="2.44140625" style="3" customWidth="1"/>
    <col min="12826" max="12827" width="7.5546875" style="3" bestFit="1" customWidth="1"/>
    <col min="12828" max="13056" width="9.109375" style="3"/>
    <col min="13057" max="13057" width="26.44140625" style="3" customWidth="1"/>
    <col min="13058" max="13062" width="7.5546875" style="3" bestFit="1" customWidth="1"/>
    <col min="13063" max="13063" width="2.5546875" style="3" customWidth="1"/>
    <col min="13064" max="13068" width="7.5546875" style="3" bestFit="1" customWidth="1"/>
    <col min="13069" max="13069" width="2.5546875" style="3" customWidth="1"/>
    <col min="13070" max="13074" width="7.5546875" style="3" bestFit="1" customWidth="1"/>
    <col min="13075" max="13075" width="2.5546875" style="3" customWidth="1"/>
    <col min="13076" max="13080" width="7.5546875" style="3" bestFit="1" customWidth="1"/>
    <col min="13081" max="13081" width="2.44140625" style="3" customWidth="1"/>
    <col min="13082" max="13083" width="7.5546875" style="3" bestFit="1" customWidth="1"/>
    <col min="13084" max="13312" width="9.109375" style="3"/>
    <col min="13313" max="13313" width="26.44140625" style="3" customWidth="1"/>
    <col min="13314" max="13318" width="7.5546875" style="3" bestFit="1" customWidth="1"/>
    <col min="13319" max="13319" width="2.5546875" style="3" customWidth="1"/>
    <col min="13320" max="13324" width="7.5546875" style="3" bestFit="1" customWidth="1"/>
    <col min="13325" max="13325" width="2.5546875" style="3" customWidth="1"/>
    <col min="13326" max="13330" width="7.5546875" style="3" bestFit="1" customWidth="1"/>
    <col min="13331" max="13331" width="2.5546875" style="3" customWidth="1"/>
    <col min="13332" max="13336" width="7.5546875" style="3" bestFit="1" customWidth="1"/>
    <col min="13337" max="13337" width="2.44140625" style="3" customWidth="1"/>
    <col min="13338" max="13339" width="7.5546875" style="3" bestFit="1" customWidth="1"/>
    <col min="13340" max="13568" width="9.109375" style="3"/>
    <col min="13569" max="13569" width="26.44140625" style="3" customWidth="1"/>
    <col min="13570" max="13574" width="7.5546875" style="3" bestFit="1" customWidth="1"/>
    <col min="13575" max="13575" width="2.5546875" style="3" customWidth="1"/>
    <col min="13576" max="13580" width="7.5546875" style="3" bestFit="1" customWidth="1"/>
    <col min="13581" max="13581" width="2.5546875" style="3" customWidth="1"/>
    <col min="13582" max="13586" width="7.5546875" style="3" bestFit="1" customWidth="1"/>
    <col min="13587" max="13587" width="2.5546875" style="3" customWidth="1"/>
    <col min="13588" max="13592" width="7.5546875" style="3" bestFit="1" customWidth="1"/>
    <col min="13593" max="13593" width="2.44140625" style="3" customWidth="1"/>
    <col min="13594" max="13595" width="7.5546875" style="3" bestFit="1" customWidth="1"/>
    <col min="13596" max="13824" width="9.109375" style="3"/>
    <col min="13825" max="13825" width="26.44140625" style="3" customWidth="1"/>
    <col min="13826" max="13830" width="7.5546875" style="3" bestFit="1" customWidth="1"/>
    <col min="13831" max="13831" width="2.5546875" style="3" customWidth="1"/>
    <col min="13832" max="13836" width="7.5546875" style="3" bestFit="1" customWidth="1"/>
    <col min="13837" max="13837" width="2.5546875" style="3" customWidth="1"/>
    <col min="13838" max="13842" width="7.5546875" style="3" bestFit="1" customWidth="1"/>
    <col min="13843" max="13843" width="2.5546875" style="3" customWidth="1"/>
    <col min="13844" max="13848" width="7.5546875" style="3" bestFit="1" customWidth="1"/>
    <col min="13849" max="13849" width="2.44140625" style="3" customWidth="1"/>
    <col min="13850" max="13851" width="7.5546875" style="3" bestFit="1" customWidth="1"/>
    <col min="13852" max="14080" width="9.109375" style="3"/>
    <col min="14081" max="14081" width="26.44140625" style="3" customWidth="1"/>
    <col min="14082" max="14086" width="7.5546875" style="3" bestFit="1" customWidth="1"/>
    <col min="14087" max="14087" width="2.5546875" style="3" customWidth="1"/>
    <col min="14088" max="14092" width="7.5546875" style="3" bestFit="1" customWidth="1"/>
    <col min="14093" max="14093" width="2.5546875" style="3" customWidth="1"/>
    <col min="14094" max="14098" width="7.5546875" style="3" bestFit="1" customWidth="1"/>
    <col min="14099" max="14099" width="2.5546875" style="3" customWidth="1"/>
    <col min="14100" max="14104" width="7.5546875" style="3" bestFit="1" customWidth="1"/>
    <col min="14105" max="14105" width="2.44140625" style="3" customWidth="1"/>
    <col min="14106" max="14107" width="7.5546875" style="3" bestFit="1" customWidth="1"/>
    <col min="14108" max="14336" width="9.109375" style="3"/>
    <col min="14337" max="14337" width="26.44140625" style="3" customWidth="1"/>
    <col min="14338" max="14342" width="7.5546875" style="3" bestFit="1" customWidth="1"/>
    <col min="14343" max="14343" width="2.5546875" style="3" customWidth="1"/>
    <col min="14344" max="14348" width="7.5546875" style="3" bestFit="1" customWidth="1"/>
    <col min="14349" max="14349" width="2.5546875" style="3" customWidth="1"/>
    <col min="14350" max="14354" width="7.5546875" style="3" bestFit="1" customWidth="1"/>
    <col min="14355" max="14355" width="2.5546875" style="3" customWidth="1"/>
    <col min="14356" max="14360" width="7.5546875" style="3" bestFit="1" customWidth="1"/>
    <col min="14361" max="14361" width="2.44140625" style="3" customWidth="1"/>
    <col min="14362" max="14363" width="7.5546875" style="3" bestFit="1" customWidth="1"/>
    <col min="14364" max="14592" width="9.109375" style="3"/>
    <col min="14593" max="14593" width="26.44140625" style="3" customWidth="1"/>
    <col min="14594" max="14598" width="7.5546875" style="3" bestFit="1" customWidth="1"/>
    <col min="14599" max="14599" width="2.5546875" style="3" customWidth="1"/>
    <col min="14600" max="14604" width="7.5546875" style="3" bestFit="1" customWidth="1"/>
    <col min="14605" max="14605" width="2.5546875" style="3" customWidth="1"/>
    <col min="14606" max="14610" width="7.5546875" style="3" bestFit="1" customWidth="1"/>
    <col min="14611" max="14611" width="2.5546875" style="3" customWidth="1"/>
    <col min="14612" max="14616" width="7.5546875" style="3" bestFit="1" customWidth="1"/>
    <col min="14617" max="14617" width="2.44140625" style="3" customWidth="1"/>
    <col min="14618" max="14619" width="7.5546875" style="3" bestFit="1" customWidth="1"/>
    <col min="14620" max="14848" width="9.109375" style="3"/>
    <col min="14849" max="14849" width="26.44140625" style="3" customWidth="1"/>
    <col min="14850" max="14854" width="7.5546875" style="3" bestFit="1" customWidth="1"/>
    <col min="14855" max="14855" width="2.5546875" style="3" customWidth="1"/>
    <col min="14856" max="14860" width="7.5546875" style="3" bestFit="1" customWidth="1"/>
    <col min="14861" max="14861" width="2.5546875" style="3" customWidth="1"/>
    <col min="14862" max="14866" width="7.5546875" style="3" bestFit="1" customWidth="1"/>
    <col min="14867" max="14867" width="2.5546875" style="3" customWidth="1"/>
    <col min="14868" max="14872" width="7.5546875" style="3" bestFit="1" customWidth="1"/>
    <col min="14873" max="14873" width="2.44140625" style="3" customWidth="1"/>
    <col min="14874" max="14875" width="7.5546875" style="3" bestFit="1" customWidth="1"/>
    <col min="14876" max="15104" width="9.109375" style="3"/>
    <col min="15105" max="15105" width="26.44140625" style="3" customWidth="1"/>
    <col min="15106" max="15110" width="7.5546875" style="3" bestFit="1" customWidth="1"/>
    <col min="15111" max="15111" width="2.5546875" style="3" customWidth="1"/>
    <col min="15112" max="15116" width="7.5546875" style="3" bestFit="1" customWidth="1"/>
    <col min="15117" max="15117" width="2.5546875" style="3" customWidth="1"/>
    <col min="15118" max="15122" width="7.5546875" style="3" bestFit="1" customWidth="1"/>
    <col min="15123" max="15123" width="2.5546875" style="3" customWidth="1"/>
    <col min="15124" max="15128" width="7.5546875" style="3" bestFit="1" customWidth="1"/>
    <col min="15129" max="15129" width="2.44140625" style="3" customWidth="1"/>
    <col min="15130" max="15131" width="7.5546875" style="3" bestFit="1" customWidth="1"/>
    <col min="15132" max="15360" width="9.109375" style="3"/>
    <col min="15361" max="15361" width="26.44140625" style="3" customWidth="1"/>
    <col min="15362" max="15366" width="7.5546875" style="3" bestFit="1" customWidth="1"/>
    <col min="15367" max="15367" width="2.5546875" style="3" customWidth="1"/>
    <col min="15368" max="15372" width="7.5546875" style="3" bestFit="1" customWidth="1"/>
    <col min="15373" max="15373" width="2.5546875" style="3" customWidth="1"/>
    <col min="15374" max="15378" width="7.5546875" style="3" bestFit="1" customWidth="1"/>
    <col min="15379" max="15379" width="2.5546875" style="3" customWidth="1"/>
    <col min="15380" max="15384" width="7.5546875" style="3" bestFit="1" customWidth="1"/>
    <col min="15385" max="15385" width="2.44140625" style="3" customWidth="1"/>
    <col min="15386" max="15387" width="7.5546875" style="3" bestFit="1" customWidth="1"/>
    <col min="15388" max="15616" width="9.109375" style="3"/>
    <col min="15617" max="15617" width="26.44140625" style="3" customWidth="1"/>
    <col min="15618" max="15622" width="7.5546875" style="3" bestFit="1" customWidth="1"/>
    <col min="15623" max="15623" width="2.5546875" style="3" customWidth="1"/>
    <col min="15624" max="15628" width="7.5546875" style="3" bestFit="1" customWidth="1"/>
    <col min="15629" max="15629" width="2.5546875" style="3" customWidth="1"/>
    <col min="15630" max="15634" width="7.5546875" style="3" bestFit="1" customWidth="1"/>
    <col min="15635" max="15635" width="2.5546875" style="3" customWidth="1"/>
    <col min="15636" max="15640" width="7.5546875" style="3" bestFit="1" customWidth="1"/>
    <col min="15641" max="15641" width="2.44140625" style="3" customWidth="1"/>
    <col min="15642" max="15643" width="7.5546875" style="3" bestFit="1" customWidth="1"/>
    <col min="15644" max="15872" width="9.109375" style="3"/>
    <col min="15873" max="15873" width="26.44140625" style="3" customWidth="1"/>
    <col min="15874" max="15878" width="7.5546875" style="3" bestFit="1" customWidth="1"/>
    <col min="15879" max="15879" width="2.5546875" style="3" customWidth="1"/>
    <col min="15880" max="15884" width="7.5546875" style="3" bestFit="1" customWidth="1"/>
    <col min="15885" max="15885" width="2.5546875" style="3" customWidth="1"/>
    <col min="15886" max="15890" width="7.5546875" style="3" bestFit="1" customWidth="1"/>
    <col min="15891" max="15891" width="2.5546875" style="3" customWidth="1"/>
    <col min="15892" max="15896" width="7.5546875" style="3" bestFit="1" customWidth="1"/>
    <col min="15897" max="15897" width="2.44140625" style="3" customWidth="1"/>
    <col min="15898" max="15899" width="7.5546875" style="3" bestFit="1" customWidth="1"/>
    <col min="15900" max="16128" width="9.109375" style="3"/>
    <col min="16129" max="16129" width="26.44140625" style="3" customWidth="1"/>
    <col min="16130" max="16134" width="7.5546875" style="3" bestFit="1" customWidth="1"/>
    <col min="16135" max="16135" width="2.5546875" style="3" customWidth="1"/>
    <col min="16136" max="16140" width="7.5546875" style="3" bestFit="1" customWidth="1"/>
    <col min="16141" max="16141" width="2.5546875" style="3" customWidth="1"/>
    <col min="16142" max="16146" width="7.5546875" style="3" bestFit="1" customWidth="1"/>
    <col min="16147" max="16147" width="2.5546875" style="3" customWidth="1"/>
    <col min="16148" max="16152" width="7.5546875" style="3" bestFit="1" customWidth="1"/>
    <col min="16153" max="16153" width="2.44140625" style="3" customWidth="1"/>
    <col min="16154" max="16155" width="7.5546875" style="3" bestFit="1" customWidth="1"/>
    <col min="16156" max="16384" width="9.109375" style="3"/>
  </cols>
  <sheetData>
    <row r="1" spans="1:27" ht="17.399999999999999" x14ac:dyDescent="0.3">
      <c r="A1" s="1" t="s">
        <v>67</v>
      </c>
    </row>
    <row r="2" spans="1:27" ht="13.8" thickBot="1" x14ac:dyDescent="0.3">
      <c r="A2" s="8"/>
    </row>
    <row r="3" spans="1:27" ht="21" customHeight="1" x14ac:dyDescent="0.25">
      <c r="A3" s="63"/>
      <c r="B3" s="1006" t="s">
        <v>40</v>
      </c>
      <c r="C3" s="1006"/>
      <c r="D3" s="1006"/>
      <c r="E3" s="1006"/>
      <c r="F3" s="1006"/>
      <c r="G3" s="35"/>
      <c r="H3" s="1006" t="s">
        <v>41</v>
      </c>
      <c r="I3" s="1006"/>
      <c r="J3" s="1006"/>
      <c r="K3" s="1006"/>
      <c r="L3" s="1006"/>
      <c r="M3" s="35"/>
      <c r="N3" s="1006" t="s">
        <v>42</v>
      </c>
      <c r="O3" s="1006"/>
      <c r="P3" s="1006"/>
      <c r="Q3" s="1006"/>
      <c r="R3" s="1006"/>
      <c r="S3" s="35"/>
      <c r="T3" s="1006" t="s">
        <v>43</v>
      </c>
      <c r="U3" s="1006"/>
      <c r="V3" s="1006"/>
      <c r="W3" s="1006"/>
      <c r="X3" s="1006"/>
      <c r="Y3" s="35"/>
      <c r="Z3" s="1006" t="s">
        <v>44</v>
      </c>
      <c r="AA3" s="1006"/>
    </row>
    <row r="4" spans="1:27" ht="21" customHeight="1" thickBot="1" x14ac:dyDescent="0.3">
      <c r="A4" s="36"/>
      <c r="B4" s="64" t="s">
        <v>53</v>
      </c>
      <c r="C4" s="64" t="s">
        <v>54</v>
      </c>
      <c r="D4" s="64" t="s">
        <v>55</v>
      </c>
      <c r="E4" s="64" t="s">
        <v>56</v>
      </c>
      <c r="F4" s="64" t="s">
        <v>57</v>
      </c>
      <c r="G4" s="65"/>
      <c r="H4" s="64" t="s">
        <v>53</v>
      </c>
      <c r="I4" s="64" t="s">
        <v>54</v>
      </c>
      <c r="J4" s="64" t="s">
        <v>55</v>
      </c>
      <c r="K4" s="64" t="s">
        <v>56</v>
      </c>
      <c r="L4" s="64" t="s">
        <v>57</v>
      </c>
      <c r="M4" s="65"/>
      <c r="N4" s="64" t="s">
        <v>53</v>
      </c>
      <c r="O4" s="64" t="s">
        <v>54</v>
      </c>
      <c r="P4" s="64" t="s">
        <v>55</v>
      </c>
      <c r="Q4" s="64" t="s">
        <v>56</v>
      </c>
      <c r="R4" s="64" t="s">
        <v>57</v>
      </c>
      <c r="S4" s="65"/>
      <c r="T4" s="64" t="s">
        <v>53</v>
      </c>
      <c r="U4" s="64" t="s">
        <v>54</v>
      </c>
      <c r="V4" s="64" t="s">
        <v>55</v>
      </c>
      <c r="W4" s="64" t="s">
        <v>56</v>
      </c>
      <c r="X4" s="64" t="s">
        <v>57</v>
      </c>
      <c r="Y4" s="155"/>
      <c r="Z4" s="64" t="s">
        <v>56</v>
      </c>
      <c r="AA4" s="64" t="s">
        <v>57</v>
      </c>
    </row>
    <row r="5" spans="1:27" ht="22.5" customHeight="1" x14ac:dyDescent="0.25">
      <c r="A5" s="14"/>
      <c r="B5" s="1007" t="s">
        <v>9</v>
      </c>
      <c r="C5" s="1007"/>
      <c r="D5" s="1007"/>
      <c r="E5" s="1007"/>
      <c r="F5" s="1007"/>
      <c r="G5" s="1007"/>
      <c r="H5" s="1007"/>
      <c r="I5" s="1007"/>
      <c r="J5" s="1007"/>
      <c r="K5" s="1007"/>
      <c r="L5" s="1007"/>
      <c r="M5" s="1007"/>
      <c r="N5" s="1007"/>
      <c r="O5" s="1007"/>
      <c r="P5" s="1007"/>
      <c r="Q5" s="1007"/>
      <c r="R5" s="1007"/>
      <c r="S5" s="1007"/>
      <c r="T5" s="1007"/>
      <c r="U5" s="1007"/>
      <c r="V5" s="1007"/>
      <c r="W5" s="1007"/>
      <c r="X5" s="1007"/>
      <c r="Y5" s="1007"/>
      <c r="Z5" s="1007"/>
      <c r="AA5" s="1007"/>
    </row>
    <row r="6" spans="1:27" x14ac:dyDescent="0.25">
      <c r="A6" s="40" t="s">
        <v>10</v>
      </c>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ht="13.8" x14ac:dyDescent="0.25">
      <c r="A7" s="66" t="s">
        <v>11</v>
      </c>
      <c r="B7" s="109">
        <v>324</v>
      </c>
      <c r="C7" s="109">
        <v>233</v>
      </c>
      <c r="D7" s="109">
        <v>272</v>
      </c>
      <c r="E7" s="109">
        <v>980</v>
      </c>
      <c r="F7" s="109">
        <v>1477</v>
      </c>
      <c r="G7" s="184"/>
      <c r="H7" s="109">
        <v>128</v>
      </c>
      <c r="I7" s="109">
        <v>60</v>
      </c>
      <c r="J7" s="109">
        <v>150</v>
      </c>
      <c r="K7" s="109">
        <v>288</v>
      </c>
      <c r="L7" s="109">
        <v>298</v>
      </c>
      <c r="M7" s="184"/>
      <c r="N7" s="109">
        <v>6</v>
      </c>
      <c r="O7" s="185">
        <v>5</v>
      </c>
      <c r="P7" s="109">
        <v>4</v>
      </c>
      <c r="Q7" s="109">
        <v>12</v>
      </c>
      <c r="R7" s="109">
        <v>6</v>
      </c>
      <c r="S7" s="184"/>
      <c r="T7" s="109">
        <v>0</v>
      </c>
      <c r="U7" s="185">
        <v>3</v>
      </c>
      <c r="V7" s="185">
        <v>5</v>
      </c>
      <c r="W7" s="109">
        <v>7</v>
      </c>
      <c r="X7" s="109">
        <v>2</v>
      </c>
      <c r="Y7" s="184"/>
      <c r="Z7" s="109">
        <v>668</v>
      </c>
      <c r="AA7" s="109">
        <v>557</v>
      </c>
    </row>
    <row r="8" spans="1:27" ht="13.8" x14ac:dyDescent="0.25">
      <c r="A8" s="68" t="s">
        <v>12</v>
      </c>
      <c r="B8" s="113">
        <v>435</v>
      </c>
      <c r="C8" s="113">
        <v>320</v>
      </c>
      <c r="D8" s="113">
        <v>279</v>
      </c>
      <c r="E8" s="113">
        <v>1393</v>
      </c>
      <c r="F8" s="113">
        <v>2007</v>
      </c>
      <c r="G8" s="186"/>
      <c r="H8" s="113">
        <v>74</v>
      </c>
      <c r="I8" s="113">
        <v>31</v>
      </c>
      <c r="J8" s="113">
        <v>82</v>
      </c>
      <c r="K8" s="113">
        <v>171</v>
      </c>
      <c r="L8" s="113">
        <v>180</v>
      </c>
      <c r="M8" s="186"/>
      <c r="N8" s="113">
        <v>4</v>
      </c>
      <c r="O8" s="113">
        <v>2</v>
      </c>
      <c r="P8" s="113">
        <v>5</v>
      </c>
      <c r="Q8" s="113">
        <v>8</v>
      </c>
      <c r="R8" s="113">
        <v>10</v>
      </c>
      <c r="S8" s="186"/>
      <c r="T8" s="113">
        <v>1</v>
      </c>
      <c r="U8" s="113">
        <v>1</v>
      </c>
      <c r="V8" s="113">
        <v>1</v>
      </c>
      <c r="W8" s="113">
        <v>4</v>
      </c>
      <c r="X8" s="113">
        <v>2</v>
      </c>
      <c r="Y8" s="186"/>
      <c r="Z8" s="113">
        <v>231</v>
      </c>
      <c r="AA8" s="113">
        <v>129</v>
      </c>
    </row>
    <row r="9" spans="1:27" ht="13.8" x14ac:dyDescent="0.25">
      <c r="A9" s="14" t="s">
        <v>13</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row>
    <row r="10" spans="1:27" ht="13.8" x14ac:dyDescent="0.25">
      <c r="A10" s="66" t="s">
        <v>14</v>
      </c>
      <c r="B10" s="109">
        <v>380</v>
      </c>
      <c r="C10" s="109">
        <v>344</v>
      </c>
      <c r="D10" s="109">
        <v>251</v>
      </c>
      <c r="E10" s="109">
        <v>1312</v>
      </c>
      <c r="F10" s="109">
        <v>2067</v>
      </c>
      <c r="G10" s="184"/>
      <c r="H10" s="109">
        <v>91</v>
      </c>
      <c r="I10" s="109">
        <v>33</v>
      </c>
      <c r="J10" s="109">
        <v>103</v>
      </c>
      <c r="K10" s="109">
        <v>158</v>
      </c>
      <c r="L10" s="109">
        <v>160</v>
      </c>
      <c r="M10" s="184"/>
      <c r="N10" s="109">
        <v>2</v>
      </c>
      <c r="O10" s="109">
        <v>1</v>
      </c>
      <c r="P10" s="109">
        <v>1</v>
      </c>
      <c r="Q10" s="109">
        <v>1</v>
      </c>
      <c r="R10" s="109">
        <v>0</v>
      </c>
      <c r="S10" s="184"/>
      <c r="T10" s="109">
        <v>0</v>
      </c>
      <c r="U10" s="109">
        <v>0</v>
      </c>
      <c r="V10" s="109">
        <v>0</v>
      </c>
      <c r="W10" s="109">
        <v>0</v>
      </c>
      <c r="X10" s="109">
        <v>0</v>
      </c>
      <c r="Y10" s="184"/>
      <c r="Z10" s="109">
        <v>471</v>
      </c>
      <c r="AA10" s="109">
        <v>328</v>
      </c>
    </row>
    <row r="11" spans="1:27" ht="13.8" x14ac:dyDescent="0.25">
      <c r="A11" s="66" t="s">
        <v>15</v>
      </c>
      <c r="B11" s="109">
        <v>128</v>
      </c>
      <c r="C11" s="109">
        <v>69</v>
      </c>
      <c r="D11" s="109">
        <v>91</v>
      </c>
      <c r="E11" s="109">
        <v>442</v>
      </c>
      <c r="F11" s="109">
        <v>606</v>
      </c>
      <c r="G11" s="184"/>
      <c r="H11" s="109">
        <v>33</v>
      </c>
      <c r="I11" s="109">
        <v>23</v>
      </c>
      <c r="J11" s="109">
        <v>47</v>
      </c>
      <c r="K11" s="109">
        <v>95</v>
      </c>
      <c r="L11" s="109">
        <v>120</v>
      </c>
      <c r="M11" s="184"/>
      <c r="N11" s="109">
        <v>3</v>
      </c>
      <c r="O11" s="109">
        <v>2</v>
      </c>
      <c r="P11" s="109">
        <v>0</v>
      </c>
      <c r="Q11" s="109">
        <v>7</v>
      </c>
      <c r="R11" s="109">
        <v>3</v>
      </c>
      <c r="S11" s="184"/>
      <c r="T11" s="109">
        <v>0</v>
      </c>
      <c r="U11" s="109">
        <v>1</v>
      </c>
      <c r="V11" s="109">
        <v>0</v>
      </c>
      <c r="W11" s="109">
        <v>0</v>
      </c>
      <c r="X11" s="109">
        <v>2</v>
      </c>
      <c r="Y11" s="184"/>
      <c r="Z11" s="109">
        <v>214</v>
      </c>
      <c r="AA11" s="109">
        <v>146</v>
      </c>
    </row>
    <row r="12" spans="1:27" ht="13.8" x14ac:dyDescent="0.25">
      <c r="A12" s="66" t="s">
        <v>16</v>
      </c>
      <c r="B12" s="109">
        <v>147</v>
      </c>
      <c r="C12" s="109">
        <v>66</v>
      </c>
      <c r="D12" s="109">
        <v>106</v>
      </c>
      <c r="E12" s="109">
        <v>332</v>
      </c>
      <c r="F12" s="109">
        <v>435</v>
      </c>
      <c r="G12" s="184"/>
      <c r="H12" s="109">
        <v>38</v>
      </c>
      <c r="I12" s="109">
        <v>15</v>
      </c>
      <c r="J12" s="109">
        <v>45</v>
      </c>
      <c r="K12" s="109">
        <v>116</v>
      </c>
      <c r="L12" s="109">
        <v>92</v>
      </c>
      <c r="M12" s="184"/>
      <c r="N12" s="109">
        <v>3</v>
      </c>
      <c r="O12" s="109">
        <v>3</v>
      </c>
      <c r="P12" s="109">
        <v>3</v>
      </c>
      <c r="Q12" s="109">
        <v>5</v>
      </c>
      <c r="R12" s="109">
        <v>8</v>
      </c>
      <c r="S12" s="184"/>
      <c r="T12" s="109">
        <v>1</v>
      </c>
      <c r="U12" s="109">
        <v>1</v>
      </c>
      <c r="V12" s="109">
        <v>3</v>
      </c>
      <c r="W12" s="109">
        <v>5</v>
      </c>
      <c r="X12" s="109">
        <v>2</v>
      </c>
      <c r="Y12" s="184"/>
      <c r="Z12" s="109">
        <v>115</v>
      </c>
      <c r="AA12" s="109">
        <v>118</v>
      </c>
    </row>
    <row r="13" spans="1:27" ht="13.8" x14ac:dyDescent="0.25">
      <c r="A13" s="66" t="s">
        <v>17</v>
      </c>
      <c r="B13" s="109">
        <v>88</v>
      </c>
      <c r="C13" s="109">
        <v>63</v>
      </c>
      <c r="D13" s="109">
        <v>84</v>
      </c>
      <c r="E13" s="109">
        <v>247</v>
      </c>
      <c r="F13" s="109">
        <v>323</v>
      </c>
      <c r="G13" s="184"/>
      <c r="H13" s="109">
        <v>33</v>
      </c>
      <c r="I13" s="109">
        <v>18</v>
      </c>
      <c r="J13" s="109">
        <v>30</v>
      </c>
      <c r="K13" s="109">
        <v>73</v>
      </c>
      <c r="L13" s="109">
        <v>93</v>
      </c>
      <c r="M13" s="184"/>
      <c r="N13" s="109">
        <v>2</v>
      </c>
      <c r="O13" s="109">
        <v>1</v>
      </c>
      <c r="P13" s="109">
        <v>5</v>
      </c>
      <c r="Q13" s="109">
        <v>5</v>
      </c>
      <c r="R13" s="109">
        <v>5</v>
      </c>
      <c r="S13" s="184"/>
      <c r="T13" s="185">
        <v>0</v>
      </c>
      <c r="U13" s="185">
        <v>2</v>
      </c>
      <c r="V13" s="185">
        <v>3</v>
      </c>
      <c r="W13" s="185">
        <v>6</v>
      </c>
      <c r="X13" s="185">
        <v>0</v>
      </c>
      <c r="Y13" s="184"/>
      <c r="Z13" s="109">
        <v>86</v>
      </c>
      <c r="AA13" s="109">
        <v>86</v>
      </c>
    </row>
    <row r="14" spans="1:27" ht="13.8" x14ac:dyDescent="0.25">
      <c r="A14" s="66" t="s">
        <v>18</v>
      </c>
      <c r="B14" s="109">
        <v>16</v>
      </c>
      <c r="C14" s="109">
        <v>11</v>
      </c>
      <c r="D14" s="109">
        <v>19</v>
      </c>
      <c r="E14" s="109">
        <v>40</v>
      </c>
      <c r="F14" s="109">
        <v>53</v>
      </c>
      <c r="G14" s="184"/>
      <c r="H14" s="109">
        <v>7</v>
      </c>
      <c r="I14" s="109">
        <v>2</v>
      </c>
      <c r="J14" s="109">
        <v>7</v>
      </c>
      <c r="K14" s="109">
        <v>17</v>
      </c>
      <c r="L14" s="109">
        <v>13</v>
      </c>
      <c r="M14" s="184"/>
      <c r="N14" s="109">
        <v>0</v>
      </c>
      <c r="O14" s="109">
        <v>0</v>
      </c>
      <c r="P14" s="109">
        <v>0</v>
      </c>
      <c r="Q14" s="109">
        <v>2</v>
      </c>
      <c r="R14" s="109">
        <v>0</v>
      </c>
      <c r="S14" s="184"/>
      <c r="T14" s="113">
        <v>0</v>
      </c>
      <c r="U14" s="113">
        <v>0</v>
      </c>
      <c r="V14" s="113">
        <v>0</v>
      </c>
      <c r="W14" s="113">
        <v>0</v>
      </c>
      <c r="X14" s="113">
        <v>0</v>
      </c>
      <c r="Y14" s="184"/>
      <c r="Z14" s="109">
        <v>13</v>
      </c>
      <c r="AA14" s="109">
        <v>8</v>
      </c>
    </row>
    <row r="15" spans="1:27" ht="13.8" x14ac:dyDescent="0.25">
      <c r="A15" s="40" t="s">
        <v>19</v>
      </c>
      <c r="B15" s="187"/>
      <c r="C15" s="187"/>
      <c r="D15" s="187"/>
      <c r="E15" s="187"/>
      <c r="F15" s="187"/>
      <c r="G15" s="187"/>
      <c r="H15" s="187"/>
      <c r="I15" s="187"/>
      <c r="J15" s="187"/>
      <c r="K15" s="187"/>
      <c r="L15" s="187"/>
      <c r="M15" s="187"/>
      <c r="N15" s="187"/>
      <c r="O15" s="187"/>
      <c r="P15" s="187"/>
      <c r="Q15" s="187"/>
      <c r="R15" s="187"/>
      <c r="S15" s="187"/>
      <c r="T15" s="109"/>
      <c r="U15" s="109"/>
      <c r="V15" s="109"/>
      <c r="W15" s="109"/>
      <c r="X15" s="109"/>
      <c r="Y15" s="187"/>
      <c r="Z15" s="187"/>
      <c r="AA15" s="187"/>
    </row>
    <row r="16" spans="1:27" ht="13.8" x14ac:dyDescent="0.25">
      <c r="A16" s="14" t="s">
        <v>20</v>
      </c>
      <c r="B16" s="188">
        <v>79.578392621870876</v>
      </c>
      <c r="C16" s="188">
        <v>20.253164556962027</v>
      </c>
      <c r="D16" s="188">
        <v>42.649727767695097</v>
      </c>
      <c r="E16" s="188">
        <v>57.564264643910661</v>
      </c>
      <c r="F16" s="188">
        <v>53.64523536165327</v>
      </c>
      <c r="G16" s="188"/>
      <c r="H16" s="188">
        <v>75.742574257425744</v>
      </c>
      <c r="I16" s="188">
        <v>23.076923076923077</v>
      </c>
      <c r="J16" s="188">
        <v>41.810344827586206</v>
      </c>
      <c r="K16" s="188">
        <v>44.662309368191721</v>
      </c>
      <c r="L16" s="188">
        <v>67.573221757322173</v>
      </c>
      <c r="M16" s="188"/>
      <c r="N16" s="188">
        <v>20</v>
      </c>
      <c r="O16" s="188">
        <v>0</v>
      </c>
      <c r="P16" s="188">
        <v>55.555555555555557</v>
      </c>
      <c r="Q16" s="188">
        <v>35</v>
      </c>
      <c r="R16" s="188">
        <v>62.5</v>
      </c>
      <c r="S16" s="188"/>
      <c r="T16" s="188">
        <v>0</v>
      </c>
      <c r="U16" s="188">
        <v>50</v>
      </c>
      <c r="V16" s="188">
        <v>50</v>
      </c>
      <c r="W16" s="188">
        <v>54.545454545454547</v>
      </c>
      <c r="X16" s="188">
        <v>25</v>
      </c>
      <c r="Y16" s="188"/>
      <c r="Z16" s="188">
        <v>35.706340378198</v>
      </c>
      <c r="AA16" s="188">
        <v>66.909620991253647</v>
      </c>
    </row>
    <row r="17" spans="1:27" ht="13.8" x14ac:dyDescent="0.25">
      <c r="A17" s="22" t="s">
        <v>21</v>
      </c>
      <c r="B17" s="109">
        <v>45</v>
      </c>
      <c r="C17" s="109">
        <v>13</v>
      </c>
      <c r="D17" s="109">
        <v>26</v>
      </c>
      <c r="E17" s="109">
        <v>135</v>
      </c>
      <c r="F17" s="109">
        <v>203</v>
      </c>
      <c r="G17" s="184"/>
      <c r="H17" s="109">
        <v>20</v>
      </c>
      <c r="I17" s="109">
        <v>3</v>
      </c>
      <c r="J17" s="109">
        <v>13</v>
      </c>
      <c r="K17" s="109">
        <v>21</v>
      </c>
      <c r="L17" s="109">
        <v>29</v>
      </c>
      <c r="M17" s="184"/>
      <c r="N17" s="109">
        <v>0</v>
      </c>
      <c r="O17" s="109">
        <v>0</v>
      </c>
      <c r="P17" s="109">
        <v>1</v>
      </c>
      <c r="Q17" s="109">
        <v>2</v>
      </c>
      <c r="R17" s="109">
        <v>1</v>
      </c>
      <c r="S17" s="184"/>
      <c r="T17" s="109">
        <v>0</v>
      </c>
      <c r="U17" s="109">
        <v>0</v>
      </c>
      <c r="V17" s="109">
        <v>0</v>
      </c>
      <c r="W17" s="109">
        <v>0</v>
      </c>
      <c r="X17" s="109">
        <v>0</v>
      </c>
      <c r="Y17" s="184"/>
      <c r="Z17" s="109">
        <v>58</v>
      </c>
      <c r="AA17" s="109">
        <v>76</v>
      </c>
    </row>
    <row r="18" spans="1:27" ht="14.4" x14ac:dyDescent="0.3">
      <c r="A18" s="23" t="s">
        <v>22</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row>
    <row r="19" spans="1:27" ht="14.4" x14ac:dyDescent="0.3">
      <c r="A19" s="23" t="s">
        <v>23</v>
      </c>
      <c r="B19" s="130">
        <v>16</v>
      </c>
      <c r="C19" s="130">
        <v>4</v>
      </c>
      <c r="D19" s="130">
        <v>10</v>
      </c>
      <c r="E19" s="130">
        <v>48</v>
      </c>
      <c r="F19" s="130">
        <v>83</v>
      </c>
      <c r="G19" s="189"/>
      <c r="H19" s="130">
        <v>9</v>
      </c>
      <c r="I19" s="130">
        <v>2</v>
      </c>
      <c r="J19" s="130">
        <v>9</v>
      </c>
      <c r="K19" s="130">
        <v>10</v>
      </c>
      <c r="L19" s="130">
        <v>13</v>
      </c>
      <c r="M19" s="189"/>
      <c r="N19" s="130">
        <v>0</v>
      </c>
      <c r="O19" s="130">
        <v>0</v>
      </c>
      <c r="P19" s="130">
        <v>0</v>
      </c>
      <c r="Q19" s="130">
        <v>1</v>
      </c>
      <c r="R19" s="130">
        <v>1</v>
      </c>
      <c r="S19" s="189"/>
      <c r="T19" s="130">
        <v>0</v>
      </c>
      <c r="U19" s="130">
        <v>0</v>
      </c>
      <c r="V19" s="130">
        <v>0</v>
      </c>
      <c r="W19" s="130">
        <v>0</v>
      </c>
      <c r="X19" s="130">
        <v>0</v>
      </c>
      <c r="Y19" s="189"/>
      <c r="Z19" s="130">
        <v>24</v>
      </c>
      <c r="AA19" s="130">
        <v>29</v>
      </c>
    </row>
    <row r="20" spans="1:27" ht="14.4" x14ac:dyDescent="0.3">
      <c r="A20" s="23" t="s">
        <v>24</v>
      </c>
      <c r="B20" s="130">
        <v>17</v>
      </c>
      <c r="C20" s="130">
        <v>7</v>
      </c>
      <c r="D20" s="130">
        <v>11</v>
      </c>
      <c r="E20" s="130">
        <v>45</v>
      </c>
      <c r="F20" s="130">
        <v>64</v>
      </c>
      <c r="G20" s="189"/>
      <c r="H20" s="130">
        <v>9</v>
      </c>
      <c r="I20" s="130">
        <v>1</v>
      </c>
      <c r="J20" s="130">
        <v>2</v>
      </c>
      <c r="K20" s="130">
        <v>6</v>
      </c>
      <c r="L20" s="130">
        <v>13</v>
      </c>
      <c r="M20" s="189"/>
      <c r="N20" s="130">
        <v>0</v>
      </c>
      <c r="O20" s="130">
        <v>0</v>
      </c>
      <c r="P20" s="130">
        <v>0</v>
      </c>
      <c r="Q20" s="130">
        <v>1</v>
      </c>
      <c r="R20" s="130">
        <v>0</v>
      </c>
      <c r="S20" s="189"/>
      <c r="T20" s="130">
        <v>0</v>
      </c>
      <c r="U20" s="130">
        <v>0</v>
      </c>
      <c r="V20" s="130">
        <v>0</v>
      </c>
      <c r="W20" s="130">
        <v>0</v>
      </c>
      <c r="X20" s="130">
        <v>0</v>
      </c>
      <c r="Y20" s="189"/>
      <c r="Z20" s="130">
        <v>27</v>
      </c>
      <c r="AA20" s="130">
        <v>34</v>
      </c>
    </row>
    <row r="21" spans="1:27" ht="14.4" x14ac:dyDescent="0.3">
      <c r="A21" s="23" t="s">
        <v>25</v>
      </c>
      <c r="B21" s="130">
        <v>0</v>
      </c>
      <c r="C21" s="130">
        <v>1</v>
      </c>
      <c r="D21" s="130">
        <v>2</v>
      </c>
      <c r="E21" s="130">
        <v>9</v>
      </c>
      <c r="F21" s="130">
        <v>9</v>
      </c>
      <c r="G21" s="189"/>
      <c r="H21" s="130">
        <v>0</v>
      </c>
      <c r="I21" s="130">
        <v>0</v>
      </c>
      <c r="J21" s="130">
        <v>0</v>
      </c>
      <c r="K21" s="130">
        <v>1</v>
      </c>
      <c r="L21" s="130">
        <v>2</v>
      </c>
      <c r="M21" s="189"/>
      <c r="N21" s="130">
        <v>0</v>
      </c>
      <c r="O21" s="130">
        <v>0</v>
      </c>
      <c r="P21" s="130">
        <v>1</v>
      </c>
      <c r="Q21" s="130">
        <v>0</v>
      </c>
      <c r="R21" s="130">
        <v>0</v>
      </c>
      <c r="S21" s="189"/>
      <c r="T21" s="130">
        <v>0</v>
      </c>
      <c r="U21" s="130">
        <v>0</v>
      </c>
      <c r="V21" s="130">
        <v>0</v>
      </c>
      <c r="W21" s="130">
        <v>0</v>
      </c>
      <c r="X21" s="130">
        <v>0</v>
      </c>
      <c r="Y21" s="189"/>
      <c r="Z21" s="130">
        <v>0</v>
      </c>
      <c r="AA21" s="130">
        <v>2</v>
      </c>
    </row>
    <row r="22" spans="1:27" ht="14.4" x14ac:dyDescent="0.3">
      <c r="A22" s="23" t="s">
        <v>26</v>
      </c>
      <c r="B22" s="130">
        <v>12</v>
      </c>
      <c r="C22" s="130">
        <v>1</v>
      </c>
      <c r="D22" s="130">
        <v>3</v>
      </c>
      <c r="E22" s="130">
        <v>33</v>
      </c>
      <c r="F22" s="130">
        <v>47</v>
      </c>
      <c r="G22" s="189"/>
      <c r="H22" s="130">
        <v>2</v>
      </c>
      <c r="I22" s="130">
        <v>0</v>
      </c>
      <c r="J22" s="130">
        <v>2</v>
      </c>
      <c r="K22" s="130">
        <v>4</v>
      </c>
      <c r="L22" s="130">
        <v>1</v>
      </c>
      <c r="M22" s="189"/>
      <c r="N22" s="130">
        <v>0</v>
      </c>
      <c r="O22" s="130">
        <v>0</v>
      </c>
      <c r="P22" s="130">
        <v>0</v>
      </c>
      <c r="Q22" s="130">
        <v>0</v>
      </c>
      <c r="R22" s="130">
        <v>0</v>
      </c>
      <c r="S22" s="189"/>
      <c r="T22" s="130">
        <v>0</v>
      </c>
      <c r="U22" s="130">
        <v>0</v>
      </c>
      <c r="V22" s="130">
        <v>0</v>
      </c>
      <c r="W22" s="130">
        <v>0</v>
      </c>
      <c r="X22" s="130">
        <v>0</v>
      </c>
      <c r="Y22" s="189"/>
      <c r="Z22" s="130">
        <v>7</v>
      </c>
      <c r="AA22" s="130">
        <v>11</v>
      </c>
    </row>
    <row r="23" spans="1:27" ht="13.8" x14ac:dyDescent="0.25">
      <c r="A23" s="22" t="s">
        <v>27</v>
      </c>
      <c r="B23" s="109">
        <v>559</v>
      </c>
      <c r="C23" s="109">
        <v>99</v>
      </c>
      <c r="D23" s="109">
        <v>209</v>
      </c>
      <c r="E23" s="109">
        <v>1231</v>
      </c>
      <c r="F23" s="109">
        <v>1666</v>
      </c>
      <c r="G23" s="184"/>
      <c r="H23" s="109">
        <v>133</v>
      </c>
      <c r="I23" s="109">
        <v>18</v>
      </c>
      <c r="J23" s="109">
        <v>84</v>
      </c>
      <c r="K23" s="109">
        <v>184</v>
      </c>
      <c r="L23" s="109">
        <v>294</v>
      </c>
      <c r="M23" s="184"/>
      <c r="N23" s="109">
        <v>2</v>
      </c>
      <c r="O23" s="109">
        <v>0</v>
      </c>
      <c r="P23" s="109">
        <v>4</v>
      </c>
      <c r="Q23" s="109">
        <v>5</v>
      </c>
      <c r="R23" s="109">
        <v>9</v>
      </c>
      <c r="S23" s="184"/>
      <c r="T23" s="109">
        <v>0</v>
      </c>
      <c r="U23" s="109">
        <v>2</v>
      </c>
      <c r="V23" s="109">
        <v>3</v>
      </c>
      <c r="W23" s="109">
        <v>6</v>
      </c>
      <c r="X23" s="109">
        <v>1</v>
      </c>
      <c r="Y23" s="184"/>
      <c r="Z23" s="109">
        <v>263</v>
      </c>
      <c r="AA23" s="109">
        <v>383</v>
      </c>
    </row>
    <row r="24" spans="1:27" ht="13.8" x14ac:dyDescent="0.25">
      <c r="A24" s="25" t="s">
        <v>28</v>
      </c>
      <c r="B24" s="113">
        <v>155</v>
      </c>
      <c r="C24" s="113">
        <v>441</v>
      </c>
      <c r="D24" s="113">
        <v>316</v>
      </c>
      <c r="E24" s="113">
        <v>1007</v>
      </c>
      <c r="F24" s="113">
        <v>1615</v>
      </c>
      <c r="G24" s="186"/>
      <c r="H24" s="113">
        <v>49</v>
      </c>
      <c r="I24" s="113">
        <v>70</v>
      </c>
      <c r="J24" s="113">
        <v>135</v>
      </c>
      <c r="K24" s="113">
        <v>254</v>
      </c>
      <c r="L24" s="113">
        <v>155</v>
      </c>
      <c r="M24" s="186"/>
      <c r="N24" s="113">
        <v>8</v>
      </c>
      <c r="O24" s="113">
        <v>7</v>
      </c>
      <c r="P24" s="113">
        <v>4</v>
      </c>
      <c r="Q24" s="113">
        <v>13</v>
      </c>
      <c r="R24" s="113">
        <v>6</v>
      </c>
      <c r="S24" s="186"/>
      <c r="T24" s="113">
        <v>1</v>
      </c>
      <c r="U24" s="113">
        <v>2</v>
      </c>
      <c r="V24" s="113">
        <v>3</v>
      </c>
      <c r="W24" s="113">
        <v>5</v>
      </c>
      <c r="X24" s="113">
        <v>3</v>
      </c>
      <c r="Y24" s="186"/>
      <c r="Z24" s="113">
        <v>578</v>
      </c>
      <c r="AA24" s="113">
        <v>227</v>
      </c>
    </row>
    <row r="25" spans="1:27" ht="13.8" x14ac:dyDescent="0.25">
      <c r="A25" s="14" t="s">
        <v>29</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row>
    <row r="26" spans="1:27" ht="13.8" x14ac:dyDescent="0.25">
      <c r="A26" s="49" t="s">
        <v>20</v>
      </c>
      <c r="B26" s="188">
        <v>29.380764163372859</v>
      </c>
      <c r="C26" s="188">
        <v>14.647377938517179</v>
      </c>
      <c r="D26" s="188">
        <v>43.920145190562614</v>
      </c>
      <c r="E26" s="188">
        <v>62.494732406236828</v>
      </c>
      <c r="F26" s="188">
        <v>80.109070034443164</v>
      </c>
      <c r="G26" s="188"/>
      <c r="H26" s="188">
        <v>24.752475247524753</v>
      </c>
      <c r="I26" s="188">
        <v>7.6923076923076925</v>
      </c>
      <c r="J26" s="188">
        <v>43.53448275862069</v>
      </c>
      <c r="K26" s="188">
        <v>55.773420479302835</v>
      </c>
      <c r="L26" s="188">
        <v>69.456066945606693</v>
      </c>
      <c r="M26" s="188"/>
      <c r="N26" s="188">
        <v>10</v>
      </c>
      <c r="O26" s="188">
        <v>0</v>
      </c>
      <c r="P26" s="188">
        <v>55.555555555555557</v>
      </c>
      <c r="Q26" s="188">
        <v>50</v>
      </c>
      <c r="R26" s="188">
        <v>62.5</v>
      </c>
      <c r="S26" s="188"/>
      <c r="T26" s="188">
        <v>0</v>
      </c>
      <c r="U26" s="188">
        <v>50</v>
      </c>
      <c r="V26" s="188">
        <v>50</v>
      </c>
      <c r="W26" s="188">
        <v>63.636363636363633</v>
      </c>
      <c r="X26" s="188">
        <v>0</v>
      </c>
      <c r="Y26" s="188"/>
      <c r="Z26" s="188">
        <v>34.927697441601779</v>
      </c>
      <c r="AA26" s="188">
        <v>76.967930029154516</v>
      </c>
    </row>
    <row r="27" spans="1:27" ht="13.8" x14ac:dyDescent="0.25">
      <c r="A27" s="66" t="s">
        <v>30</v>
      </c>
      <c r="B27" s="109">
        <v>14</v>
      </c>
      <c r="C27" s="109">
        <v>3</v>
      </c>
      <c r="D27" s="109">
        <v>13</v>
      </c>
      <c r="E27" s="109">
        <v>41</v>
      </c>
      <c r="F27" s="109">
        <v>73</v>
      </c>
      <c r="G27" s="184"/>
      <c r="H27" s="109">
        <v>4</v>
      </c>
      <c r="I27" s="109">
        <v>0</v>
      </c>
      <c r="J27" s="109">
        <v>7</v>
      </c>
      <c r="K27" s="109">
        <v>14</v>
      </c>
      <c r="L27" s="109">
        <v>17</v>
      </c>
      <c r="M27" s="184"/>
      <c r="N27" s="109">
        <v>0</v>
      </c>
      <c r="O27" s="109">
        <v>0</v>
      </c>
      <c r="P27" s="109">
        <v>0</v>
      </c>
      <c r="Q27" s="109">
        <v>0</v>
      </c>
      <c r="R27" s="109">
        <v>0</v>
      </c>
      <c r="S27" s="184"/>
      <c r="T27" s="109">
        <v>0</v>
      </c>
      <c r="U27" s="109">
        <v>0</v>
      </c>
      <c r="V27" s="109">
        <v>0</v>
      </c>
      <c r="W27" s="109">
        <v>0</v>
      </c>
      <c r="X27" s="109">
        <v>0</v>
      </c>
      <c r="Y27" s="184"/>
      <c r="Z27" s="109">
        <v>17</v>
      </c>
      <c r="AA27" s="109">
        <v>36</v>
      </c>
    </row>
    <row r="28" spans="1:27" ht="13.8" x14ac:dyDescent="0.25">
      <c r="A28" s="66" t="s">
        <v>31</v>
      </c>
      <c r="B28" s="109">
        <v>209</v>
      </c>
      <c r="C28" s="109">
        <v>78</v>
      </c>
      <c r="D28" s="109">
        <v>229</v>
      </c>
      <c r="E28" s="109">
        <v>1442</v>
      </c>
      <c r="F28" s="109">
        <v>2718</v>
      </c>
      <c r="G28" s="184"/>
      <c r="H28" s="109">
        <v>46</v>
      </c>
      <c r="I28" s="109">
        <v>7</v>
      </c>
      <c r="J28" s="109">
        <v>94</v>
      </c>
      <c r="K28" s="109">
        <v>242</v>
      </c>
      <c r="L28" s="109">
        <v>315</v>
      </c>
      <c r="M28" s="184"/>
      <c r="N28" s="109">
        <v>1</v>
      </c>
      <c r="O28" s="109">
        <v>0</v>
      </c>
      <c r="P28" s="109">
        <v>5</v>
      </c>
      <c r="Q28" s="109">
        <v>10</v>
      </c>
      <c r="R28" s="109">
        <v>10</v>
      </c>
      <c r="S28" s="184"/>
      <c r="T28" s="109">
        <v>0</v>
      </c>
      <c r="U28" s="109">
        <v>2</v>
      </c>
      <c r="V28" s="109">
        <v>3</v>
      </c>
      <c r="W28" s="109">
        <v>7</v>
      </c>
      <c r="X28" s="109">
        <v>0</v>
      </c>
      <c r="Y28" s="184"/>
      <c r="Z28" s="109">
        <v>297</v>
      </c>
      <c r="AA28" s="109">
        <v>492</v>
      </c>
    </row>
    <row r="29" spans="1:27" ht="13.8" x14ac:dyDescent="0.25">
      <c r="A29" s="66" t="s">
        <v>32</v>
      </c>
      <c r="B29" s="113">
        <v>536</v>
      </c>
      <c r="C29" s="113">
        <v>472</v>
      </c>
      <c r="D29" s="113">
        <v>309</v>
      </c>
      <c r="E29" s="113">
        <v>890</v>
      </c>
      <c r="F29" s="113">
        <v>693</v>
      </c>
      <c r="G29" s="186"/>
      <c r="H29" s="113">
        <v>152</v>
      </c>
      <c r="I29" s="113">
        <v>84</v>
      </c>
      <c r="J29" s="113">
        <v>131</v>
      </c>
      <c r="K29" s="113">
        <v>203</v>
      </c>
      <c r="L29" s="113">
        <v>146</v>
      </c>
      <c r="M29" s="186"/>
      <c r="N29" s="113">
        <v>9</v>
      </c>
      <c r="O29" s="113">
        <v>7</v>
      </c>
      <c r="P29" s="113">
        <v>4</v>
      </c>
      <c r="Q29" s="113">
        <v>10</v>
      </c>
      <c r="R29" s="113">
        <v>6</v>
      </c>
      <c r="S29" s="186"/>
      <c r="T29" s="113">
        <v>1</v>
      </c>
      <c r="U29" s="113">
        <v>2</v>
      </c>
      <c r="V29" s="113">
        <v>3</v>
      </c>
      <c r="W29" s="113">
        <v>4</v>
      </c>
      <c r="X29" s="113">
        <v>4</v>
      </c>
      <c r="Y29" s="186"/>
      <c r="Z29" s="113">
        <v>585</v>
      </c>
      <c r="AA29" s="113">
        <v>158</v>
      </c>
    </row>
    <row r="30" spans="1:27" ht="13.8" x14ac:dyDescent="0.25">
      <c r="A30" s="167" t="s">
        <v>68</v>
      </c>
      <c r="B30" s="109">
        <v>759</v>
      </c>
      <c r="C30" s="109">
        <v>553</v>
      </c>
      <c r="D30" s="109">
        <v>551</v>
      </c>
      <c r="E30" s="109">
        <v>2373</v>
      </c>
      <c r="F30" s="109">
        <v>3484</v>
      </c>
      <c r="G30" s="186"/>
      <c r="H30" s="109">
        <v>202</v>
      </c>
      <c r="I30" s="109">
        <v>91</v>
      </c>
      <c r="J30" s="109">
        <v>232</v>
      </c>
      <c r="K30" s="109">
        <v>459</v>
      </c>
      <c r="L30" s="109">
        <v>478</v>
      </c>
      <c r="M30" s="186"/>
      <c r="N30" s="109">
        <v>10</v>
      </c>
      <c r="O30" s="109">
        <v>7</v>
      </c>
      <c r="P30" s="109">
        <v>9</v>
      </c>
      <c r="Q30" s="109">
        <v>20</v>
      </c>
      <c r="R30" s="109">
        <v>16</v>
      </c>
      <c r="S30" s="186"/>
      <c r="T30" s="109">
        <v>1</v>
      </c>
      <c r="U30" s="109">
        <v>4</v>
      </c>
      <c r="V30" s="109">
        <v>6</v>
      </c>
      <c r="W30" s="109">
        <v>11</v>
      </c>
      <c r="X30" s="109">
        <v>4</v>
      </c>
      <c r="Y30" s="186"/>
      <c r="Z30" s="109">
        <v>899</v>
      </c>
      <c r="AA30" s="109">
        <v>686</v>
      </c>
    </row>
    <row r="31" spans="1:27" ht="15.6" x14ac:dyDescent="0.25">
      <c r="A31" s="40"/>
      <c r="B31" s="1003" t="s">
        <v>34</v>
      </c>
      <c r="C31" s="1003"/>
      <c r="D31" s="1003"/>
      <c r="E31" s="1003"/>
      <c r="F31" s="1003"/>
      <c r="G31" s="1003"/>
      <c r="H31" s="1003"/>
      <c r="I31" s="1003"/>
      <c r="J31" s="1003"/>
      <c r="K31" s="1003"/>
      <c r="L31" s="1003"/>
      <c r="M31" s="1003"/>
      <c r="N31" s="1003"/>
      <c r="O31" s="1003"/>
      <c r="P31" s="1003"/>
      <c r="Q31" s="1003"/>
      <c r="R31" s="1003"/>
      <c r="S31" s="1003"/>
      <c r="T31" s="1003"/>
      <c r="U31" s="1003"/>
      <c r="V31" s="1003"/>
      <c r="W31" s="1003"/>
      <c r="X31" s="1003"/>
      <c r="Y31" s="1003"/>
      <c r="Z31" s="1003"/>
      <c r="AA31" s="1003"/>
    </row>
    <row r="32" spans="1:27" x14ac:dyDescent="0.25">
      <c r="A32" s="14" t="s">
        <v>10</v>
      </c>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3.8" x14ac:dyDescent="0.25">
      <c r="A33" s="66" t="s">
        <v>11</v>
      </c>
      <c r="B33" s="117">
        <v>42.687747035573125</v>
      </c>
      <c r="C33" s="117">
        <v>42.133815551537069</v>
      </c>
      <c r="D33" s="117">
        <v>49.364791288566245</v>
      </c>
      <c r="E33" s="117">
        <v>41.297935103244839</v>
      </c>
      <c r="F33" s="117">
        <v>42.393800229621128</v>
      </c>
      <c r="G33" s="191"/>
      <c r="H33" s="117">
        <v>63.366336633663366</v>
      </c>
      <c r="I33" s="117">
        <v>65.934065934065927</v>
      </c>
      <c r="J33" s="117">
        <v>64.65517241379311</v>
      </c>
      <c r="K33" s="117">
        <v>62.745098039215684</v>
      </c>
      <c r="L33" s="117">
        <v>62.343096234309627</v>
      </c>
      <c r="M33" s="191"/>
      <c r="N33" s="117">
        <v>60</v>
      </c>
      <c r="O33" s="117">
        <v>71.428571428571431</v>
      </c>
      <c r="P33" s="117">
        <v>44.444444444444443</v>
      </c>
      <c r="Q33" s="117">
        <v>60</v>
      </c>
      <c r="R33" s="117">
        <v>37.5</v>
      </c>
      <c r="S33" s="191"/>
      <c r="T33" s="117">
        <v>0</v>
      </c>
      <c r="U33" s="117">
        <v>75</v>
      </c>
      <c r="V33" s="117">
        <v>83.333333333333329</v>
      </c>
      <c r="W33" s="117">
        <v>63.636363636363633</v>
      </c>
      <c r="X33" s="117">
        <v>50</v>
      </c>
      <c r="Y33" s="191"/>
      <c r="Z33" s="117">
        <v>74.304783092324811</v>
      </c>
      <c r="AA33" s="117">
        <v>81.195335276967924</v>
      </c>
    </row>
    <row r="34" spans="1:27" ht="13.8" x14ac:dyDescent="0.25">
      <c r="A34" s="66" t="s">
        <v>12</v>
      </c>
      <c r="B34" s="117">
        <v>57.312252964426875</v>
      </c>
      <c r="C34" s="117">
        <v>57.866184448462931</v>
      </c>
      <c r="D34" s="117">
        <v>50.635208711433755</v>
      </c>
      <c r="E34" s="117">
        <v>58.702064896755161</v>
      </c>
      <c r="F34" s="117">
        <v>57.606199770378872</v>
      </c>
      <c r="G34" s="191"/>
      <c r="H34" s="117">
        <v>36.633663366336634</v>
      </c>
      <c r="I34" s="117">
        <v>34.065934065934066</v>
      </c>
      <c r="J34" s="117">
        <v>35.344827586206897</v>
      </c>
      <c r="K34" s="117">
        <v>37.254901960784316</v>
      </c>
      <c r="L34" s="117">
        <v>37.656903765690373</v>
      </c>
      <c r="M34" s="191"/>
      <c r="N34" s="117">
        <v>40</v>
      </c>
      <c r="O34" s="117">
        <v>28.571428571428573</v>
      </c>
      <c r="P34" s="117">
        <v>55.555555555555557</v>
      </c>
      <c r="Q34" s="117">
        <v>40</v>
      </c>
      <c r="R34" s="117">
        <v>62.5</v>
      </c>
      <c r="S34" s="191"/>
      <c r="T34" s="117">
        <v>100</v>
      </c>
      <c r="U34" s="117">
        <v>25</v>
      </c>
      <c r="V34" s="117">
        <v>16.666666666666668</v>
      </c>
      <c r="W34" s="117">
        <v>36.363636363636367</v>
      </c>
      <c r="X34" s="117">
        <v>50</v>
      </c>
      <c r="Y34" s="191"/>
      <c r="Z34" s="117">
        <v>25.695216907675196</v>
      </c>
      <c r="AA34" s="117">
        <v>18.804664723032069</v>
      </c>
    </row>
    <row r="35" spans="1:27" ht="13.8" x14ac:dyDescent="0.25">
      <c r="A35" s="40" t="s">
        <v>13</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row>
    <row r="36" spans="1:27" ht="13.8" x14ac:dyDescent="0.25">
      <c r="A36" s="66" t="s">
        <v>14</v>
      </c>
      <c r="B36" s="117">
        <v>50.065876152832672</v>
      </c>
      <c r="C36" s="117">
        <v>62.206148282097651</v>
      </c>
      <c r="D36" s="117">
        <v>45.553539019963701</v>
      </c>
      <c r="E36" s="117">
        <v>55.288664138221662</v>
      </c>
      <c r="F36" s="117">
        <v>59.328358208955223</v>
      </c>
      <c r="G36" s="191"/>
      <c r="H36" s="117">
        <v>45.049504950495049</v>
      </c>
      <c r="I36" s="117">
        <v>36.263736263736263</v>
      </c>
      <c r="J36" s="117">
        <v>44.396551724137929</v>
      </c>
      <c r="K36" s="117">
        <v>34.42265795206972</v>
      </c>
      <c r="L36" s="117">
        <v>33.472803347280333</v>
      </c>
      <c r="M36" s="191"/>
      <c r="N36" s="117">
        <v>20</v>
      </c>
      <c r="O36" s="117">
        <v>14.285714285714286</v>
      </c>
      <c r="P36" s="117">
        <v>11.111111111111111</v>
      </c>
      <c r="Q36" s="117">
        <v>5</v>
      </c>
      <c r="R36" s="117">
        <v>0</v>
      </c>
      <c r="S36" s="191"/>
      <c r="T36" s="117">
        <v>0</v>
      </c>
      <c r="U36" s="117">
        <v>0</v>
      </c>
      <c r="V36" s="117">
        <v>0</v>
      </c>
      <c r="W36" s="117">
        <v>0</v>
      </c>
      <c r="X36" s="117">
        <v>0</v>
      </c>
      <c r="Y36" s="191"/>
      <c r="Z36" s="117">
        <v>52.391546162402669</v>
      </c>
      <c r="AA36" s="117">
        <v>47.813411078717202</v>
      </c>
    </row>
    <row r="37" spans="1:27" ht="13.8" x14ac:dyDescent="0.25">
      <c r="A37" s="66" t="s">
        <v>15</v>
      </c>
      <c r="B37" s="117">
        <v>16.864295125164691</v>
      </c>
      <c r="C37" s="117">
        <v>12.477396021699819</v>
      </c>
      <c r="D37" s="117">
        <v>16.515426497277677</v>
      </c>
      <c r="E37" s="117">
        <v>18.626211546565528</v>
      </c>
      <c r="F37" s="117">
        <v>17.393800229621124</v>
      </c>
      <c r="G37" s="191"/>
      <c r="H37" s="117">
        <v>16.336633663366335</v>
      </c>
      <c r="I37" s="117">
        <v>25.274725274725274</v>
      </c>
      <c r="J37" s="117">
        <v>20.258620689655171</v>
      </c>
      <c r="K37" s="117">
        <v>20.697167755991284</v>
      </c>
      <c r="L37" s="117">
        <v>25.10460251046025</v>
      </c>
      <c r="M37" s="191"/>
      <c r="N37" s="117">
        <v>30</v>
      </c>
      <c r="O37" s="117">
        <v>28.571428571428573</v>
      </c>
      <c r="P37" s="117">
        <v>0</v>
      </c>
      <c r="Q37" s="117">
        <v>35</v>
      </c>
      <c r="R37" s="117">
        <v>18.75</v>
      </c>
      <c r="S37" s="191"/>
      <c r="T37" s="117">
        <v>0</v>
      </c>
      <c r="U37" s="117">
        <v>25</v>
      </c>
      <c r="V37" s="117">
        <v>0</v>
      </c>
      <c r="W37" s="117">
        <v>0</v>
      </c>
      <c r="X37" s="117">
        <v>50</v>
      </c>
      <c r="Y37" s="191"/>
      <c r="Z37" s="117">
        <v>23.804226918798665</v>
      </c>
      <c r="AA37" s="117">
        <v>21.282798833819243</v>
      </c>
    </row>
    <row r="38" spans="1:27" ht="13.8" x14ac:dyDescent="0.25">
      <c r="A38" s="66" t="s">
        <v>16</v>
      </c>
      <c r="B38" s="117">
        <v>19.367588932806324</v>
      </c>
      <c r="C38" s="117">
        <v>11.934900542495479</v>
      </c>
      <c r="D38" s="117">
        <v>19.237749546279492</v>
      </c>
      <c r="E38" s="117">
        <v>13.990729034976823</v>
      </c>
      <c r="F38" s="117">
        <v>12.48564867967853</v>
      </c>
      <c r="G38" s="191"/>
      <c r="H38" s="117">
        <v>18.811881188118811</v>
      </c>
      <c r="I38" s="109">
        <v>16.483516483516482</v>
      </c>
      <c r="J38" s="117">
        <v>19.396551724137932</v>
      </c>
      <c r="K38" s="117">
        <v>25.272331154684096</v>
      </c>
      <c r="L38" s="117">
        <v>19.246861924686193</v>
      </c>
      <c r="M38" s="191"/>
      <c r="N38" s="117">
        <v>30</v>
      </c>
      <c r="O38" s="117">
        <v>42.857142857142854</v>
      </c>
      <c r="P38" s="117">
        <v>33.333333333333336</v>
      </c>
      <c r="Q38" s="117">
        <v>25</v>
      </c>
      <c r="R38" s="117">
        <v>50</v>
      </c>
      <c r="S38" s="191"/>
      <c r="T38" s="117">
        <v>100</v>
      </c>
      <c r="U38" s="117">
        <v>25</v>
      </c>
      <c r="V38" s="117">
        <v>50</v>
      </c>
      <c r="W38" s="117">
        <v>45.454545454545453</v>
      </c>
      <c r="X38" s="117">
        <v>50</v>
      </c>
      <c r="Y38" s="191"/>
      <c r="Z38" s="117">
        <v>12.791991101223582</v>
      </c>
      <c r="AA38" s="117">
        <v>17.201166180758019</v>
      </c>
    </row>
    <row r="39" spans="1:27" ht="13.8" x14ac:dyDescent="0.25">
      <c r="A39" s="66" t="s">
        <v>17</v>
      </c>
      <c r="B39" s="117">
        <v>11.594202898550725</v>
      </c>
      <c r="C39" s="117">
        <v>11.39240506329114</v>
      </c>
      <c r="D39" s="117">
        <v>15.245009074410163</v>
      </c>
      <c r="E39" s="117">
        <v>10.408765276021914</v>
      </c>
      <c r="F39" s="117">
        <v>9.2709529276693452</v>
      </c>
      <c r="G39" s="191"/>
      <c r="H39" s="117">
        <v>16.336633663366335</v>
      </c>
      <c r="I39" s="117">
        <v>19.780219780219781</v>
      </c>
      <c r="J39" s="117">
        <v>12.931034482758621</v>
      </c>
      <c r="K39" s="117">
        <v>15.904139433551197</v>
      </c>
      <c r="L39" s="117">
        <v>19.456066945606693</v>
      </c>
      <c r="M39" s="191"/>
      <c r="N39" s="117">
        <v>20</v>
      </c>
      <c r="O39" s="117">
        <v>14.285714285714286</v>
      </c>
      <c r="P39" s="117">
        <v>55.555555555555557</v>
      </c>
      <c r="Q39" s="117">
        <v>25</v>
      </c>
      <c r="R39" s="117">
        <v>31.25</v>
      </c>
      <c r="S39" s="191"/>
      <c r="T39" s="117">
        <v>0</v>
      </c>
      <c r="U39" s="117">
        <v>50</v>
      </c>
      <c r="V39" s="117">
        <v>50</v>
      </c>
      <c r="W39" s="117">
        <v>54.545454545454547</v>
      </c>
      <c r="X39" s="117">
        <v>0</v>
      </c>
      <c r="Y39" s="191"/>
      <c r="Z39" s="117">
        <v>9.5661846496106779</v>
      </c>
      <c r="AA39" s="117">
        <v>12.536443148688047</v>
      </c>
    </row>
    <row r="40" spans="1:27" ht="13.8" x14ac:dyDescent="0.25">
      <c r="A40" s="66" t="s">
        <v>18</v>
      </c>
      <c r="B40" s="117">
        <v>2.1080368906455864</v>
      </c>
      <c r="C40" s="117">
        <v>1.9891500904159132</v>
      </c>
      <c r="D40" s="117">
        <v>3.4482758620689653</v>
      </c>
      <c r="E40" s="117">
        <v>1.6856300042140751</v>
      </c>
      <c r="F40" s="117">
        <v>1.5212399540757751</v>
      </c>
      <c r="G40" s="191"/>
      <c r="H40" s="117">
        <v>3.4653465346534653</v>
      </c>
      <c r="I40" s="117">
        <v>2.197802197802198</v>
      </c>
      <c r="J40" s="117">
        <v>3.0172413793103448</v>
      </c>
      <c r="K40" s="117">
        <v>3.7037037037037037</v>
      </c>
      <c r="L40" s="117">
        <v>2.7196652719665271</v>
      </c>
      <c r="M40" s="191"/>
      <c r="N40" s="117">
        <v>0</v>
      </c>
      <c r="O40" s="117">
        <v>0</v>
      </c>
      <c r="P40" s="117">
        <v>0</v>
      </c>
      <c r="Q40" s="117">
        <v>10</v>
      </c>
      <c r="R40" s="117">
        <v>0</v>
      </c>
      <c r="S40" s="191"/>
      <c r="T40" s="117">
        <v>0</v>
      </c>
      <c r="U40" s="117">
        <v>0</v>
      </c>
      <c r="V40" s="117">
        <v>0</v>
      </c>
      <c r="W40" s="117">
        <v>0</v>
      </c>
      <c r="X40" s="117">
        <v>0</v>
      </c>
      <c r="Y40" s="191"/>
      <c r="Z40" s="117">
        <v>1.4460511679644048</v>
      </c>
      <c r="AA40" s="117">
        <v>1.1661807580174928</v>
      </c>
    </row>
    <row r="41" spans="1:27" ht="13.8" x14ac:dyDescent="0.25">
      <c r="A41" s="40" t="s">
        <v>19</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row>
    <row r="42" spans="1:27" ht="13.8" x14ac:dyDescent="0.25">
      <c r="A42" s="14" t="s">
        <v>20</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row>
    <row r="43" spans="1:27" ht="13.8" x14ac:dyDescent="0.25">
      <c r="A43" s="22" t="s">
        <v>21</v>
      </c>
      <c r="B43" s="117">
        <v>7.4503311258278151</v>
      </c>
      <c r="C43" s="117">
        <v>11.607142857142858</v>
      </c>
      <c r="D43" s="117">
        <v>11.063829787234042</v>
      </c>
      <c r="E43" s="117">
        <v>9.8828696925329425</v>
      </c>
      <c r="F43" s="117">
        <v>10.861423220973784</v>
      </c>
      <c r="G43" s="191"/>
      <c r="H43" s="117">
        <v>13.071895424836603</v>
      </c>
      <c r="I43" s="117">
        <v>14.285714285714285</v>
      </c>
      <c r="J43" s="117">
        <v>13.402061855670103</v>
      </c>
      <c r="K43" s="117">
        <v>10.24390243902439</v>
      </c>
      <c r="L43" s="117">
        <v>8.9783281733746119</v>
      </c>
      <c r="M43" s="191"/>
      <c r="N43" s="117">
        <v>0</v>
      </c>
      <c r="O43" s="117">
        <v>0</v>
      </c>
      <c r="P43" s="117">
        <v>20</v>
      </c>
      <c r="Q43" s="117">
        <v>28.571428571428569</v>
      </c>
      <c r="R43" s="117">
        <v>10</v>
      </c>
      <c r="S43" s="191"/>
      <c r="T43" s="117">
        <v>0</v>
      </c>
      <c r="U43" s="117">
        <v>0</v>
      </c>
      <c r="V43" s="117">
        <v>0</v>
      </c>
      <c r="W43" s="117">
        <v>0</v>
      </c>
      <c r="X43" s="117">
        <v>0</v>
      </c>
      <c r="Y43" s="191"/>
      <c r="Z43" s="117">
        <v>18.068535825545169</v>
      </c>
      <c r="AA43" s="117">
        <v>16.557734204793029</v>
      </c>
    </row>
    <row r="44" spans="1:27" ht="14.4" x14ac:dyDescent="0.3">
      <c r="A44" s="23" t="s">
        <v>22</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row>
    <row r="45" spans="1:27" ht="14.4" x14ac:dyDescent="0.3">
      <c r="A45" s="23" t="s">
        <v>23</v>
      </c>
      <c r="B45" s="131">
        <v>2.6490066225165565</v>
      </c>
      <c r="C45" s="131">
        <v>3.5714285714285712</v>
      </c>
      <c r="D45" s="131">
        <v>4.2553191489361701</v>
      </c>
      <c r="E45" s="131">
        <v>3.5139092240117131</v>
      </c>
      <c r="F45" s="131">
        <v>4.4408774745853394</v>
      </c>
      <c r="G45" s="192"/>
      <c r="H45" s="131">
        <v>5.8823529411764701</v>
      </c>
      <c r="I45" s="131">
        <v>9.5238095238095237</v>
      </c>
      <c r="J45" s="131">
        <v>9.2783505154639183</v>
      </c>
      <c r="K45" s="131">
        <v>4.8780487804878048</v>
      </c>
      <c r="L45" s="131">
        <v>4.0247678018575854</v>
      </c>
      <c r="M45" s="192"/>
      <c r="N45" s="131">
        <v>0</v>
      </c>
      <c r="O45" s="131">
        <v>0</v>
      </c>
      <c r="P45" s="131">
        <v>0</v>
      </c>
      <c r="Q45" s="131">
        <v>14.285714285714285</v>
      </c>
      <c r="R45" s="131">
        <v>10</v>
      </c>
      <c r="S45" s="192"/>
      <c r="T45" s="131">
        <v>0</v>
      </c>
      <c r="U45" s="131">
        <v>0</v>
      </c>
      <c r="V45" s="131">
        <v>0</v>
      </c>
      <c r="W45" s="131">
        <v>0</v>
      </c>
      <c r="X45" s="131">
        <v>0</v>
      </c>
      <c r="Y45" s="192"/>
      <c r="Z45" s="131">
        <v>7.4766355140186906</v>
      </c>
      <c r="AA45" s="131">
        <v>6.318082788671024</v>
      </c>
    </row>
    <row r="46" spans="1:27" ht="14.4" x14ac:dyDescent="0.3">
      <c r="A46" s="23" t="s">
        <v>24</v>
      </c>
      <c r="B46" s="131">
        <v>2.814569536423841</v>
      </c>
      <c r="C46" s="131">
        <v>6.25</v>
      </c>
      <c r="D46" s="131">
        <v>4.6808510638297873</v>
      </c>
      <c r="E46" s="131">
        <v>3.2942898975109811</v>
      </c>
      <c r="F46" s="131">
        <v>3.4242910647405025</v>
      </c>
      <c r="G46" s="192"/>
      <c r="H46" s="131">
        <v>5.8823529411764701</v>
      </c>
      <c r="I46" s="131">
        <v>4.7619047619047619</v>
      </c>
      <c r="J46" s="131">
        <v>2.0618556701030926</v>
      </c>
      <c r="K46" s="131">
        <v>2.9268292682926833</v>
      </c>
      <c r="L46" s="131">
        <v>4.0247678018575854</v>
      </c>
      <c r="M46" s="192"/>
      <c r="N46" s="131">
        <v>0</v>
      </c>
      <c r="O46" s="131">
        <v>0</v>
      </c>
      <c r="P46" s="131">
        <v>0</v>
      </c>
      <c r="Q46" s="131">
        <v>14.285714285714285</v>
      </c>
      <c r="R46" s="131">
        <v>0</v>
      </c>
      <c r="S46" s="192"/>
      <c r="T46" s="131">
        <v>0</v>
      </c>
      <c r="U46" s="131">
        <v>0</v>
      </c>
      <c r="V46" s="131">
        <v>0</v>
      </c>
      <c r="W46" s="131">
        <v>0</v>
      </c>
      <c r="X46" s="131">
        <v>0</v>
      </c>
      <c r="Y46" s="192"/>
      <c r="Z46" s="131">
        <v>8.4112149532710276</v>
      </c>
      <c r="AA46" s="131">
        <v>7.4074074074074066</v>
      </c>
    </row>
    <row r="47" spans="1:27" ht="14.4" x14ac:dyDescent="0.3">
      <c r="A47" s="23" t="s">
        <v>25</v>
      </c>
      <c r="B47" s="131">
        <v>0</v>
      </c>
      <c r="C47" s="131">
        <v>0.89285714285714279</v>
      </c>
      <c r="D47" s="131">
        <v>0.85106382978723405</v>
      </c>
      <c r="E47" s="131">
        <v>0.65885797950219627</v>
      </c>
      <c r="F47" s="131">
        <v>0.4815409309791332</v>
      </c>
      <c r="G47" s="192"/>
      <c r="H47" s="131">
        <v>0</v>
      </c>
      <c r="I47" s="131">
        <v>0</v>
      </c>
      <c r="J47" s="131">
        <v>0</v>
      </c>
      <c r="K47" s="131">
        <v>0.48780487804878048</v>
      </c>
      <c r="L47" s="131">
        <v>0.61919504643962853</v>
      </c>
      <c r="M47" s="192"/>
      <c r="N47" s="131">
        <v>0</v>
      </c>
      <c r="O47" s="131">
        <v>0</v>
      </c>
      <c r="P47" s="131">
        <v>20</v>
      </c>
      <c r="Q47" s="131">
        <v>0</v>
      </c>
      <c r="R47" s="131">
        <v>0</v>
      </c>
      <c r="S47" s="192"/>
      <c r="T47" s="131">
        <v>0</v>
      </c>
      <c r="U47" s="131">
        <v>0</v>
      </c>
      <c r="V47" s="131">
        <v>0</v>
      </c>
      <c r="W47" s="131">
        <v>0</v>
      </c>
      <c r="X47" s="131">
        <v>0</v>
      </c>
      <c r="Y47" s="192"/>
      <c r="Z47" s="131">
        <v>0</v>
      </c>
      <c r="AA47" s="131">
        <v>0.4357298474945534</v>
      </c>
    </row>
    <row r="48" spans="1:27" ht="14.4" x14ac:dyDescent="0.3">
      <c r="A48" s="23" t="s">
        <v>26</v>
      </c>
      <c r="B48" s="131">
        <v>1.9867549668874174</v>
      </c>
      <c r="C48" s="131">
        <v>0.89285714285714279</v>
      </c>
      <c r="D48" s="131">
        <v>1.2765957446808509</v>
      </c>
      <c r="E48" s="131">
        <v>2.4158125915080526</v>
      </c>
      <c r="F48" s="131">
        <v>2.5147137506688071</v>
      </c>
      <c r="G48" s="192"/>
      <c r="H48" s="131">
        <v>1.3071895424836601</v>
      </c>
      <c r="I48" s="131">
        <v>0</v>
      </c>
      <c r="J48" s="131">
        <v>2.0618556701030926</v>
      </c>
      <c r="K48" s="131">
        <v>1.9512195121951219</v>
      </c>
      <c r="L48" s="131">
        <v>0.30959752321981426</v>
      </c>
      <c r="M48" s="192"/>
      <c r="N48" s="131">
        <v>0</v>
      </c>
      <c r="O48" s="131">
        <v>0</v>
      </c>
      <c r="P48" s="131">
        <v>0</v>
      </c>
      <c r="Q48" s="131">
        <v>0</v>
      </c>
      <c r="R48" s="131">
        <v>0</v>
      </c>
      <c r="S48" s="192"/>
      <c r="T48" s="131">
        <v>0</v>
      </c>
      <c r="U48" s="131">
        <v>0</v>
      </c>
      <c r="V48" s="131">
        <v>0</v>
      </c>
      <c r="W48" s="131">
        <v>0</v>
      </c>
      <c r="X48" s="131">
        <v>0</v>
      </c>
      <c r="Y48" s="192"/>
      <c r="Z48" s="131">
        <v>2.1806853582554515</v>
      </c>
      <c r="AA48" s="131">
        <v>2.3965141612200433</v>
      </c>
    </row>
    <row r="49" spans="1:27" ht="14.4" x14ac:dyDescent="0.3">
      <c r="A49" s="22" t="s">
        <v>27</v>
      </c>
      <c r="B49" s="117">
        <v>92.549668874172184</v>
      </c>
      <c r="C49" s="117">
        <v>88.392857142857139</v>
      </c>
      <c r="D49" s="117">
        <v>88.936170212765958</v>
      </c>
      <c r="E49" s="117">
        <v>90.11713030746705</v>
      </c>
      <c r="F49" s="117">
        <v>89.138576779026209</v>
      </c>
      <c r="G49" s="191"/>
      <c r="H49" s="117">
        <v>86.928104575163403</v>
      </c>
      <c r="I49" s="117">
        <v>85.714285714285708</v>
      </c>
      <c r="J49" s="117">
        <v>86.597938144329902</v>
      </c>
      <c r="K49" s="117">
        <v>89.756097560975618</v>
      </c>
      <c r="L49" s="117">
        <v>91.021671826625379</v>
      </c>
      <c r="M49" s="191"/>
      <c r="N49" s="117">
        <v>100</v>
      </c>
      <c r="O49" s="131">
        <v>0</v>
      </c>
      <c r="P49" s="117">
        <v>80</v>
      </c>
      <c r="Q49" s="117">
        <v>71.428571428571431</v>
      </c>
      <c r="R49" s="117">
        <v>90</v>
      </c>
      <c r="S49" s="191"/>
      <c r="T49" s="131">
        <v>0</v>
      </c>
      <c r="U49" s="117">
        <v>100</v>
      </c>
      <c r="V49" s="117">
        <v>100</v>
      </c>
      <c r="W49" s="117">
        <v>100</v>
      </c>
      <c r="X49" s="117">
        <v>100</v>
      </c>
      <c r="Y49" s="191"/>
      <c r="Z49" s="117">
        <v>81.931464174454831</v>
      </c>
      <c r="AA49" s="117">
        <v>83.442265795206964</v>
      </c>
    </row>
    <row r="50" spans="1:27" ht="13.8" x14ac:dyDescent="0.25">
      <c r="A50" s="25" t="s">
        <v>28</v>
      </c>
      <c r="B50" s="117"/>
      <c r="C50" s="117"/>
      <c r="D50" s="117"/>
      <c r="E50" s="117"/>
      <c r="F50" s="117"/>
      <c r="G50" s="190"/>
      <c r="H50" s="117"/>
      <c r="I50" s="117"/>
      <c r="J50" s="117"/>
      <c r="K50" s="117"/>
      <c r="L50" s="117"/>
      <c r="M50" s="190"/>
      <c r="N50" s="117"/>
      <c r="O50" s="117"/>
      <c r="P50" s="117"/>
      <c r="Q50" s="117"/>
      <c r="R50" s="117"/>
      <c r="S50" s="190"/>
      <c r="T50" s="117"/>
      <c r="U50" s="117"/>
      <c r="V50" s="117"/>
      <c r="W50" s="117"/>
      <c r="X50" s="117"/>
      <c r="Y50" s="190"/>
      <c r="Z50" s="117"/>
      <c r="AA50" s="117"/>
    </row>
    <row r="51" spans="1:27" ht="13.8" x14ac:dyDescent="0.25">
      <c r="A51" s="40" t="s">
        <v>29</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row>
    <row r="52" spans="1:27" ht="13.8" x14ac:dyDescent="0.25">
      <c r="A52" s="14" t="s">
        <v>20</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row>
    <row r="53" spans="1:27" ht="14.4" x14ac:dyDescent="0.3">
      <c r="A53" s="66" t="s">
        <v>30</v>
      </c>
      <c r="B53" s="117">
        <v>6.2780269058295968</v>
      </c>
      <c r="C53" s="117">
        <v>3.7037037037037033</v>
      </c>
      <c r="D53" s="117">
        <v>5.3719008264462813</v>
      </c>
      <c r="E53" s="117">
        <v>2.7646662171274445</v>
      </c>
      <c r="F53" s="117">
        <v>2.6155499820852741</v>
      </c>
      <c r="G53" s="191"/>
      <c r="H53" s="117">
        <v>8</v>
      </c>
      <c r="I53" s="117">
        <v>0</v>
      </c>
      <c r="J53" s="117">
        <v>6.9306930693069315</v>
      </c>
      <c r="K53" s="117">
        <v>5.46875</v>
      </c>
      <c r="L53" s="117">
        <v>5.1204819277108431</v>
      </c>
      <c r="M53" s="191"/>
      <c r="N53" s="117">
        <v>0</v>
      </c>
      <c r="O53" s="131">
        <v>0</v>
      </c>
      <c r="P53" s="117">
        <v>0</v>
      </c>
      <c r="Q53" s="117">
        <v>0</v>
      </c>
      <c r="R53" s="117">
        <v>0</v>
      </c>
      <c r="S53" s="191"/>
      <c r="T53" s="131">
        <v>0</v>
      </c>
      <c r="U53" s="117">
        <v>0</v>
      </c>
      <c r="V53" s="117">
        <v>0</v>
      </c>
      <c r="W53" s="117">
        <v>0</v>
      </c>
      <c r="X53" s="131">
        <v>0</v>
      </c>
      <c r="Y53" s="191"/>
      <c r="Z53" s="117">
        <v>5.4140127388535033</v>
      </c>
      <c r="AA53" s="117">
        <v>6.8181818181818175</v>
      </c>
    </row>
    <row r="54" spans="1:27" ht="14.4" x14ac:dyDescent="0.3">
      <c r="A54" s="66" t="s">
        <v>31</v>
      </c>
      <c r="B54" s="117">
        <v>93.721973094170409</v>
      </c>
      <c r="C54" s="117">
        <v>96.296296296296291</v>
      </c>
      <c r="D54" s="117">
        <v>94.628099173553721</v>
      </c>
      <c r="E54" s="117">
        <v>97.235333782872559</v>
      </c>
      <c r="F54" s="117">
        <v>97.38445001791473</v>
      </c>
      <c r="G54" s="191"/>
      <c r="H54" s="117">
        <v>92</v>
      </c>
      <c r="I54" s="117">
        <v>100</v>
      </c>
      <c r="J54" s="117">
        <v>93.069306930693074</v>
      </c>
      <c r="K54" s="117">
        <v>94.53125</v>
      </c>
      <c r="L54" s="117">
        <v>94.879518072289159</v>
      </c>
      <c r="M54" s="191"/>
      <c r="N54" s="117">
        <v>100</v>
      </c>
      <c r="O54" s="131">
        <v>0</v>
      </c>
      <c r="P54" s="117">
        <v>100</v>
      </c>
      <c r="Q54" s="117">
        <v>100</v>
      </c>
      <c r="R54" s="117">
        <v>100</v>
      </c>
      <c r="S54" s="191"/>
      <c r="T54" s="131">
        <v>0</v>
      </c>
      <c r="U54" s="117">
        <v>100</v>
      </c>
      <c r="V54" s="117">
        <v>100</v>
      </c>
      <c r="W54" s="117">
        <v>100</v>
      </c>
      <c r="X54" s="131">
        <v>0</v>
      </c>
      <c r="Y54" s="191"/>
      <c r="Z54" s="117">
        <v>94.585987261146499</v>
      </c>
      <c r="AA54" s="117">
        <v>93.181818181818173</v>
      </c>
    </row>
    <row r="55" spans="1:27" ht="14.4" thickBot="1" x14ac:dyDescent="0.3">
      <c r="A55" s="86" t="s">
        <v>32</v>
      </c>
      <c r="B55" s="137"/>
      <c r="C55" s="137"/>
      <c r="D55" s="137"/>
      <c r="E55" s="137"/>
      <c r="F55" s="137"/>
      <c r="G55" s="193"/>
      <c r="H55" s="137"/>
      <c r="I55" s="137"/>
      <c r="J55" s="137"/>
      <c r="K55" s="137"/>
      <c r="L55" s="137"/>
      <c r="M55" s="193"/>
      <c r="N55" s="137"/>
      <c r="O55" s="137"/>
      <c r="P55" s="137"/>
      <c r="Q55" s="137"/>
      <c r="R55" s="137"/>
      <c r="S55" s="193"/>
      <c r="T55" s="137"/>
      <c r="U55" s="137"/>
      <c r="V55" s="137"/>
      <c r="W55" s="137"/>
      <c r="X55" s="137"/>
      <c r="Y55" s="193"/>
      <c r="Z55" s="137"/>
      <c r="AA55" s="137"/>
    </row>
    <row r="56" spans="1:27" x14ac:dyDescent="0.25">
      <c r="A56" s="5"/>
      <c r="B56" s="5"/>
      <c r="C56" s="5"/>
      <c r="D56" s="5"/>
      <c r="E56" s="5"/>
      <c r="F56" s="5"/>
      <c r="G56" s="5"/>
      <c r="H56" s="5"/>
      <c r="I56" s="5"/>
      <c r="J56" s="5"/>
      <c r="K56" s="5"/>
      <c r="L56" s="5"/>
      <c r="M56" s="5"/>
      <c r="N56" s="5"/>
      <c r="O56" s="5"/>
      <c r="P56" s="5"/>
      <c r="Q56" s="5"/>
      <c r="R56" s="5"/>
      <c r="S56" s="5"/>
      <c r="T56" s="5"/>
      <c r="U56" s="5"/>
      <c r="V56" s="5"/>
      <c r="W56" s="5"/>
      <c r="X56" s="5"/>
      <c r="Y56" s="62"/>
    </row>
    <row r="57" spans="1:27" x14ac:dyDescent="0.25">
      <c r="A57" s="14" t="s">
        <v>35</v>
      </c>
      <c r="P57" s="13"/>
    </row>
    <row r="58" spans="1:27" x14ac:dyDescent="0.25">
      <c r="A58" s="3" t="s">
        <v>36</v>
      </c>
      <c r="P58" s="13"/>
    </row>
    <row r="60" spans="1:27" ht="37.5" customHeight="1" x14ac:dyDescent="0.25">
      <c r="A60" s="1004" t="s">
        <v>49</v>
      </c>
      <c r="B60" s="1005"/>
      <c r="C60" s="1005"/>
      <c r="D60" s="1005"/>
      <c r="E60" s="1005"/>
      <c r="F60" s="1005"/>
      <c r="G60" s="1005"/>
      <c r="H60" s="1005"/>
      <c r="I60" s="1005"/>
      <c r="J60" s="1020"/>
      <c r="K60" s="1020"/>
      <c r="L60" s="1020"/>
      <c r="M60" s="1020"/>
      <c r="N60" s="1020"/>
      <c r="O60" s="1020"/>
      <c r="P60" s="1020"/>
      <c r="Q60" s="1020"/>
      <c r="R60" s="1020"/>
      <c r="S60" s="1020"/>
      <c r="T60" s="1020"/>
      <c r="U60" s="1020"/>
      <c r="V60" s="1020"/>
      <c r="W60" s="1020"/>
      <c r="X60" s="1020"/>
    </row>
    <row r="62" spans="1:27" ht="16.5" customHeight="1" x14ac:dyDescent="0.25">
      <c r="A62" s="1005" t="s">
        <v>51</v>
      </c>
      <c r="B62" s="1005"/>
      <c r="C62" s="1005"/>
      <c r="D62" s="1005"/>
      <c r="E62" s="1005"/>
      <c r="F62" s="1005"/>
      <c r="G62" s="1005"/>
      <c r="H62" s="1005"/>
      <c r="I62" s="1005"/>
      <c r="J62" s="1005"/>
      <c r="K62" s="1005"/>
      <c r="L62" s="1005"/>
      <c r="M62" s="1005"/>
      <c r="N62" s="1005"/>
      <c r="O62" s="1005"/>
      <c r="P62" s="1005"/>
      <c r="Q62" s="1005"/>
      <c r="R62" s="1005"/>
      <c r="S62" s="1005"/>
      <c r="T62" s="1005"/>
      <c r="U62" s="1005"/>
      <c r="V62" s="1005"/>
      <c r="W62" s="1005"/>
      <c r="X62" s="1005"/>
      <c r="Y62" s="1005"/>
    </row>
    <row r="63" spans="1:27" x14ac:dyDescent="0.25">
      <c r="A63" s="1005"/>
      <c r="B63" s="1005"/>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c r="Y63" s="1005"/>
    </row>
    <row r="64" spans="1:27" x14ac:dyDescent="0.25">
      <c r="A64" s="1005"/>
      <c r="B64" s="1005"/>
      <c r="C64" s="1005"/>
      <c r="D64" s="1005"/>
      <c r="E64" s="1005"/>
      <c r="F64" s="1005"/>
      <c r="G64" s="1005"/>
      <c r="H64" s="1005"/>
      <c r="I64" s="1005"/>
      <c r="J64" s="1005"/>
      <c r="K64" s="1005"/>
      <c r="L64" s="1005"/>
      <c r="M64" s="1005"/>
      <c r="N64" s="1005"/>
      <c r="O64" s="1005"/>
      <c r="P64" s="1005"/>
      <c r="Q64" s="1005"/>
      <c r="R64" s="1005"/>
      <c r="S64" s="1005"/>
      <c r="T64" s="1005"/>
      <c r="U64" s="1005"/>
      <c r="V64" s="1005"/>
      <c r="W64" s="1005"/>
      <c r="X64" s="1005"/>
      <c r="Y64" s="1005"/>
    </row>
    <row r="65" spans="1:25" x14ac:dyDescent="0.25">
      <c r="A65" s="1005"/>
      <c r="B65" s="1005"/>
      <c r="C65" s="1005"/>
      <c r="D65" s="1005"/>
      <c r="E65" s="1005"/>
      <c r="F65" s="1005"/>
      <c r="G65" s="1005"/>
      <c r="H65" s="1005"/>
      <c r="I65" s="1005"/>
      <c r="J65" s="1005"/>
      <c r="K65" s="1005"/>
      <c r="L65" s="1005"/>
      <c r="M65" s="1005"/>
      <c r="N65" s="1005"/>
      <c r="O65" s="1005"/>
      <c r="P65" s="1005"/>
      <c r="Q65" s="1005"/>
      <c r="R65" s="1005"/>
      <c r="S65" s="1005"/>
      <c r="T65" s="1005"/>
      <c r="U65" s="1005"/>
      <c r="V65" s="1005"/>
      <c r="W65" s="1005"/>
      <c r="X65" s="1005"/>
      <c r="Y65" s="1005"/>
    </row>
    <row r="66" spans="1:25" x14ac:dyDescent="0.25">
      <c r="A66" s="1005"/>
      <c r="B66" s="1005"/>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row>
    <row r="67" spans="1:25" x14ac:dyDescent="0.25">
      <c r="A67" s="1005"/>
      <c r="B67" s="1005"/>
      <c r="C67" s="1005"/>
      <c r="D67" s="1005"/>
      <c r="E67" s="1005"/>
      <c r="F67" s="1005"/>
      <c r="G67" s="1005"/>
      <c r="H67" s="1005"/>
      <c r="I67" s="1005"/>
      <c r="J67" s="1005"/>
      <c r="K67" s="1005"/>
      <c r="L67" s="1005"/>
      <c r="M67" s="1005"/>
      <c r="N67" s="1005"/>
      <c r="O67" s="1005"/>
      <c r="P67" s="1005"/>
      <c r="Q67" s="1005"/>
      <c r="R67" s="1005"/>
      <c r="S67" s="1005"/>
      <c r="T67" s="1005"/>
      <c r="U67" s="1005"/>
      <c r="V67" s="1005"/>
      <c r="W67" s="1005"/>
      <c r="X67" s="1005"/>
      <c r="Y67" s="1005"/>
    </row>
    <row r="68" spans="1:25" x14ac:dyDescent="0.25">
      <c r="A68" s="1005"/>
      <c r="B68" s="1005"/>
      <c r="C68" s="1005"/>
      <c r="D68" s="1005"/>
      <c r="E68" s="1005"/>
      <c r="F68" s="1005"/>
      <c r="G68" s="1005"/>
      <c r="H68" s="1005"/>
      <c r="I68" s="1005"/>
      <c r="J68" s="1005"/>
      <c r="K68" s="1005"/>
      <c r="L68" s="1005"/>
      <c r="M68" s="1005"/>
      <c r="N68" s="1005"/>
      <c r="O68" s="1005"/>
      <c r="P68" s="1005"/>
      <c r="Q68" s="1005"/>
      <c r="R68" s="1005"/>
      <c r="S68" s="1005"/>
      <c r="T68" s="1005"/>
      <c r="U68" s="1005"/>
      <c r="V68" s="1005"/>
      <c r="W68" s="1005"/>
      <c r="X68" s="1005"/>
      <c r="Y68" s="1005"/>
    </row>
    <row r="69" spans="1:25" x14ac:dyDescent="0.25">
      <c r="A69" s="1005"/>
      <c r="B69" s="1005"/>
      <c r="C69" s="1005"/>
      <c r="D69" s="1005"/>
      <c r="E69" s="1005"/>
      <c r="F69" s="1005"/>
      <c r="G69" s="1005"/>
      <c r="H69" s="1005"/>
      <c r="I69" s="1005"/>
      <c r="J69" s="1005"/>
      <c r="K69" s="1005"/>
      <c r="L69" s="1005"/>
      <c r="M69" s="1005"/>
      <c r="N69" s="1005"/>
      <c r="O69" s="1005"/>
      <c r="P69" s="1005"/>
      <c r="Q69" s="1005"/>
      <c r="R69" s="1005"/>
      <c r="S69" s="1005"/>
      <c r="T69" s="1005"/>
      <c r="U69" s="1005"/>
      <c r="V69" s="1005"/>
      <c r="W69" s="1005"/>
      <c r="X69" s="1005"/>
      <c r="Y69" s="1005"/>
    </row>
    <row r="70" spans="1:25" x14ac:dyDescent="0.25">
      <c r="A70" s="1005"/>
      <c r="B70" s="1005"/>
      <c r="C70" s="1005"/>
      <c r="D70" s="1005"/>
      <c r="E70" s="1005"/>
      <c r="F70" s="1005"/>
      <c r="G70" s="1005"/>
      <c r="H70" s="1005"/>
      <c r="I70" s="1005"/>
      <c r="J70" s="1005"/>
      <c r="K70" s="1005"/>
      <c r="L70" s="1005"/>
      <c r="M70" s="1005"/>
      <c r="N70" s="1005"/>
      <c r="O70" s="1005"/>
      <c r="P70" s="1005"/>
      <c r="Q70" s="1005"/>
      <c r="R70" s="1005"/>
      <c r="S70" s="1005"/>
      <c r="T70" s="1005"/>
      <c r="U70" s="1005"/>
      <c r="V70" s="1005"/>
      <c r="W70" s="1005"/>
      <c r="X70" s="1005"/>
      <c r="Y70" s="1005"/>
    </row>
    <row r="71" spans="1:25" x14ac:dyDescent="0.25">
      <c r="A71" s="1005"/>
      <c r="B71" s="1005"/>
      <c r="C71" s="1005"/>
      <c r="D71" s="1005"/>
      <c r="E71" s="1005"/>
      <c r="F71" s="1005"/>
      <c r="G71" s="1005"/>
      <c r="H71" s="1005"/>
      <c r="I71" s="1005"/>
      <c r="J71" s="1005"/>
      <c r="K71" s="1005"/>
      <c r="L71" s="1005"/>
      <c r="M71" s="1005"/>
      <c r="N71" s="1005"/>
      <c r="O71" s="1005"/>
      <c r="P71" s="1005"/>
      <c r="Q71" s="1005"/>
      <c r="R71" s="1005"/>
      <c r="S71" s="1005"/>
      <c r="T71" s="1005"/>
      <c r="U71" s="1005"/>
      <c r="V71" s="1005"/>
      <c r="W71" s="1005"/>
      <c r="X71" s="1005"/>
      <c r="Y71" s="1005"/>
    </row>
    <row r="72" spans="1:25" x14ac:dyDescent="0.25">
      <c r="A72" s="1005"/>
      <c r="B72" s="1005"/>
      <c r="C72" s="1005"/>
      <c r="D72" s="1005"/>
      <c r="E72" s="1005"/>
      <c r="F72" s="1005"/>
      <c r="G72" s="1005"/>
      <c r="H72" s="1005"/>
      <c r="I72" s="1005"/>
      <c r="J72" s="1005"/>
      <c r="K72" s="1005"/>
      <c r="L72" s="1005"/>
      <c r="M72" s="1005"/>
      <c r="N72" s="1005"/>
      <c r="O72" s="1005"/>
      <c r="P72" s="1005"/>
      <c r="Q72" s="1005"/>
      <c r="R72" s="1005"/>
      <c r="S72" s="1005"/>
      <c r="T72" s="1005"/>
      <c r="U72" s="1005"/>
      <c r="V72" s="1005"/>
      <c r="W72" s="1005"/>
      <c r="X72" s="1005"/>
      <c r="Y72" s="1005"/>
    </row>
    <row r="73" spans="1:25" ht="18.75" customHeight="1" x14ac:dyDescent="0.25">
      <c r="A73" s="1005"/>
      <c r="B73" s="1005"/>
      <c r="C73" s="1005"/>
      <c r="D73" s="1005"/>
      <c r="E73" s="1005"/>
      <c r="F73" s="1005"/>
      <c r="G73" s="1005"/>
      <c r="H73" s="1005"/>
      <c r="I73" s="1005"/>
      <c r="J73" s="1005"/>
      <c r="K73" s="1005"/>
      <c r="L73" s="1005"/>
      <c r="M73" s="1005"/>
      <c r="N73" s="1005"/>
      <c r="O73" s="1005"/>
      <c r="P73" s="1005"/>
      <c r="Q73" s="1005"/>
      <c r="R73" s="1005"/>
      <c r="S73" s="1005"/>
      <c r="T73" s="1005"/>
      <c r="U73" s="1005"/>
      <c r="V73" s="1005"/>
      <c r="W73" s="1005"/>
      <c r="X73" s="1005"/>
      <c r="Y73" s="1005"/>
    </row>
    <row r="74" spans="1:25" x14ac:dyDescent="0.25">
      <c r="A74" s="89"/>
      <c r="B74" s="89"/>
      <c r="C74" s="89"/>
      <c r="D74" s="89"/>
      <c r="E74" s="89"/>
      <c r="F74" s="89"/>
      <c r="G74" s="89"/>
      <c r="H74" s="89"/>
      <c r="I74" s="89"/>
      <c r="J74" s="89"/>
      <c r="K74" s="89"/>
      <c r="L74" s="89"/>
      <c r="M74" s="89"/>
      <c r="N74" s="89"/>
      <c r="O74" s="89"/>
      <c r="P74" s="89"/>
      <c r="Q74" s="89"/>
      <c r="R74" s="89"/>
      <c r="S74" s="89"/>
      <c r="T74" s="89"/>
      <c r="U74" s="89"/>
      <c r="V74" s="89"/>
      <c r="W74" s="89"/>
      <c r="X74" s="89"/>
    </row>
    <row r="75" spans="1:25" x14ac:dyDescent="0.25">
      <c r="A75" s="89"/>
      <c r="B75" s="89"/>
      <c r="C75" s="89"/>
      <c r="D75" s="89"/>
      <c r="E75" s="89"/>
      <c r="F75" s="89"/>
      <c r="G75" s="89"/>
      <c r="H75" s="89"/>
      <c r="I75" s="89"/>
      <c r="J75" s="89"/>
      <c r="K75" s="89"/>
      <c r="L75" s="89"/>
      <c r="M75" s="89"/>
      <c r="N75" s="89"/>
      <c r="O75" s="89"/>
      <c r="P75" s="89"/>
      <c r="Q75" s="89"/>
      <c r="R75" s="89"/>
      <c r="S75" s="89"/>
      <c r="T75" s="89"/>
      <c r="U75" s="89"/>
      <c r="V75" s="89"/>
      <c r="W75" s="89"/>
      <c r="X75" s="89"/>
    </row>
    <row r="76" spans="1:25" x14ac:dyDescent="0.25">
      <c r="A76" s="89"/>
      <c r="B76" s="89"/>
      <c r="C76" s="89"/>
      <c r="D76" s="89"/>
      <c r="E76" s="89"/>
      <c r="F76" s="89"/>
      <c r="G76" s="89"/>
      <c r="H76" s="89"/>
      <c r="I76" s="89"/>
      <c r="J76" s="89"/>
      <c r="K76" s="89"/>
      <c r="L76" s="89"/>
      <c r="M76" s="89"/>
      <c r="N76" s="89"/>
      <c r="O76" s="89"/>
      <c r="P76" s="89"/>
      <c r="Q76" s="89"/>
      <c r="R76" s="89"/>
      <c r="S76" s="89"/>
      <c r="T76" s="89"/>
      <c r="U76" s="89"/>
      <c r="V76" s="89"/>
      <c r="W76" s="89"/>
      <c r="X76" s="89"/>
    </row>
  </sheetData>
  <mergeCells count="9">
    <mergeCell ref="B31:AA31"/>
    <mergeCell ref="A60:X60"/>
    <mergeCell ref="A62:Y73"/>
    <mergeCell ref="B3:F3"/>
    <mergeCell ref="H3:L3"/>
    <mergeCell ref="N3:R3"/>
    <mergeCell ref="T3:X3"/>
    <mergeCell ref="Z3:AA3"/>
    <mergeCell ref="B5:AA5"/>
  </mergeCells>
  <conditionalFormatting sqref="D9:E9 D15:E15 D25:E25 D18:E18">
    <cfRule type="cellIs" dxfId="31" priority="31" stopIfTrue="1" operator="notEqual">
      <formula>#REF!</formula>
    </cfRule>
  </conditionalFormatting>
  <conditionalFormatting sqref="N9 N15 N25 N18">
    <cfRule type="cellIs" dxfId="30" priority="32" stopIfTrue="1" operator="notEqual">
      <formula>#REF!</formula>
    </cfRule>
  </conditionalFormatting>
  <conditionalFormatting sqref="F9:G9 F15:G15 F25:G25 F18:G18">
    <cfRule type="cellIs" dxfId="29" priority="30" stopIfTrue="1" operator="notEqual">
      <formula>#REF!</formula>
    </cfRule>
  </conditionalFormatting>
  <conditionalFormatting sqref="H9:I9 H15:I15 H25:I25 H18:I18">
    <cfRule type="cellIs" dxfId="28" priority="29" stopIfTrue="1" operator="notEqual">
      <formula>#REF!</formula>
    </cfRule>
  </conditionalFormatting>
  <conditionalFormatting sqref="J9:K9 J15:K15 J25:K25 J18:K18">
    <cfRule type="cellIs" dxfId="27" priority="28" stopIfTrue="1" operator="notEqual">
      <formula>#REF!</formula>
    </cfRule>
  </conditionalFormatting>
  <conditionalFormatting sqref="L9:M9 L15:M15 L25:M25 L18:M18">
    <cfRule type="cellIs" dxfId="26" priority="27" stopIfTrue="1" operator="notEqual">
      <formula>#REF!</formula>
    </cfRule>
  </conditionalFormatting>
  <conditionalFormatting sqref="O9:P9 O15:P15 O25:P25 O18:P18">
    <cfRule type="cellIs" dxfId="25" priority="26" stopIfTrue="1" operator="notEqual">
      <formula>#REF!</formula>
    </cfRule>
  </conditionalFormatting>
  <conditionalFormatting sqref="Q9:R9 Q15:R15 Q25:R25 Q18:R18">
    <cfRule type="cellIs" dxfId="24" priority="25" stopIfTrue="1" operator="notEqual">
      <formula>#REF!</formula>
    </cfRule>
  </conditionalFormatting>
  <conditionalFormatting sqref="S9:T9 S15 S25:T25 S18:T18">
    <cfRule type="cellIs" dxfId="23" priority="24" stopIfTrue="1" operator="notEqual">
      <formula>#REF!</formula>
    </cfRule>
  </conditionalFormatting>
  <conditionalFormatting sqref="U9:V9 U25:V25 U18:V18">
    <cfRule type="cellIs" dxfId="22" priority="23" stopIfTrue="1" operator="notEqual">
      <formula>#REF!</formula>
    </cfRule>
  </conditionalFormatting>
  <conditionalFormatting sqref="W9:X9 W25:X25 W18:X18">
    <cfRule type="cellIs" dxfId="21" priority="22" stopIfTrue="1" operator="notEqual">
      <formula>#REF!</formula>
    </cfRule>
  </conditionalFormatting>
  <conditionalFormatting sqref="D35">
    <cfRule type="cellIs" dxfId="20" priority="20" stopIfTrue="1" operator="notEqual">
      <formula>#REF!</formula>
    </cfRule>
  </conditionalFormatting>
  <conditionalFormatting sqref="N35">
    <cfRule type="cellIs" dxfId="19" priority="21" stopIfTrue="1" operator="notEqual">
      <formula>#REF!</formula>
    </cfRule>
  </conditionalFormatting>
  <conditionalFormatting sqref="D51:D52">
    <cfRule type="cellIs" dxfId="18" priority="19" stopIfTrue="1" operator="notEqual">
      <formula>#REF!</formula>
    </cfRule>
  </conditionalFormatting>
  <conditionalFormatting sqref="F35">
    <cfRule type="cellIs" dxfId="17" priority="18" stopIfTrue="1" operator="notEqual">
      <formula>#REF!</formula>
    </cfRule>
  </conditionalFormatting>
  <conditionalFormatting sqref="F51:F52">
    <cfRule type="cellIs" dxfId="16" priority="17" stopIfTrue="1" operator="notEqual">
      <formula>#REF!</formula>
    </cfRule>
  </conditionalFormatting>
  <conditionalFormatting sqref="H35">
    <cfRule type="cellIs" dxfId="15" priority="16" stopIfTrue="1" operator="notEqual">
      <formula>#REF!</formula>
    </cfRule>
  </conditionalFormatting>
  <conditionalFormatting sqref="H51:H52">
    <cfRule type="cellIs" dxfId="14" priority="15" stopIfTrue="1" operator="notEqual">
      <formula>#REF!</formula>
    </cfRule>
  </conditionalFormatting>
  <conditionalFormatting sqref="J35">
    <cfRule type="cellIs" dxfId="13" priority="14" stopIfTrue="1" operator="notEqual">
      <formula>#REF!</formula>
    </cfRule>
  </conditionalFormatting>
  <conditionalFormatting sqref="J51:J52">
    <cfRule type="cellIs" dxfId="12" priority="13" stopIfTrue="1" operator="notEqual">
      <formula>#REF!</formula>
    </cfRule>
  </conditionalFormatting>
  <conditionalFormatting sqref="L35">
    <cfRule type="cellIs" dxfId="11" priority="12" stopIfTrue="1" operator="notEqual">
      <formula>#REF!</formula>
    </cfRule>
  </conditionalFormatting>
  <conditionalFormatting sqref="L51:L52">
    <cfRule type="cellIs" dxfId="10" priority="11" stopIfTrue="1" operator="notEqual">
      <formula>#REF!</formula>
    </cfRule>
  </conditionalFormatting>
  <conditionalFormatting sqref="O35">
    <cfRule type="cellIs" dxfId="9" priority="10" stopIfTrue="1" operator="notEqual">
      <formula>#REF!</formula>
    </cfRule>
  </conditionalFormatting>
  <conditionalFormatting sqref="O51:O52">
    <cfRule type="cellIs" dxfId="8" priority="9" stopIfTrue="1" operator="notEqual">
      <formula>#REF!</formula>
    </cfRule>
  </conditionalFormatting>
  <conditionalFormatting sqref="Q35">
    <cfRule type="cellIs" dxfId="7" priority="8" stopIfTrue="1" operator="notEqual">
      <formula>#REF!</formula>
    </cfRule>
  </conditionalFormatting>
  <conditionalFormatting sqref="Q51:Q52">
    <cfRule type="cellIs" dxfId="6" priority="7" stopIfTrue="1" operator="notEqual">
      <formula>#REF!</formula>
    </cfRule>
  </conditionalFormatting>
  <conditionalFormatting sqref="S35">
    <cfRule type="cellIs" dxfId="5" priority="6" stopIfTrue="1" operator="notEqual">
      <formula>#REF!</formula>
    </cfRule>
  </conditionalFormatting>
  <conditionalFormatting sqref="S50:S52">
    <cfRule type="cellIs" dxfId="4" priority="5" stopIfTrue="1" operator="notEqual">
      <formula>#REF!</formula>
    </cfRule>
  </conditionalFormatting>
  <conditionalFormatting sqref="U35">
    <cfRule type="cellIs" dxfId="3" priority="4" stopIfTrue="1" operator="notEqual">
      <formula>#REF!</formula>
    </cfRule>
  </conditionalFormatting>
  <conditionalFormatting sqref="U51:U52">
    <cfRule type="cellIs" dxfId="2" priority="3" stopIfTrue="1" operator="notEqual">
      <formula>#REF!</formula>
    </cfRule>
  </conditionalFormatting>
  <conditionalFormatting sqref="W35">
    <cfRule type="cellIs" dxfId="1" priority="2" stopIfTrue="1" operator="notEqual">
      <formula>#REF!</formula>
    </cfRule>
  </conditionalFormatting>
  <conditionalFormatting sqref="W51:W52">
    <cfRule type="cellIs" dxfId="0" priority="1" stopIfTrue="1" operator="notEqual">
      <formula>#REF!</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3"/>
  <sheetViews>
    <sheetView showGridLines="0" zoomScaleNormal="100" zoomScaleSheetLayoutView="100" workbookViewId="0">
      <selection activeCell="W10" sqref="W10"/>
    </sheetView>
  </sheetViews>
  <sheetFormatPr defaultRowHeight="14.4" x14ac:dyDescent="0.3"/>
  <cols>
    <col min="1" max="1" width="25.44140625" style="941" customWidth="1"/>
    <col min="2" max="2" width="9.5546875" bestFit="1" customWidth="1"/>
    <col min="4" max="4" width="2.5546875" customWidth="1"/>
    <col min="5" max="5" width="9.5546875" bestFit="1" customWidth="1"/>
    <col min="7" max="7" width="2.5546875" customWidth="1"/>
    <col min="8" max="8" width="9.5546875" bestFit="1" customWidth="1"/>
    <col min="10" max="10" width="2.5546875" customWidth="1"/>
    <col min="11" max="11" width="9.5546875" bestFit="1" customWidth="1"/>
    <col min="13" max="13" width="2.5546875" customWidth="1"/>
    <col min="14" max="14" width="9.5546875" bestFit="1" customWidth="1"/>
    <col min="16" max="16" width="2.5546875" customWidth="1"/>
    <col min="17" max="17" width="10" bestFit="1" customWidth="1"/>
    <col min="18" max="18" width="8.5546875" bestFit="1" customWidth="1"/>
    <col min="19" max="19" width="9.5546875" bestFit="1" customWidth="1"/>
    <col min="20" max="20" width="7.5546875" customWidth="1"/>
    <col min="257" max="257" width="25.44140625" customWidth="1"/>
    <col min="260" max="260" width="2.5546875" customWidth="1"/>
    <col min="263" max="263" width="2.5546875" customWidth="1"/>
    <col min="266" max="266" width="2.5546875" customWidth="1"/>
    <col min="269" max="269" width="2.5546875" customWidth="1"/>
    <col min="272" max="272" width="2.5546875" customWidth="1"/>
    <col min="273" max="273" width="9.88671875" bestFit="1" customWidth="1"/>
    <col min="274" max="275" width="8.5546875" bestFit="1" customWidth="1"/>
    <col min="276" max="276" width="7.5546875" customWidth="1"/>
    <col min="513" max="513" width="25.44140625" customWidth="1"/>
    <col min="516" max="516" width="2.5546875" customWidth="1"/>
    <col min="519" max="519" width="2.5546875" customWidth="1"/>
    <col min="522" max="522" width="2.5546875" customWidth="1"/>
    <col min="525" max="525" width="2.5546875" customWidth="1"/>
    <col min="528" max="528" width="2.5546875" customWidth="1"/>
    <col min="529" max="529" width="9.88671875" bestFit="1" customWidth="1"/>
    <col min="530" max="531" width="8.5546875" bestFit="1" customWidth="1"/>
    <col min="532" max="532" width="7.5546875" customWidth="1"/>
    <col min="769" max="769" width="25.44140625" customWidth="1"/>
    <col min="772" max="772" width="2.5546875" customWidth="1"/>
    <col min="775" max="775" width="2.5546875" customWidth="1"/>
    <col min="778" max="778" width="2.5546875" customWidth="1"/>
    <col min="781" max="781" width="2.5546875" customWidth="1"/>
    <col min="784" max="784" width="2.5546875" customWidth="1"/>
    <col min="785" max="785" width="9.88671875" bestFit="1" customWidth="1"/>
    <col min="786" max="787" width="8.5546875" bestFit="1" customWidth="1"/>
    <col min="788" max="788" width="7.5546875" customWidth="1"/>
    <col min="1025" max="1025" width="25.44140625" customWidth="1"/>
    <col min="1028" max="1028" width="2.5546875" customWidth="1"/>
    <col min="1031" max="1031" width="2.5546875" customWidth="1"/>
    <col min="1034" max="1034" width="2.5546875" customWidth="1"/>
    <col min="1037" max="1037" width="2.5546875" customWidth="1"/>
    <col min="1040" max="1040" width="2.5546875" customWidth="1"/>
    <col min="1041" max="1041" width="9.88671875" bestFit="1" customWidth="1"/>
    <col min="1042" max="1043" width="8.5546875" bestFit="1" customWidth="1"/>
    <col min="1044" max="1044" width="7.5546875" customWidth="1"/>
    <col min="1281" max="1281" width="25.44140625" customWidth="1"/>
    <col min="1284" max="1284" width="2.5546875" customWidth="1"/>
    <col min="1287" max="1287" width="2.5546875" customWidth="1"/>
    <col min="1290" max="1290" width="2.5546875" customWidth="1"/>
    <col min="1293" max="1293" width="2.5546875" customWidth="1"/>
    <col min="1296" max="1296" width="2.5546875" customWidth="1"/>
    <col min="1297" max="1297" width="9.88671875" bestFit="1" customWidth="1"/>
    <col min="1298" max="1299" width="8.5546875" bestFit="1" customWidth="1"/>
    <col min="1300" max="1300" width="7.5546875" customWidth="1"/>
    <col min="1537" max="1537" width="25.44140625" customWidth="1"/>
    <col min="1540" max="1540" width="2.5546875" customWidth="1"/>
    <col min="1543" max="1543" width="2.5546875" customWidth="1"/>
    <col min="1546" max="1546" width="2.5546875" customWidth="1"/>
    <col min="1549" max="1549" width="2.5546875" customWidth="1"/>
    <col min="1552" max="1552" width="2.5546875" customWidth="1"/>
    <col min="1553" max="1553" width="9.88671875" bestFit="1" customWidth="1"/>
    <col min="1554" max="1555" width="8.5546875" bestFit="1" customWidth="1"/>
    <col min="1556" max="1556" width="7.5546875" customWidth="1"/>
    <col min="1793" max="1793" width="25.44140625" customWidth="1"/>
    <col min="1796" max="1796" width="2.5546875" customWidth="1"/>
    <col min="1799" max="1799" width="2.5546875" customWidth="1"/>
    <col min="1802" max="1802" width="2.5546875" customWidth="1"/>
    <col min="1805" max="1805" width="2.5546875" customWidth="1"/>
    <col min="1808" max="1808" width="2.5546875" customWidth="1"/>
    <col min="1809" max="1809" width="9.88671875" bestFit="1" customWidth="1"/>
    <col min="1810" max="1811" width="8.5546875" bestFit="1" customWidth="1"/>
    <col min="1812" max="1812" width="7.5546875" customWidth="1"/>
    <col min="2049" max="2049" width="25.44140625" customWidth="1"/>
    <col min="2052" max="2052" width="2.5546875" customWidth="1"/>
    <col min="2055" max="2055" width="2.5546875" customWidth="1"/>
    <col min="2058" max="2058" width="2.5546875" customWidth="1"/>
    <col min="2061" max="2061" width="2.5546875" customWidth="1"/>
    <col min="2064" max="2064" width="2.5546875" customWidth="1"/>
    <col min="2065" max="2065" width="9.88671875" bestFit="1" customWidth="1"/>
    <col min="2066" max="2067" width="8.5546875" bestFit="1" customWidth="1"/>
    <col min="2068" max="2068" width="7.5546875" customWidth="1"/>
    <col min="2305" max="2305" width="25.44140625" customWidth="1"/>
    <col min="2308" max="2308" width="2.5546875" customWidth="1"/>
    <col min="2311" max="2311" width="2.5546875" customWidth="1"/>
    <col min="2314" max="2314" width="2.5546875" customWidth="1"/>
    <col min="2317" max="2317" width="2.5546875" customWidth="1"/>
    <col min="2320" max="2320" width="2.5546875" customWidth="1"/>
    <col min="2321" max="2321" width="9.88671875" bestFit="1" customWidth="1"/>
    <col min="2322" max="2323" width="8.5546875" bestFit="1" customWidth="1"/>
    <col min="2324" max="2324" width="7.5546875" customWidth="1"/>
    <col min="2561" max="2561" width="25.44140625" customWidth="1"/>
    <col min="2564" max="2564" width="2.5546875" customWidth="1"/>
    <col min="2567" max="2567" width="2.5546875" customWidth="1"/>
    <col min="2570" max="2570" width="2.5546875" customWidth="1"/>
    <col min="2573" max="2573" width="2.5546875" customWidth="1"/>
    <col min="2576" max="2576" width="2.5546875" customWidth="1"/>
    <col min="2577" max="2577" width="9.88671875" bestFit="1" customWidth="1"/>
    <col min="2578" max="2579" width="8.5546875" bestFit="1" customWidth="1"/>
    <col min="2580" max="2580" width="7.5546875" customWidth="1"/>
    <col min="2817" max="2817" width="25.44140625" customWidth="1"/>
    <col min="2820" max="2820" width="2.5546875" customWidth="1"/>
    <col min="2823" max="2823" width="2.5546875" customWidth="1"/>
    <col min="2826" max="2826" width="2.5546875" customWidth="1"/>
    <col min="2829" max="2829" width="2.5546875" customWidth="1"/>
    <col min="2832" max="2832" width="2.5546875" customWidth="1"/>
    <col min="2833" max="2833" width="9.88671875" bestFit="1" customWidth="1"/>
    <col min="2834" max="2835" width="8.5546875" bestFit="1" customWidth="1"/>
    <col min="2836" max="2836" width="7.5546875" customWidth="1"/>
    <col min="3073" max="3073" width="25.44140625" customWidth="1"/>
    <col min="3076" max="3076" width="2.5546875" customWidth="1"/>
    <col min="3079" max="3079" width="2.5546875" customWidth="1"/>
    <col min="3082" max="3082" width="2.5546875" customWidth="1"/>
    <col min="3085" max="3085" width="2.5546875" customWidth="1"/>
    <col min="3088" max="3088" width="2.5546875" customWidth="1"/>
    <col min="3089" max="3089" width="9.88671875" bestFit="1" customWidth="1"/>
    <col min="3090" max="3091" width="8.5546875" bestFit="1" customWidth="1"/>
    <col min="3092" max="3092" width="7.5546875" customWidth="1"/>
    <col min="3329" max="3329" width="25.44140625" customWidth="1"/>
    <col min="3332" max="3332" width="2.5546875" customWidth="1"/>
    <col min="3335" max="3335" width="2.5546875" customWidth="1"/>
    <col min="3338" max="3338" width="2.5546875" customWidth="1"/>
    <col min="3341" max="3341" width="2.5546875" customWidth="1"/>
    <col min="3344" max="3344" width="2.5546875" customWidth="1"/>
    <col min="3345" max="3345" width="9.88671875" bestFit="1" customWidth="1"/>
    <col min="3346" max="3347" width="8.5546875" bestFit="1" customWidth="1"/>
    <col min="3348" max="3348" width="7.5546875" customWidth="1"/>
    <col min="3585" max="3585" width="25.44140625" customWidth="1"/>
    <col min="3588" max="3588" width="2.5546875" customWidth="1"/>
    <col min="3591" max="3591" width="2.5546875" customWidth="1"/>
    <col min="3594" max="3594" width="2.5546875" customWidth="1"/>
    <col min="3597" max="3597" width="2.5546875" customWidth="1"/>
    <col min="3600" max="3600" width="2.5546875" customWidth="1"/>
    <col min="3601" max="3601" width="9.88671875" bestFit="1" customWidth="1"/>
    <col min="3602" max="3603" width="8.5546875" bestFit="1" customWidth="1"/>
    <col min="3604" max="3604" width="7.5546875" customWidth="1"/>
    <col min="3841" max="3841" width="25.44140625" customWidth="1"/>
    <col min="3844" max="3844" width="2.5546875" customWidth="1"/>
    <col min="3847" max="3847" width="2.5546875" customWidth="1"/>
    <col min="3850" max="3850" width="2.5546875" customWidth="1"/>
    <col min="3853" max="3853" width="2.5546875" customWidth="1"/>
    <col min="3856" max="3856" width="2.5546875" customWidth="1"/>
    <col min="3857" max="3857" width="9.88671875" bestFit="1" customWidth="1"/>
    <col min="3858" max="3859" width="8.5546875" bestFit="1" customWidth="1"/>
    <col min="3860" max="3860" width="7.5546875" customWidth="1"/>
    <col min="4097" max="4097" width="25.44140625" customWidth="1"/>
    <col min="4100" max="4100" width="2.5546875" customWidth="1"/>
    <col min="4103" max="4103" width="2.5546875" customWidth="1"/>
    <col min="4106" max="4106" width="2.5546875" customWidth="1"/>
    <col min="4109" max="4109" width="2.5546875" customWidth="1"/>
    <col min="4112" max="4112" width="2.5546875" customWidth="1"/>
    <col min="4113" max="4113" width="9.88671875" bestFit="1" customWidth="1"/>
    <col min="4114" max="4115" width="8.5546875" bestFit="1" customWidth="1"/>
    <col min="4116" max="4116" width="7.5546875" customWidth="1"/>
    <col min="4353" max="4353" width="25.44140625" customWidth="1"/>
    <col min="4356" max="4356" width="2.5546875" customWidth="1"/>
    <col min="4359" max="4359" width="2.5546875" customWidth="1"/>
    <col min="4362" max="4362" width="2.5546875" customWidth="1"/>
    <col min="4365" max="4365" width="2.5546875" customWidth="1"/>
    <col min="4368" max="4368" width="2.5546875" customWidth="1"/>
    <col min="4369" max="4369" width="9.88671875" bestFit="1" customWidth="1"/>
    <col min="4370" max="4371" width="8.5546875" bestFit="1" customWidth="1"/>
    <col min="4372" max="4372" width="7.5546875" customWidth="1"/>
    <col min="4609" max="4609" width="25.44140625" customWidth="1"/>
    <col min="4612" max="4612" width="2.5546875" customWidth="1"/>
    <col min="4615" max="4615" width="2.5546875" customWidth="1"/>
    <col min="4618" max="4618" width="2.5546875" customWidth="1"/>
    <col min="4621" max="4621" width="2.5546875" customWidth="1"/>
    <col min="4624" max="4624" width="2.5546875" customWidth="1"/>
    <col min="4625" max="4625" width="9.88671875" bestFit="1" customWidth="1"/>
    <col min="4626" max="4627" width="8.5546875" bestFit="1" customWidth="1"/>
    <col min="4628" max="4628" width="7.5546875" customWidth="1"/>
    <col min="4865" max="4865" width="25.44140625" customWidth="1"/>
    <col min="4868" max="4868" width="2.5546875" customWidth="1"/>
    <col min="4871" max="4871" width="2.5546875" customWidth="1"/>
    <col min="4874" max="4874" width="2.5546875" customWidth="1"/>
    <col min="4877" max="4877" width="2.5546875" customWidth="1"/>
    <col min="4880" max="4880" width="2.5546875" customWidth="1"/>
    <col min="4881" max="4881" width="9.88671875" bestFit="1" customWidth="1"/>
    <col min="4882" max="4883" width="8.5546875" bestFit="1" customWidth="1"/>
    <col min="4884" max="4884" width="7.5546875" customWidth="1"/>
    <col min="5121" max="5121" width="25.44140625" customWidth="1"/>
    <col min="5124" max="5124" width="2.5546875" customWidth="1"/>
    <col min="5127" max="5127" width="2.5546875" customWidth="1"/>
    <col min="5130" max="5130" width="2.5546875" customWidth="1"/>
    <col min="5133" max="5133" width="2.5546875" customWidth="1"/>
    <col min="5136" max="5136" width="2.5546875" customWidth="1"/>
    <col min="5137" max="5137" width="9.88671875" bestFit="1" customWidth="1"/>
    <col min="5138" max="5139" width="8.5546875" bestFit="1" customWidth="1"/>
    <col min="5140" max="5140" width="7.5546875" customWidth="1"/>
    <col min="5377" max="5377" width="25.44140625" customWidth="1"/>
    <col min="5380" max="5380" width="2.5546875" customWidth="1"/>
    <col min="5383" max="5383" width="2.5546875" customWidth="1"/>
    <col min="5386" max="5386" width="2.5546875" customWidth="1"/>
    <col min="5389" max="5389" width="2.5546875" customWidth="1"/>
    <col min="5392" max="5392" width="2.5546875" customWidth="1"/>
    <col min="5393" max="5393" width="9.88671875" bestFit="1" customWidth="1"/>
    <col min="5394" max="5395" width="8.5546875" bestFit="1" customWidth="1"/>
    <col min="5396" max="5396" width="7.5546875" customWidth="1"/>
    <col min="5633" max="5633" width="25.44140625" customWidth="1"/>
    <col min="5636" max="5636" width="2.5546875" customWidth="1"/>
    <col min="5639" max="5639" width="2.5546875" customWidth="1"/>
    <col min="5642" max="5642" width="2.5546875" customWidth="1"/>
    <col min="5645" max="5645" width="2.5546875" customWidth="1"/>
    <col min="5648" max="5648" width="2.5546875" customWidth="1"/>
    <col min="5649" max="5649" width="9.88671875" bestFit="1" customWidth="1"/>
    <col min="5650" max="5651" width="8.5546875" bestFit="1" customWidth="1"/>
    <col min="5652" max="5652" width="7.5546875" customWidth="1"/>
    <col min="5889" max="5889" width="25.44140625" customWidth="1"/>
    <col min="5892" max="5892" width="2.5546875" customWidth="1"/>
    <col min="5895" max="5895" width="2.5546875" customWidth="1"/>
    <col min="5898" max="5898" width="2.5546875" customWidth="1"/>
    <col min="5901" max="5901" width="2.5546875" customWidth="1"/>
    <col min="5904" max="5904" width="2.5546875" customWidth="1"/>
    <col min="5905" max="5905" width="9.88671875" bestFit="1" customWidth="1"/>
    <col min="5906" max="5907" width="8.5546875" bestFit="1" customWidth="1"/>
    <col min="5908" max="5908" width="7.5546875" customWidth="1"/>
    <col min="6145" max="6145" width="25.44140625" customWidth="1"/>
    <col min="6148" max="6148" width="2.5546875" customWidth="1"/>
    <col min="6151" max="6151" width="2.5546875" customWidth="1"/>
    <col min="6154" max="6154" width="2.5546875" customWidth="1"/>
    <col min="6157" max="6157" width="2.5546875" customWidth="1"/>
    <col min="6160" max="6160" width="2.5546875" customWidth="1"/>
    <col min="6161" max="6161" width="9.88671875" bestFit="1" customWidth="1"/>
    <col min="6162" max="6163" width="8.5546875" bestFit="1" customWidth="1"/>
    <col min="6164" max="6164" width="7.5546875" customWidth="1"/>
    <col min="6401" max="6401" width="25.44140625" customWidth="1"/>
    <col min="6404" max="6404" width="2.5546875" customWidth="1"/>
    <col min="6407" max="6407" width="2.5546875" customWidth="1"/>
    <col min="6410" max="6410" width="2.5546875" customWidth="1"/>
    <col min="6413" max="6413" width="2.5546875" customWidth="1"/>
    <col min="6416" max="6416" width="2.5546875" customWidth="1"/>
    <col min="6417" max="6417" width="9.88671875" bestFit="1" customWidth="1"/>
    <col min="6418" max="6419" width="8.5546875" bestFit="1" customWidth="1"/>
    <col min="6420" max="6420" width="7.5546875" customWidth="1"/>
    <col min="6657" max="6657" width="25.44140625" customWidth="1"/>
    <col min="6660" max="6660" width="2.5546875" customWidth="1"/>
    <col min="6663" max="6663" width="2.5546875" customWidth="1"/>
    <col min="6666" max="6666" width="2.5546875" customWidth="1"/>
    <col min="6669" max="6669" width="2.5546875" customWidth="1"/>
    <col min="6672" max="6672" width="2.5546875" customWidth="1"/>
    <col min="6673" max="6673" width="9.88671875" bestFit="1" customWidth="1"/>
    <col min="6674" max="6675" width="8.5546875" bestFit="1" customWidth="1"/>
    <col min="6676" max="6676" width="7.5546875" customWidth="1"/>
    <col min="6913" max="6913" width="25.44140625" customWidth="1"/>
    <col min="6916" max="6916" width="2.5546875" customWidth="1"/>
    <col min="6919" max="6919" width="2.5546875" customWidth="1"/>
    <col min="6922" max="6922" width="2.5546875" customWidth="1"/>
    <col min="6925" max="6925" width="2.5546875" customWidth="1"/>
    <col min="6928" max="6928" width="2.5546875" customWidth="1"/>
    <col min="6929" max="6929" width="9.88671875" bestFit="1" customWidth="1"/>
    <col min="6930" max="6931" width="8.5546875" bestFit="1" customWidth="1"/>
    <col min="6932" max="6932" width="7.5546875" customWidth="1"/>
    <col min="7169" max="7169" width="25.44140625" customWidth="1"/>
    <col min="7172" max="7172" width="2.5546875" customWidth="1"/>
    <col min="7175" max="7175" width="2.5546875" customWidth="1"/>
    <col min="7178" max="7178" width="2.5546875" customWidth="1"/>
    <col min="7181" max="7181" width="2.5546875" customWidth="1"/>
    <col min="7184" max="7184" width="2.5546875" customWidth="1"/>
    <col min="7185" max="7185" width="9.88671875" bestFit="1" customWidth="1"/>
    <col min="7186" max="7187" width="8.5546875" bestFit="1" customWidth="1"/>
    <col min="7188" max="7188" width="7.5546875" customWidth="1"/>
    <col min="7425" max="7425" width="25.44140625" customWidth="1"/>
    <col min="7428" max="7428" width="2.5546875" customWidth="1"/>
    <col min="7431" max="7431" width="2.5546875" customWidth="1"/>
    <col min="7434" max="7434" width="2.5546875" customWidth="1"/>
    <col min="7437" max="7437" width="2.5546875" customWidth="1"/>
    <col min="7440" max="7440" width="2.5546875" customWidth="1"/>
    <col min="7441" max="7441" width="9.88671875" bestFit="1" customWidth="1"/>
    <col min="7442" max="7443" width="8.5546875" bestFit="1" customWidth="1"/>
    <col min="7444" max="7444" width="7.5546875" customWidth="1"/>
    <col min="7681" max="7681" width="25.44140625" customWidth="1"/>
    <col min="7684" max="7684" width="2.5546875" customWidth="1"/>
    <col min="7687" max="7687" width="2.5546875" customWidth="1"/>
    <col min="7690" max="7690" width="2.5546875" customWidth="1"/>
    <col min="7693" max="7693" width="2.5546875" customWidth="1"/>
    <col min="7696" max="7696" width="2.5546875" customWidth="1"/>
    <col min="7697" max="7697" width="9.88671875" bestFit="1" customWidth="1"/>
    <col min="7698" max="7699" width="8.5546875" bestFit="1" customWidth="1"/>
    <col min="7700" max="7700" width="7.5546875" customWidth="1"/>
    <col min="7937" max="7937" width="25.44140625" customWidth="1"/>
    <col min="7940" max="7940" width="2.5546875" customWidth="1"/>
    <col min="7943" max="7943" width="2.5546875" customWidth="1"/>
    <col min="7946" max="7946" width="2.5546875" customWidth="1"/>
    <col min="7949" max="7949" width="2.5546875" customWidth="1"/>
    <col min="7952" max="7952" width="2.5546875" customWidth="1"/>
    <col min="7953" max="7953" width="9.88671875" bestFit="1" customWidth="1"/>
    <col min="7954" max="7955" width="8.5546875" bestFit="1" customWidth="1"/>
    <col min="7956" max="7956" width="7.5546875" customWidth="1"/>
    <col min="8193" max="8193" width="25.44140625" customWidth="1"/>
    <col min="8196" max="8196" width="2.5546875" customWidth="1"/>
    <col min="8199" max="8199" width="2.5546875" customWidth="1"/>
    <col min="8202" max="8202" width="2.5546875" customWidth="1"/>
    <col min="8205" max="8205" width="2.5546875" customWidth="1"/>
    <col min="8208" max="8208" width="2.5546875" customWidth="1"/>
    <col min="8209" max="8209" width="9.88671875" bestFit="1" customWidth="1"/>
    <col min="8210" max="8211" width="8.5546875" bestFit="1" customWidth="1"/>
    <col min="8212" max="8212" width="7.5546875" customWidth="1"/>
    <col min="8449" max="8449" width="25.44140625" customWidth="1"/>
    <col min="8452" max="8452" width="2.5546875" customWidth="1"/>
    <col min="8455" max="8455" width="2.5546875" customWidth="1"/>
    <col min="8458" max="8458" width="2.5546875" customWidth="1"/>
    <col min="8461" max="8461" width="2.5546875" customWidth="1"/>
    <col min="8464" max="8464" width="2.5546875" customWidth="1"/>
    <col min="8465" max="8465" width="9.88671875" bestFit="1" customWidth="1"/>
    <col min="8466" max="8467" width="8.5546875" bestFit="1" customWidth="1"/>
    <col min="8468" max="8468" width="7.5546875" customWidth="1"/>
    <col min="8705" max="8705" width="25.44140625" customWidth="1"/>
    <col min="8708" max="8708" width="2.5546875" customWidth="1"/>
    <col min="8711" max="8711" width="2.5546875" customWidth="1"/>
    <col min="8714" max="8714" width="2.5546875" customWidth="1"/>
    <col min="8717" max="8717" width="2.5546875" customWidth="1"/>
    <col min="8720" max="8720" width="2.5546875" customWidth="1"/>
    <col min="8721" max="8721" width="9.88671875" bestFit="1" customWidth="1"/>
    <col min="8722" max="8723" width="8.5546875" bestFit="1" customWidth="1"/>
    <col min="8724" max="8724" width="7.5546875" customWidth="1"/>
    <col min="8961" max="8961" width="25.44140625" customWidth="1"/>
    <col min="8964" max="8964" width="2.5546875" customWidth="1"/>
    <col min="8967" max="8967" width="2.5546875" customWidth="1"/>
    <col min="8970" max="8970" width="2.5546875" customWidth="1"/>
    <col min="8973" max="8973" width="2.5546875" customWidth="1"/>
    <col min="8976" max="8976" width="2.5546875" customWidth="1"/>
    <col min="8977" max="8977" width="9.88671875" bestFit="1" customWidth="1"/>
    <col min="8978" max="8979" width="8.5546875" bestFit="1" customWidth="1"/>
    <col min="8980" max="8980" width="7.5546875" customWidth="1"/>
    <col min="9217" max="9217" width="25.44140625" customWidth="1"/>
    <col min="9220" max="9220" width="2.5546875" customWidth="1"/>
    <col min="9223" max="9223" width="2.5546875" customWidth="1"/>
    <col min="9226" max="9226" width="2.5546875" customWidth="1"/>
    <col min="9229" max="9229" width="2.5546875" customWidth="1"/>
    <col min="9232" max="9232" width="2.5546875" customWidth="1"/>
    <col min="9233" max="9233" width="9.88671875" bestFit="1" customWidth="1"/>
    <col min="9234" max="9235" width="8.5546875" bestFit="1" customWidth="1"/>
    <col min="9236" max="9236" width="7.5546875" customWidth="1"/>
    <col min="9473" max="9473" width="25.44140625" customWidth="1"/>
    <col min="9476" max="9476" width="2.5546875" customWidth="1"/>
    <col min="9479" max="9479" width="2.5546875" customWidth="1"/>
    <col min="9482" max="9482" width="2.5546875" customWidth="1"/>
    <col min="9485" max="9485" width="2.5546875" customWidth="1"/>
    <col min="9488" max="9488" width="2.5546875" customWidth="1"/>
    <col min="9489" max="9489" width="9.88671875" bestFit="1" customWidth="1"/>
    <col min="9490" max="9491" width="8.5546875" bestFit="1" customWidth="1"/>
    <col min="9492" max="9492" width="7.5546875" customWidth="1"/>
    <col min="9729" max="9729" width="25.44140625" customWidth="1"/>
    <col min="9732" max="9732" width="2.5546875" customWidth="1"/>
    <col min="9735" max="9735" width="2.5546875" customWidth="1"/>
    <col min="9738" max="9738" width="2.5546875" customWidth="1"/>
    <col min="9741" max="9741" width="2.5546875" customWidth="1"/>
    <col min="9744" max="9744" width="2.5546875" customWidth="1"/>
    <col min="9745" max="9745" width="9.88671875" bestFit="1" customWidth="1"/>
    <col min="9746" max="9747" width="8.5546875" bestFit="1" customWidth="1"/>
    <col min="9748" max="9748" width="7.5546875" customWidth="1"/>
    <col min="9985" max="9985" width="25.44140625" customWidth="1"/>
    <col min="9988" max="9988" width="2.5546875" customWidth="1"/>
    <col min="9991" max="9991" width="2.5546875" customWidth="1"/>
    <col min="9994" max="9994" width="2.5546875" customWidth="1"/>
    <col min="9997" max="9997" width="2.5546875" customWidth="1"/>
    <col min="10000" max="10000" width="2.5546875" customWidth="1"/>
    <col min="10001" max="10001" width="9.88671875" bestFit="1" customWidth="1"/>
    <col min="10002" max="10003" width="8.5546875" bestFit="1" customWidth="1"/>
    <col min="10004" max="10004" width="7.5546875" customWidth="1"/>
    <col min="10241" max="10241" width="25.44140625" customWidth="1"/>
    <col min="10244" max="10244" width="2.5546875" customWidth="1"/>
    <col min="10247" max="10247" width="2.5546875" customWidth="1"/>
    <col min="10250" max="10250" width="2.5546875" customWidth="1"/>
    <col min="10253" max="10253" width="2.5546875" customWidth="1"/>
    <col min="10256" max="10256" width="2.5546875" customWidth="1"/>
    <col min="10257" max="10257" width="9.88671875" bestFit="1" customWidth="1"/>
    <col min="10258" max="10259" width="8.5546875" bestFit="1" customWidth="1"/>
    <col min="10260" max="10260" width="7.5546875" customWidth="1"/>
    <col min="10497" max="10497" width="25.44140625" customWidth="1"/>
    <col min="10500" max="10500" width="2.5546875" customWidth="1"/>
    <col min="10503" max="10503" width="2.5546875" customWidth="1"/>
    <col min="10506" max="10506" width="2.5546875" customWidth="1"/>
    <col min="10509" max="10509" width="2.5546875" customWidth="1"/>
    <col min="10512" max="10512" width="2.5546875" customWidth="1"/>
    <col min="10513" max="10513" width="9.88671875" bestFit="1" customWidth="1"/>
    <col min="10514" max="10515" width="8.5546875" bestFit="1" customWidth="1"/>
    <col min="10516" max="10516" width="7.5546875" customWidth="1"/>
    <col min="10753" max="10753" width="25.44140625" customWidth="1"/>
    <col min="10756" max="10756" width="2.5546875" customWidth="1"/>
    <col min="10759" max="10759" width="2.5546875" customWidth="1"/>
    <col min="10762" max="10762" width="2.5546875" customWidth="1"/>
    <col min="10765" max="10765" width="2.5546875" customWidth="1"/>
    <col min="10768" max="10768" width="2.5546875" customWidth="1"/>
    <col min="10769" max="10769" width="9.88671875" bestFit="1" customWidth="1"/>
    <col min="10770" max="10771" width="8.5546875" bestFit="1" customWidth="1"/>
    <col min="10772" max="10772" width="7.5546875" customWidth="1"/>
    <col min="11009" max="11009" width="25.44140625" customWidth="1"/>
    <col min="11012" max="11012" width="2.5546875" customWidth="1"/>
    <col min="11015" max="11015" width="2.5546875" customWidth="1"/>
    <col min="11018" max="11018" width="2.5546875" customWidth="1"/>
    <col min="11021" max="11021" width="2.5546875" customWidth="1"/>
    <col min="11024" max="11024" width="2.5546875" customWidth="1"/>
    <col min="11025" max="11025" width="9.88671875" bestFit="1" customWidth="1"/>
    <col min="11026" max="11027" width="8.5546875" bestFit="1" customWidth="1"/>
    <col min="11028" max="11028" width="7.5546875" customWidth="1"/>
    <col min="11265" max="11265" width="25.44140625" customWidth="1"/>
    <col min="11268" max="11268" width="2.5546875" customWidth="1"/>
    <col min="11271" max="11271" width="2.5546875" customWidth="1"/>
    <col min="11274" max="11274" width="2.5546875" customWidth="1"/>
    <col min="11277" max="11277" width="2.5546875" customWidth="1"/>
    <col min="11280" max="11280" width="2.5546875" customWidth="1"/>
    <col min="11281" max="11281" width="9.88671875" bestFit="1" customWidth="1"/>
    <col min="11282" max="11283" width="8.5546875" bestFit="1" customWidth="1"/>
    <col min="11284" max="11284" width="7.5546875" customWidth="1"/>
    <col min="11521" max="11521" width="25.44140625" customWidth="1"/>
    <col min="11524" max="11524" width="2.5546875" customWidth="1"/>
    <col min="11527" max="11527" width="2.5546875" customWidth="1"/>
    <col min="11530" max="11530" width="2.5546875" customWidth="1"/>
    <col min="11533" max="11533" width="2.5546875" customWidth="1"/>
    <col min="11536" max="11536" width="2.5546875" customWidth="1"/>
    <col min="11537" max="11537" width="9.88671875" bestFit="1" customWidth="1"/>
    <col min="11538" max="11539" width="8.5546875" bestFit="1" customWidth="1"/>
    <col min="11540" max="11540" width="7.5546875" customWidth="1"/>
    <col min="11777" max="11777" width="25.44140625" customWidth="1"/>
    <col min="11780" max="11780" width="2.5546875" customWidth="1"/>
    <col min="11783" max="11783" width="2.5546875" customWidth="1"/>
    <col min="11786" max="11786" width="2.5546875" customWidth="1"/>
    <col min="11789" max="11789" width="2.5546875" customWidth="1"/>
    <col min="11792" max="11792" width="2.5546875" customWidth="1"/>
    <col min="11793" max="11793" width="9.88671875" bestFit="1" customWidth="1"/>
    <col min="11794" max="11795" width="8.5546875" bestFit="1" customWidth="1"/>
    <col min="11796" max="11796" width="7.5546875" customWidth="1"/>
    <col min="12033" max="12033" width="25.44140625" customWidth="1"/>
    <col min="12036" max="12036" width="2.5546875" customWidth="1"/>
    <col min="12039" max="12039" width="2.5546875" customWidth="1"/>
    <col min="12042" max="12042" width="2.5546875" customWidth="1"/>
    <col min="12045" max="12045" width="2.5546875" customWidth="1"/>
    <col min="12048" max="12048" width="2.5546875" customWidth="1"/>
    <col min="12049" max="12049" width="9.88671875" bestFit="1" customWidth="1"/>
    <col min="12050" max="12051" width="8.5546875" bestFit="1" customWidth="1"/>
    <col min="12052" max="12052" width="7.5546875" customWidth="1"/>
    <col min="12289" max="12289" width="25.44140625" customWidth="1"/>
    <col min="12292" max="12292" width="2.5546875" customWidth="1"/>
    <col min="12295" max="12295" width="2.5546875" customWidth="1"/>
    <col min="12298" max="12298" width="2.5546875" customWidth="1"/>
    <col min="12301" max="12301" width="2.5546875" customWidth="1"/>
    <col min="12304" max="12304" width="2.5546875" customWidth="1"/>
    <col min="12305" max="12305" width="9.88671875" bestFit="1" customWidth="1"/>
    <col min="12306" max="12307" width="8.5546875" bestFit="1" customWidth="1"/>
    <col min="12308" max="12308" width="7.5546875" customWidth="1"/>
    <col min="12545" max="12545" width="25.44140625" customWidth="1"/>
    <col min="12548" max="12548" width="2.5546875" customWidth="1"/>
    <col min="12551" max="12551" width="2.5546875" customWidth="1"/>
    <col min="12554" max="12554" width="2.5546875" customWidth="1"/>
    <col min="12557" max="12557" width="2.5546875" customWidth="1"/>
    <col min="12560" max="12560" width="2.5546875" customWidth="1"/>
    <col min="12561" max="12561" width="9.88671875" bestFit="1" customWidth="1"/>
    <col min="12562" max="12563" width="8.5546875" bestFit="1" customWidth="1"/>
    <col min="12564" max="12564" width="7.5546875" customWidth="1"/>
    <col min="12801" max="12801" width="25.44140625" customWidth="1"/>
    <col min="12804" max="12804" width="2.5546875" customWidth="1"/>
    <col min="12807" max="12807" width="2.5546875" customWidth="1"/>
    <col min="12810" max="12810" width="2.5546875" customWidth="1"/>
    <col min="12813" max="12813" width="2.5546875" customWidth="1"/>
    <col min="12816" max="12816" width="2.5546875" customWidth="1"/>
    <col min="12817" max="12817" width="9.88671875" bestFit="1" customWidth="1"/>
    <col min="12818" max="12819" width="8.5546875" bestFit="1" customWidth="1"/>
    <col min="12820" max="12820" width="7.5546875" customWidth="1"/>
    <col min="13057" max="13057" width="25.44140625" customWidth="1"/>
    <col min="13060" max="13060" width="2.5546875" customWidth="1"/>
    <col min="13063" max="13063" width="2.5546875" customWidth="1"/>
    <col min="13066" max="13066" width="2.5546875" customWidth="1"/>
    <col min="13069" max="13069" width="2.5546875" customWidth="1"/>
    <col min="13072" max="13072" width="2.5546875" customWidth="1"/>
    <col min="13073" max="13073" width="9.88671875" bestFit="1" customWidth="1"/>
    <col min="13074" max="13075" width="8.5546875" bestFit="1" customWidth="1"/>
    <col min="13076" max="13076" width="7.5546875" customWidth="1"/>
    <col min="13313" max="13313" width="25.44140625" customWidth="1"/>
    <col min="13316" max="13316" width="2.5546875" customWidth="1"/>
    <col min="13319" max="13319" width="2.5546875" customWidth="1"/>
    <col min="13322" max="13322" width="2.5546875" customWidth="1"/>
    <col min="13325" max="13325" width="2.5546875" customWidth="1"/>
    <col min="13328" max="13328" width="2.5546875" customWidth="1"/>
    <col min="13329" max="13329" width="9.88671875" bestFit="1" customWidth="1"/>
    <col min="13330" max="13331" width="8.5546875" bestFit="1" customWidth="1"/>
    <col min="13332" max="13332" width="7.5546875" customWidth="1"/>
    <col min="13569" max="13569" width="25.44140625" customWidth="1"/>
    <col min="13572" max="13572" width="2.5546875" customWidth="1"/>
    <col min="13575" max="13575" width="2.5546875" customWidth="1"/>
    <col min="13578" max="13578" width="2.5546875" customWidth="1"/>
    <col min="13581" max="13581" width="2.5546875" customWidth="1"/>
    <col min="13584" max="13584" width="2.5546875" customWidth="1"/>
    <col min="13585" max="13585" width="9.88671875" bestFit="1" customWidth="1"/>
    <col min="13586" max="13587" width="8.5546875" bestFit="1" customWidth="1"/>
    <col min="13588" max="13588" width="7.5546875" customWidth="1"/>
    <col min="13825" max="13825" width="25.44140625" customWidth="1"/>
    <col min="13828" max="13828" width="2.5546875" customWidth="1"/>
    <col min="13831" max="13831" width="2.5546875" customWidth="1"/>
    <col min="13834" max="13834" width="2.5546875" customWidth="1"/>
    <col min="13837" max="13837" width="2.5546875" customWidth="1"/>
    <col min="13840" max="13840" width="2.5546875" customWidth="1"/>
    <col min="13841" max="13841" width="9.88671875" bestFit="1" customWidth="1"/>
    <col min="13842" max="13843" width="8.5546875" bestFit="1" customWidth="1"/>
    <col min="13844" max="13844" width="7.5546875" customWidth="1"/>
    <col min="14081" max="14081" width="25.44140625" customWidth="1"/>
    <col min="14084" max="14084" width="2.5546875" customWidth="1"/>
    <col min="14087" max="14087" width="2.5546875" customWidth="1"/>
    <col min="14090" max="14090" width="2.5546875" customWidth="1"/>
    <col min="14093" max="14093" width="2.5546875" customWidth="1"/>
    <col min="14096" max="14096" width="2.5546875" customWidth="1"/>
    <col min="14097" max="14097" width="9.88671875" bestFit="1" customWidth="1"/>
    <col min="14098" max="14099" width="8.5546875" bestFit="1" customWidth="1"/>
    <col min="14100" max="14100" width="7.5546875" customWidth="1"/>
    <col min="14337" max="14337" width="25.44140625" customWidth="1"/>
    <col min="14340" max="14340" width="2.5546875" customWidth="1"/>
    <col min="14343" max="14343" width="2.5546875" customWidth="1"/>
    <col min="14346" max="14346" width="2.5546875" customWidth="1"/>
    <col min="14349" max="14349" width="2.5546875" customWidth="1"/>
    <col min="14352" max="14352" width="2.5546875" customWidth="1"/>
    <col min="14353" max="14353" width="9.88671875" bestFit="1" customWidth="1"/>
    <col min="14354" max="14355" width="8.5546875" bestFit="1" customWidth="1"/>
    <col min="14356" max="14356" width="7.5546875" customWidth="1"/>
    <col min="14593" max="14593" width="25.44140625" customWidth="1"/>
    <col min="14596" max="14596" width="2.5546875" customWidth="1"/>
    <col min="14599" max="14599" width="2.5546875" customWidth="1"/>
    <col min="14602" max="14602" width="2.5546875" customWidth="1"/>
    <col min="14605" max="14605" width="2.5546875" customWidth="1"/>
    <col min="14608" max="14608" width="2.5546875" customWidth="1"/>
    <col min="14609" max="14609" width="9.88671875" bestFit="1" customWidth="1"/>
    <col min="14610" max="14611" width="8.5546875" bestFit="1" customWidth="1"/>
    <col min="14612" max="14612" width="7.5546875" customWidth="1"/>
    <col min="14849" max="14849" width="25.44140625" customWidth="1"/>
    <col min="14852" max="14852" width="2.5546875" customWidth="1"/>
    <col min="14855" max="14855" width="2.5546875" customWidth="1"/>
    <col min="14858" max="14858" width="2.5546875" customWidth="1"/>
    <col min="14861" max="14861" width="2.5546875" customWidth="1"/>
    <col min="14864" max="14864" width="2.5546875" customWidth="1"/>
    <col min="14865" max="14865" width="9.88671875" bestFit="1" customWidth="1"/>
    <col min="14866" max="14867" width="8.5546875" bestFit="1" customWidth="1"/>
    <col min="14868" max="14868" width="7.5546875" customWidth="1"/>
    <col min="15105" max="15105" width="25.44140625" customWidth="1"/>
    <col min="15108" max="15108" width="2.5546875" customWidth="1"/>
    <col min="15111" max="15111" width="2.5546875" customWidth="1"/>
    <col min="15114" max="15114" width="2.5546875" customWidth="1"/>
    <col min="15117" max="15117" width="2.5546875" customWidth="1"/>
    <col min="15120" max="15120" width="2.5546875" customWidth="1"/>
    <col min="15121" max="15121" width="9.88671875" bestFit="1" customWidth="1"/>
    <col min="15122" max="15123" width="8.5546875" bestFit="1" customWidth="1"/>
    <col min="15124" max="15124" width="7.5546875" customWidth="1"/>
    <col min="15361" max="15361" width="25.44140625" customWidth="1"/>
    <col min="15364" max="15364" width="2.5546875" customWidth="1"/>
    <col min="15367" max="15367" width="2.5546875" customWidth="1"/>
    <col min="15370" max="15370" width="2.5546875" customWidth="1"/>
    <col min="15373" max="15373" width="2.5546875" customWidth="1"/>
    <col min="15376" max="15376" width="2.5546875" customWidth="1"/>
    <col min="15377" max="15377" width="9.88671875" bestFit="1" customWidth="1"/>
    <col min="15378" max="15379" width="8.5546875" bestFit="1" customWidth="1"/>
    <col min="15380" max="15380" width="7.5546875" customWidth="1"/>
    <col min="15617" max="15617" width="25.44140625" customWidth="1"/>
    <col min="15620" max="15620" width="2.5546875" customWidth="1"/>
    <col min="15623" max="15623" width="2.5546875" customWidth="1"/>
    <col min="15626" max="15626" width="2.5546875" customWidth="1"/>
    <col min="15629" max="15629" width="2.5546875" customWidth="1"/>
    <col min="15632" max="15632" width="2.5546875" customWidth="1"/>
    <col min="15633" max="15633" width="9.88671875" bestFit="1" customWidth="1"/>
    <col min="15634" max="15635" width="8.5546875" bestFit="1" customWidth="1"/>
    <col min="15636" max="15636" width="7.5546875" customWidth="1"/>
    <col min="15873" max="15873" width="25.44140625" customWidth="1"/>
    <col min="15876" max="15876" width="2.5546875" customWidth="1"/>
    <col min="15879" max="15879" width="2.5546875" customWidth="1"/>
    <col min="15882" max="15882" width="2.5546875" customWidth="1"/>
    <col min="15885" max="15885" width="2.5546875" customWidth="1"/>
    <col min="15888" max="15888" width="2.5546875" customWidth="1"/>
    <col min="15889" max="15889" width="9.88671875" bestFit="1" customWidth="1"/>
    <col min="15890" max="15891" width="8.5546875" bestFit="1" customWidth="1"/>
    <col min="15892" max="15892" width="7.5546875" customWidth="1"/>
    <col min="16129" max="16129" width="25.44140625" customWidth="1"/>
    <col min="16132" max="16132" width="2.5546875" customWidth="1"/>
    <col min="16135" max="16135" width="2.5546875" customWidth="1"/>
    <col min="16138" max="16138" width="2.5546875" customWidth="1"/>
    <col min="16141" max="16141" width="2.5546875" customWidth="1"/>
    <col min="16144" max="16144" width="2.5546875" customWidth="1"/>
    <col min="16145" max="16145" width="9.88671875" bestFit="1" customWidth="1"/>
    <col min="16146" max="16147" width="8.5546875" bestFit="1" customWidth="1"/>
    <col min="16148" max="16148" width="7.5546875" customWidth="1"/>
  </cols>
  <sheetData>
    <row r="1" spans="1:20" ht="19.2" x14ac:dyDescent="0.3">
      <c r="A1" s="940" t="s">
        <v>350</v>
      </c>
      <c r="B1" s="33"/>
      <c r="C1" s="92"/>
      <c r="D1" s="33"/>
      <c r="E1" s="33"/>
      <c r="F1" s="92"/>
      <c r="G1" s="33"/>
      <c r="H1" s="33"/>
      <c r="I1" s="33"/>
      <c r="J1" s="33"/>
      <c r="K1" s="33"/>
      <c r="L1" s="33"/>
      <c r="M1" s="33"/>
      <c r="N1" s="33"/>
      <c r="O1" s="33"/>
      <c r="P1" s="33"/>
      <c r="Q1" s="33"/>
      <c r="R1" s="92"/>
      <c r="S1" s="33"/>
      <c r="T1" s="33"/>
    </row>
    <row r="3" spans="1:20" ht="39" customHeight="1" x14ac:dyDescent="0.3">
      <c r="A3" s="27"/>
      <c r="B3" s="1025" t="s">
        <v>53</v>
      </c>
      <c r="C3" s="1025"/>
      <c r="D3" s="452"/>
      <c r="E3" s="1025" t="s">
        <v>54</v>
      </c>
      <c r="F3" s="1025"/>
      <c r="G3" s="41"/>
      <c r="H3" s="1019" t="s">
        <v>55</v>
      </c>
      <c r="I3" s="1019"/>
      <c r="J3" s="41"/>
      <c r="K3" s="1019" t="s">
        <v>56</v>
      </c>
      <c r="L3" s="1019"/>
      <c r="M3" s="41"/>
      <c r="N3" s="1019" t="s">
        <v>57</v>
      </c>
      <c r="O3" s="1019"/>
      <c r="P3" s="41"/>
      <c r="Q3" s="1024" t="s">
        <v>58</v>
      </c>
      <c r="R3" s="1024"/>
      <c r="S3" s="1024" t="s">
        <v>59</v>
      </c>
      <c r="T3" s="1024"/>
    </row>
    <row r="4" spans="1:20" ht="21.75" customHeight="1" x14ac:dyDescent="0.3">
      <c r="A4" s="11"/>
      <c r="B4" s="841" t="s">
        <v>60</v>
      </c>
      <c r="C4" s="96" t="s">
        <v>289</v>
      </c>
      <c r="D4" s="12"/>
      <c r="E4" s="841" t="s">
        <v>60</v>
      </c>
      <c r="F4" s="96" t="s">
        <v>289</v>
      </c>
      <c r="G4" s="12"/>
      <c r="H4" s="841" t="s">
        <v>60</v>
      </c>
      <c r="I4" s="96" t="s">
        <v>289</v>
      </c>
      <c r="J4" s="12"/>
      <c r="K4" s="841" t="s">
        <v>60</v>
      </c>
      <c r="L4" s="96" t="s">
        <v>289</v>
      </c>
      <c r="M4" s="12"/>
      <c r="N4" s="841" t="s">
        <v>60</v>
      </c>
      <c r="O4" s="96" t="s">
        <v>289</v>
      </c>
      <c r="P4" s="12"/>
      <c r="Q4" s="841" t="s">
        <v>60</v>
      </c>
      <c r="R4" s="96" t="s">
        <v>345</v>
      </c>
      <c r="S4" s="841" t="s">
        <v>60</v>
      </c>
      <c r="T4" s="96" t="s">
        <v>345</v>
      </c>
    </row>
    <row r="5" spans="1:20" x14ac:dyDescent="0.3">
      <c r="A5" s="5"/>
      <c r="B5" s="33"/>
      <c r="C5" s="92"/>
      <c r="D5" s="33"/>
      <c r="E5" s="33"/>
      <c r="F5" s="92"/>
      <c r="G5" s="33"/>
      <c r="H5" s="33"/>
      <c r="I5" s="33"/>
      <c r="J5" s="33"/>
      <c r="K5" s="33"/>
      <c r="L5" s="33"/>
      <c r="M5" s="33"/>
      <c r="N5" s="140"/>
      <c r="O5" s="140"/>
      <c r="P5" s="33"/>
      <c r="Q5" s="33"/>
      <c r="R5" s="92"/>
      <c r="S5" s="33"/>
      <c r="T5" s="33"/>
    </row>
    <row r="6" spans="1:20" ht="39.6" x14ac:dyDescent="0.3">
      <c r="A6" s="930" t="s">
        <v>63</v>
      </c>
      <c r="B6" s="200">
        <f>B9+B10</f>
        <v>2115</v>
      </c>
      <c r="C6" s="200"/>
      <c r="D6" s="200"/>
      <c r="E6" s="200">
        <f>E9+E10</f>
        <v>1951</v>
      </c>
      <c r="F6" s="200"/>
      <c r="G6" s="200"/>
      <c r="H6" s="200">
        <f>H9+H10</f>
        <v>2501</v>
      </c>
      <c r="I6" s="200"/>
      <c r="J6" s="200"/>
      <c r="K6" s="200">
        <f>K9+K10</f>
        <v>5462</v>
      </c>
      <c r="L6" s="200"/>
      <c r="M6" s="200"/>
      <c r="N6" s="200">
        <f>N9+N10</f>
        <v>6208</v>
      </c>
      <c r="O6" s="200"/>
      <c r="P6" s="200"/>
      <c r="Q6" s="200">
        <f>N6-B6</f>
        <v>4093</v>
      </c>
      <c r="R6" s="200"/>
      <c r="S6" s="200">
        <f>N6-K6</f>
        <v>746</v>
      </c>
      <c r="T6" s="200"/>
    </row>
    <row r="7" spans="1:20" x14ac:dyDescent="0.3">
      <c r="A7" s="12"/>
      <c r="B7" s="98"/>
      <c r="C7" s="99"/>
      <c r="D7" s="98"/>
      <c r="E7" s="98"/>
      <c r="F7" s="99"/>
      <c r="G7" s="98"/>
      <c r="H7" s="98"/>
      <c r="I7" s="98"/>
      <c r="J7" s="98"/>
      <c r="K7" s="98"/>
      <c r="L7" s="98"/>
      <c r="M7" s="98"/>
      <c r="N7" s="144"/>
      <c r="O7" s="145"/>
      <c r="P7" s="98"/>
      <c r="Q7" s="146"/>
      <c r="R7" s="99"/>
      <c r="S7" s="98"/>
      <c r="T7" s="98"/>
    </row>
    <row r="8" spans="1:20" x14ac:dyDescent="0.3">
      <c r="A8" s="40" t="s">
        <v>10</v>
      </c>
      <c r="B8" s="41"/>
      <c r="C8" s="100"/>
      <c r="D8" s="41"/>
      <c r="E8" s="41"/>
      <c r="F8" s="100"/>
      <c r="G8" s="41"/>
      <c r="H8" s="41"/>
      <c r="I8" s="41"/>
      <c r="J8" s="41"/>
      <c r="K8" s="41"/>
      <c r="L8" s="41"/>
      <c r="M8" s="41"/>
      <c r="N8" s="141"/>
      <c r="O8" s="147"/>
      <c r="P8" s="41"/>
      <c r="Q8" s="142"/>
      <c r="R8" s="100"/>
      <c r="S8" s="41"/>
      <c r="T8" s="41"/>
    </row>
    <row r="9" spans="1:20" x14ac:dyDescent="0.3">
      <c r="A9" s="66" t="s">
        <v>11</v>
      </c>
      <c r="B9" s="142">
        <v>1155</v>
      </c>
      <c r="C9" s="148">
        <f>B9/B$6</f>
        <v>0.54609929078014185</v>
      </c>
      <c r="D9" s="61"/>
      <c r="E9" s="142">
        <v>1067</v>
      </c>
      <c r="F9" s="148">
        <f>E9/E$6</f>
        <v>0.54689902614044084</v>
      </c>
      <c r="G9" s="61"/>
      <c r="H9" s="142">
        <f>'Table 2a - Joiners exNOMS'!H9+'Table 2a - Joiners NOMS'!H9</f>
        <v>1415</v>
      </c>
      <c r="I9" s="148">
        <f>H9/H$6</f>
        <v>0.56577369052379045</v>
      </c>
      <c r="J9" s="61"/>
      <c r="K9" s="142">
        <f>'Table 2a - Joiners exNOMS'!K9+'Table 2a - Joiners NOMS'!K9</f>
        <v>2966</v>
      </c>
      <c r="L9" s="148">
        <f>K9/K$6</f>
        <v>0.54302453313804466</v>
      </c>
      <c r="M9" s="61"/>
      <c r="N9" s="142">
        <f>'Table 2a - Joiners exNOMS'!N9+'Table 2a - Joiners NOMS'!N9</f>
        <v>3217</v>
      </c>
      <c r="O9" s="148">
        <f>N9/N$6</f>
        <v>0.51820231958762886</v>
      </c>
      <c r="P9" s="61"/>
      <c r="Q9" s="142">
        <f>N9-B9</f>
        <v>2062</v>
      </c>
      <c r="R9" s="148">
        <v>-2.7896971192512998E-2</v>
      </c>
      <c r="S9" s="142">
        <f>N9-K9</f>
        <v>251</v>
      </c>
      <c r="T9" s="148">
        <v>-2.4822213550415806E-2</v>
      </c>
    </row>
    <row r="10" spans="1:20" x14ac:dyDescent="0.3">
      <c r="A10" s="68" t="s">
        <v>12</v>
      </c>
      <c r="B10" s="146">
        <v>960</v>
      </c>
      <c r="C10" s="148">
        <f>B10/B$6</f>
        <v>0.45390070921985815</v>
      </c>
      <c r="D10" s="98"/>
      <c r="E10" s="146">
        <v>884</v>
      </c>
      <c r="F10" s="148">
        <f>E10/E$6</f>
        <v>0.45310097385955922</v>
      </c>
      <c r="G10" s="98"/>
      <c r="H10" s="146">
        <f>'Table 2a - Joiners exNOMS'!H10+'Table 2a - Joiners NOMS'!H10</f>
        <v>1086</v>
      </c>
      <c r="I10" s="148">
        <f>H10/H$6</f>
        <v>0.43422630947620949</v>
      </c>
      <c r="J10" s="98"/>
      <c r="K10" s="146">
        <f>'Table 2a - Joiners exNOMS'!K10+'Table 2a - Joiners NOMS'!K10</f>
        <v>2496</v>
      </c>
      <c r="L10" s="148">
        <f>K10/K$6</f>
        <v>0.45697546686195534</v>
      </c>
      <c r="M10" s="98"/>
      <c r="N10" s="146">
        <f>'Table 2a - Joiners exNOMS'!N10+'Table 2a - Joiners NOMS'!N10</f>
        <v>2991</v>
      </c>
      <c r="O10" s="148">
        <f>N10/N$6</f>
        <v>0.48179768041237114</v>
      </c>
      <c r="P10" s="98"/>
      <c r="Q10" s="146">
        <f>N10-B10</f>
        <v>2031</v>
      </c>
      <c r="R10" s="148">
        <v>2.7896971192512998E-2</v>
      </c>
      <c r="S10" s="146">
        <f>N10-K10</f>
        <v>495</v>
      </c>
      <c r="T10" s="148">
        <v>2.4822213550415806E-2</v>
      </c>
    </row>
    <row r="11" spans="1:20" x14ac:dyDescent="0.3">
      <c r="A11" s="40" t="s">
        <v>13</v>
      </c>
      <c r="B11" s="43"/>
      <c r="C11" s="151"/>
      <c r="D11" s="41"/>
      <c r="E11" s="43"/>
      <c r="F11" s="151"/>
      <c r="G11" s="41"/>
      <c r="H11" s="43"/>
      <c r="I11" s="151"/>
      <c r="J11" s="41"/>
      <c r="K11" s="43"/>
      <c r="L11" s="151"/>
      <c r="M11" s="41"/>
      <c r="N11" s="43"/>
      <c r="O11" s="151"/>
      <c r="P11" s="41"/>
      <c r="Q11" s="43"/>
      <c r="R11" s="151"/>
      <c r="S11" s="43"/>
      <c r="T11" s="151"/>
    </row>
    <row r="12" spans="1:20" x14ac:dyDescent="0.3">
      <c r="A12" s="66" t="s">
        <v>14</v>
      </c>
      <c r="B12" s="142">
        <v>1010</v>
      </c>
      <c r="C12" s="148">
        <f>B12/B$6</f>
        <v>0.47754137115839246</v>
      </c>
      <c r="D12" s="61"/>
      <c r="E12" s="142">
        <v>957</v>
      </c>
      <c r="F12" s="148">
        <f>E12/E$6</f>
        <v>0.49051768323936445</v>
      </c>
      <c r="G12" s="61"/>
      <c r="H12" s="142">
        <f>'Table 2a - Joiners exNOMS'!H12+'Table 2a - Joiners NOMS'!H12</f>
        <v>1215</v>
      </c>
      <c r="I12" s="148">
        <f>H12/H$6</f>
        <v>0.48580567772890842</v>
      </c>
      <c r="J12" s="61"/>
      <c r="K12" s="142">
        <f>'Table 2a - Joiners exNOMS'!K12+'Table 2a - Joiners NOMS'!K12</f>
        <v>2802</v>
      </c>
      <c r="L12" s="148">
        <f>K12/K$6</f>
        <v>0.51299890150128158</v>
      </c>
      <c r="M12" s="61"/>
      <c r="N12" s="142">
        <f>'Table 2a - Joiners exNOMS'!N12+'Table 2a - Joiners NOMS'!N12</f>
        <v>3302</v>
      </c>
      <c r="O12" s="148">
        <f>N12/N$6</f>
        <v>0.53189432989690721</v>
      </c>
      <c r="P12" s="61"/>
      <c r="Q12" s="142">
        <f>N12-B12</f>
        <v>2292</v>
      </c>
      <c r="R12" s="148">
        <v>5.4352958738514756E-2</v>
      </c>
      <c r="S12" s="142">
        <f>N12-K12</f>
        <v>500</v>
      </c>
      <c r="T12" s="148">
        <v>1.8895428395625635E-2</v>
      </c>
    </row>
    <row r="13" spans="1:20" x14ac:dyDescent="0.3">
      <c r="A13" s="66" t="s">
        <v>15</v>
      </c>
      <c r="B13" s="142">
        <v>401</v>
      </c>
      <c r="C13" s="148">
        <f>B13/B$6</f>
        <v>0.18959810874704491</v>
      </c>
      <c r="D13" s="61"/>
      <c r="E13" s="142">
        <v>366</v>
      </c>
      <c r="F13" s="148">
        <f>E13/E$6</f>
        <v>0.18759610456176321</v>
      </c>
      <c r="G13" s="61"/>
      <c r="H13" s="142">
        <f>'Table 2a - Joiners exNOMS'!H13+'Table 2a - Joiners NOMS'!H13</f>
        <v>470</v>
      </c>
      <c r="I13" s="148">
        <f>H13/H$6</f>
        <v>0.18792483006797281</v>
      </c>
      <c r="J13" s="61"/>
      <c r="K13" s="142">
        <f>'Table 2a - Joiners exNOMS'!K13+'Table 2a - Joiners NOMS'!K13</f>
        <v>1118</v>
      </c>
      <c r="L13" s="148">
        <f>K13/K$6</f>
        <v>0.20468692786525083</v>
      </c>
      <c r="M13" s="61"/>
      <c r="N13" s="142">
        <f>'Table 2a - Joiners exNOMS'!N13+'Table 2a - Joiners NOMS'!N13</f>
        <v>1226</v>
      </c>
      <c r="O13" s="148">
        <f>N13/N$6</f>
        <v>0.19748711340206185</v>
      </c>
      <c r="P13" s="61"/>
      <c r="Q13" s="142">
        <f>N13-B13</f>
        <v>825</v>
      </c>
      <c r="R13" s="148">
        <v>7.8890046550169346E-3</v>
      </c>
      <c r="S13" s="142">
        <f>N13-K13</f>
        <v>108</v>
      </c>
      <c r="T13" s="148">
        <v>-7.199814463188986E-3</v>
      </c>
    </row>
    <row r="14" spans="1:20" x14ac:dyDescent="0.3">
      <c r="A14" s="66" t="s">
        <v>16</v>
      </c>
      <c r="B14" s="142">
        <v>392</v>
      </c>
      <c r="C14" s="148">
        <f>B14/B$6</f>
        <v>0.18534278959810874</v>
      </c>
      <c r="D14" s="61"/>
      <c r="E14" s="142">
        <v>317</v>
      </c>
      <c r="F14" s="148">
        <f>E14/E$6</f>
        <v>0.16248077908764735</v>
      </c>
      <c r="G14" s="61"/>
      <c r="H14" s="142">
        <f>'Table 2a - Joiners exNOMS'!H14+'Table 2a - Joiners NOMS'!H14</f>
        <v>410</v>
      </c>
      <c r="I14" s="148">
        <f>H14/H$6</f>
        <v>0.16393442622950818</v>
      </c>
      <c r="J14" s="61"/>
      <c r="K14" s="142">
        <f>'Table 2a - Joiners exNOMS'!K14+'Table 2a - Joiners NOMS'!K14</f>
        <v>806</v>
      </c>
      <c r="L14" s="148">
        <f>K14/K$6</f>
        <v>0.1475649945075064</v>
      </c>
      <c r="M14" s="61"/>
      <c r="N14" s="142">
        <f>'Table 2a - Joiners exNOMS'!N14+'Table 2a - Joiners NOMS'!N14</f>
        <v>875</v>
      </c>
      <c r="O14" s="148">
        <f>N14/N$6</f>
        <v>0.14094716494845361</v>
      </c>
      <c r="P14" s="61"/>
      <c r="Q14" s="142">
        <f>N14-B14</f>
        <v>483</v>
      </c>
      <c r="R14" s="148">
        <v>-4.439562464965513E-2</v>
      </c>
      <c r="S14" s="142">
        <f>N14-K14</f>
        <v>69</v>
      </c>
      <c r="T14" s="148">
        <v>-6.6178295590527958E-3</v>
      </c>
    </row>
    <row r="15" spans="1:20" x14ac:dyDescent="0.3">
      <c r="A15" s="66" t="s">
        <v>17</v>
      </c>
      <c r="B15" s="142">
        <v>267</v>
      </c>
      <c r="C15" s="148">
        <f>B15/B$6</f>
        <v>0.12624113475177304</v>
      </c>
      <c r="D15" s="61"/>
      <c r="E15" s="142">
        <v>269</v>
      </c>
      <c r="F15" s="148">
        <f>E15/E$6</f>
        <v>0.13787801127626859</v>
      </c>
      <c r="G15" s="61"/>
      <c r="H15" s="142">
        <f>'Table 2a - Joiners exNOMS'!H15+'Table 2a - Joiners NOMS'!H15</f>
        <v>346</v>
      </c>
      <c r="I15" s="148">
        <f>H15/H$6</f>
        <v>0.13834466213514593</v>
      </c>
      <c r="J15" s="61"/>
      <c r="K15" s="142">
        <f>'Table 2a - Joiners exNOMS'!K15+'Table 2a - Joiners NOMS'!K15</f>
        <v>625</v>
      </c>
      <c r="L15" s="148">
        <f>K15/K$6</f>
        <v>0.11442694983522519</v>
      </c>
      <c r="M15" s="61"/>
      <c r="N15" s="142">
        <f>'Table 2a - Joiners exNOMS'!N15+'Table 2a - Joiners NOMS'!N15</f>
        <v>691</v>
      </c>
      <c r="O15" s="148">
        <f>N15/N$6</f>
        <v>0.11130798969072164</v>
      </c>
      <c r="P15" s="61"/>
      <c r="Q15" s="142">
        <f>N15-B15</f>
        <v>424</v>
      </c>
      <c r="R15" s="148">
        <v>-1.4933145061051395E-2</v>
      </c>
      <c r="S15" s="142">
        <f>N15-K15</f>
        <v>66</v>
      </c>
      <c r="T15" s="148">
        <v>-3.118960144503552E-3</v>
      </c>
    </row>
    <row r="16" spans="1:20" x14ac:dyDescent="0.3">
      <c r="A16" s="68" t="s">
        <v>18</v>
      </c>
      <c r="B16" s="142">
        <v>45</v>
      </c>
      <c r="C16" s="148">
        <f>B16/B$6</f>
        <v>2.1276595744680851E-2</v>
      </c>
      <c r="D16" s="61"/>
      <c r="E16" s="142">
        <v>42</v>
      </c>
      <c r="F16" s="148">
        <f>E16/E$6</f>
        <v>2.1527421834956432E-2</v>
      </c>
      <c r="G16" s="61"/>
      <c r="H16" s="142">
        <f>'Table 2a - Joiners exNOMS'!H16+'Table 2a - Joiners NOMS'!H16</f>
        <v>60</v>
      </c>
      <c r="I16" s="148">
        <f>H16/H$6</f>
        <v>2.3990403838464614E-2</v>
      </c>
      <c r="J16" s="61"/>
      <c r="K16" s="142">
        <f>'Table 2a - Joiners exNOMS'!K16+'Table 2a - Joiners NOMS'!K16</f>
        <v>111</v>
      </c>
      <c r="L16" s="148">
        <f>K16/K$6</f>
        <v>2.0322226290735993E-2</v>
      </c>
      <c r="M16" s="61"/>
      <c r="N16" s="142">
        <f>'Table 2a - Joiners exNOMS'!N16+'Table 2a - Joiners NOMS'!N16</f>
        <v>114</v>
      </c>
      <c r="O16" s="148">
        <f>N16/N$6</f>
        <v>1.8363402061855671E-2</v>
      </c>
      <c r="P16" s="61"/>
      <c r="Q16" s="142">
        <f>N16-B16</f>
        <v>69</v>
      </c>
      <c r="R16" s="148">
        <v>-2.9131936828251798E-3</v>
      </c>
      <c r="S16" s="142">
        <f>N16-K16</f>
        <v>3</v>
      </c>
      <c r="T16" s="148">
        <v>-1.9588242288803223E-3</v>
      </c>
    </row>
    <row r="17" spans="1:20" x14ac:dyDescent="0.3">
      <c r="A17" s="40" t="s">
        <v>19</v>
      </c>
      <c r="B17" s="152"/>
      <c r="C17" s="151"/>
      <c r="D17" s="41"/>
      <c r="E17" s="152"/>
      <c r="F17" s="151"/>
      <c r="G17" s="41"/>
      <c r="H17" s="152"/>
      <c r="I17" s="151"/>
      <c r="J17" s="41"/>
      <c r="K17" s="152"/>
      <c r="L17" s="151"/>
      <c r="M17" s="41"/>
      <c r="N17" s="152"/>
      <c r="O17" s="151"/>
      <c r="P17" s="41"/>
      <c r="Q17" s="152"/>
      <c r="R17" s="151"/>
      <c r="S17" s="152"/>
      <c r="T17" s="151"/>
    </row>
    <row r="18" spans="1:20" x14ac:dyDescent="0.3">
      <c r="A18" s="446" t="s">
        <v>21</v>
      </c>
      <c r="B18" s="43">
        <v>120</v>
      </c>
      <c r="C18" s="709" t="s">
        <v>234</v>
      </c>
      <c r="D18" s="61"/>
      <c r="E18" s="43">
        <f>SUM(E20:E23)</f>
        <v>246</v>
      </c>
      <c r="F18" s="709" t="s">
        <v>234</v>
      </c>
      <c r="G18" s="61"/>
      <c r="H18" s="43">
        <f>'Table 2a - Joiners exNOMS'!H19+'Table 2a - Joiners NOMS'!H19</f>
        <v>414</v>
      </c>
      <c r="I18" s="709" t="s">
        <v>234</v>
      </c>
      <c r="J18" s="61"/>
      <c r="K18" s="43">
        <f>'Table 2a - Joiners exNOMS'!K19+'Table 2a - Joiners NOMS'!K19</f>
        <v>668</v>
      </c>
      <c r="L18" s="709" t="s">
        <v>234</v>
      </c>
      <c r="M18" s="61"/>
      <c r="N18" s="43">
        <f>'Table 2a - Joiners exNOMS'!N19+'Table 2a - Joiners NOMS'!N19</f>
        <v>677</v>
      </c>
      <c r="O18" s="709" t="s">
        <v>234</v>
      </c>
      <c r="P18" s="61"/>
      <c r="Q18" s="43">
        <f>N18-B18</f>
        <v>557</v>
      </c>
      <c r="R18" s="709" t="s">
        <v>234</v>
      </c>
      <c r="S18" s="43">
        <f>N18-K18</f>
        <v>9</v>
      </c>
      <c r="T18" s="148" t="s">
        <v>234</v>
      </c>
    </row>
    <row r="19" spans="1:20" x14ac:dyDescent="0.3">
      <c r="A19" s="883" t="s">
        <v>22</v>
      </c>
      <c r="B19" s="43"/>
      <c r="C19" s="51"/>
      <c r="D19" s="44"/>
      <c r="E19" s="43"/>
      <c r="F19" s="51"/>
      <c r="G19" s="61"/>
      <c r="H19" s="43"/>
      <c r="I19" s="51"/>
      <c r="J19" s="61"/>
      <c r="K19" s="43"/>
      <c r="L19" s="51"/>
      <c r="M19" s="61"/>
      <c r="N19" s="43"/>
      <c r="O19" s="51"/>
      <c r="P19" s="61"/>
      <c r="Q19" s="43"/>
      <c r="R19" s="51"/>
      <c r="S19" s="43"/>
      <c r="T19" s="51"/>
    </row>
    <row r="20" spans="1:20" x14ac:dyDescent="0.3">
      <c r="A20" s="883" t="s">
        <v>23</v>
      </c>
      <c r="B20" s="142">
        <v>47</v>
      </c>
      <c r="C20" s="709" t="s">
        <v>234</v>
      </c>
      <c r="D20" s="44"/>
      <c r="E20" s="142">
        <v>128</v>
      </c>
      <c r="F20" s="709" t="s">
        <v>234</v>
      </c>
      <c r="G20" s="61"/>
      <c r="H20" s="142">
        <f>'Table 2a - Joiners exNOMS'!H21+'Table 2a - Joiners NOMS'!H21</f>
        <v>217</v>
      </c>
      <c r="I20" s="709" t="s">
        <v>234</v>
      </c>
      <c r="J20" s="61"/>
      <c r="K20" s="142">
        <f>'Table 2a - Joiners exNOMS'!K21+'Table 2a - Joiners NOMS'!K21</f>
        <v>324</v>
      </c>
      <c r="L20" s="709" t="s">
        <v>234</v>
      </c>
      <c r="M20" s="61"/>
      <c r="N20" s="142">
        <f>'Table 2a - Joiners exNOMS'!N21+'Table 2a - Joiners NOMS'!N21</f>
        <v>361</v>
      </c>
      <c r="O20" s="709" t="s">
        <v>234</v>
      </c>
      <c r="P20" s="61"/>
      <c r="Q20" s="142">
        <f>N20-B20</f>
        <v>314</v>
      </c>
      <c r="R20" s="709" t="s">
        <v>234</v>
      </c>
      <c r="S20" s="142">
        <f t="shared" ref="S20:S25" si="0">N20-K20</f>
        <v>37</v>
      </c>
      <c r="T20" s="148" t="s">
        <v>234</v>
      </c>
    </row>
    <row r="21" spans="1:20" x14ac:dyDescent="0.3">
      <c r="A21" s="883" t="s">
        <v>24</v>
      </c>
      <c r="B21" s="142">
        <v>53</v>
      </c>
      <c r="C21" s="709" t="s">
        <v>234</v>
      </c>
      <c r="D21" s="44"/>
      <c r="E21" s="142">
        <v>82</v>
      </c>
      <c r="F21" s="709" t="s">
        <v>234</v>
      </c>
      <c r="G21" s="61"/>
      <c r="H21" s="142">
        <f>'Table 2a - Joiners exNOMS'!H22+'Table 2a - Joiners NOMS'!H22</f>
        <v>133</v>
      </c>
      <c r="I21" s="709" t="s">
        <v>234</v>
      </c>
      <c r="J21" s="61"/>
      <c r="K21" s="142">
        <f>'Table 2a - Joiners exNOMS'!K22+'Table 2a - Joiners NOMS'!K22</f>
        <v>236</v>
      </c>
      <c r="L21" s="709" t="s">
        <v>234</v>
      </c>
      <c r="M21" s="61"/>
      <c r="N21" s="142">
        <f>'Table 2a - Joiners exNOMS'!N22+'Table 2a - Joiners NOMS'!N22</f>
        <v>193</v>
      </c>
      <c r="O21" s="709" t="s">
        <v>234</v>
      </c>
      <c r="P21" s="61"/>
      <c r="Q21" s="142">
        <f>N21-B21</f>
        <v>140</v>
      </c>
      <c r="R21" s="709" t="s">
        <v>234</v>
      </c>
      <c r="S21" s="142">
        <f t="shared" si="0"/>
        <v>-43</v>
      </c>
      <c r="T21" s="148" t="s">
        <v>234</v>
      </c>
    </row>
    <row r="22" spans="1:20" x14ac:dyDescent="0.3">
      <c r="A22" s="883" t="s">
        <v>25</v>
      </c>
      <c r="B22" s="142" t="s">
        <v>45</v>
      </c>
      <c r="C22" s="709" t="s">
        <v>234</v>
      </c>
      <c r="D22" s="44"/>
      <c r="E22" s="142">
        <v>6</v>
      </c>
      <c r="F22" s="709" t="s">
        <v>234</v>
      </c>
      <c r="G22" s="61"/>
      <c r="H22" s="142">
        <f>'Table 2a - Joiners exNOMS'!H23+'Table 2a - Joiners NOMS'!H23</f>
        <v>20</v>
      </c>
      <c r="I22" s="709" t="s">
        <v>234</v>
      </c>
      <c r="J22" s="61"/>
      <c r="K22" s="142">
        <f>'Table 2a - Joiners exNOMS'!K23+'Table 2a - Joiners NOMS'!K23</f>
        <v>26</v>
      </c>
      <c r="L22" s="709" t="s">
        <v>234</v>
      </c>
      <c r="M22" s="61"/>
      <c r="N22" s="142">
        <f>'Table 2a - Joiners exNOMS'!N23+'Table 2a - Joiners NOMS'!N23</f>
        <v>29</v>
      </c>
      <c r="O22" s="709" t="s">
        <v>234</v>
      </c>
      <c r="P22" s="61"/>
      <c r="Q22" s="142" t="s">
        <v>45</v>
      </c>
      <c r="R22" s="709" t="s">
        <v>234</v>
      </c>
      <c r="S22" s="142">
        <f t="shared" si="0"/>
        <v>3</v>
      </c>
      <c r="T22" s="148" t="s">
        <v>234</v>
      </c>
    </row>
    <row r="23" spans="1:20" x14ac:dyDescent="0.3">
      <c r="A23" s="883" t="s">
        <v>26</v>
      </c>
      <c r="B23" s="142" t="s">
        <v>45</v>
      </c>
      <c r="C23" s="709" t="s">
        <v>234</v>
      </c>
      <c r="D23" s="44"/>
      <c r="E23" s="142">
        <v>30</v>
      </c>
      <c r="F23" s="709" t="s">
        <v>234</v>
      </c>
      <c r="G23" s="61"/>
      <c r="H23" s="142">
        <f>'Table 2a - Joiners exNOMS'!H24+'Table 2a - Joiners NOMS'!H24</f>
        <v>44</v>
      </c>
      <c r="I23" s="709" t="s">
        <v>234</v>
      </c>
      <c r="J23" s="61"/>
      <c r="K23" s="142">
        <f>'Table 2a - Joiners exNOMS'!K24+'Table 2a - Joiners NOMS'!K24</f>
        <v>82</v>
      </c>
      <c r="L23" s="709" t="s">
        <v>234</v>
      </c>
      <c r="M23" s="61"/>
      <c r="N23" s="142">
        <f>'Table 2a - Joiners exNOMS'!N24+'Table 2a - Joiners NOMS'!N24</f>
        <v>94</v>
      </c>
      <c r="O23" s="709" t="s">
        <v>234</v>
      </c>
      <c r="P23" s="61"/>
      <c r="Q23" s="142" t="s">
        <v>45</v>
      </c>
      <c r="R23" s="709" t="s">
        <v>234</v>
      </c>
      <c r="S23" s="142">
        <f t="shared" si="0"/>
        <v>12</v>
      </c>
      <c r="T23" s="148" t="s">
        <v>234</v>
      </c>
    </row>
    <row r="24" spans="1:20" x14ac:dyDescent="0.3">
      <c r="A24" s="446" t="s">
        <v>27</v>
      </c>
      <c r="B24" s="142">
        <v>831</v>
      </c>
      <c r="C24" s="709" t="s">
        <v>234</v>
      </c>
      <c r="D24" s="44"/>
      <c r="E24" s="142">
        <v>700</v>
      </c>
      <c r="F24" s="709" t="s">
        <v>234</v>
      </c>
      <c r="G24" s="61"/>
      <c r="H24" s="142">
        <f>'Table 2a - Joiners exNOMS'!H25+'Table 2a - Joiners NOMS'!H25</f>
        <v>995</v>
      </c>
      <c r="I24" s="709" t="s">
        <v>234</v>
      </c>
      <c r="J24" s="61"/>
      <c r="K24" s="142">
        <f>'Table 2a - Joiners exNOMS'!K25+'Table 2a - Joiners NOMS'!K25</f>
        <v>2335</v>
      </c>
      <c r="L24" s="709" t="s">
        <v>234</v>
      </c>
      <c r="M24" s="61"/>
      <c r="N24" s="142">
        <f>'Table 2a - Joiners exNOMS'!N25+'Table 2a - Joiners NOMS'!N25</f>
        <v>2914</v>
      </c>
      <c r="O24" s="709" t="s">
        <v>234</v>
      </c>
      <c r="P24" s="61"/>
      <c r="Q24" s="142">
        <f>N24-B24</f>
        <v>2083</v>
      </c>
      <c r="R24" s="709" t="s">
        <v>234</v>
      </c>
      <c r="S24" s="142">
        <f t="shared" si="0"/>
        <v>579</v>
      </c>
      <c r="T24" s="148" t="s">
        <v>234</v>
      </c>
    </row>
    <row r="25" spans="1:20" x14ac:dyDescent="0.3">
      <c r="A25" s="446" t="s">
        <v>333</v>
      </c>
      <c r="B25" s="142">
        <v>1164</v>
      </c>
      <c r="C25" s="712"/>
      <c r="E25" s="142">
        <v>1005</v>
      </c>
      <c r="F25" s="712"/>
      <c r="H25" s="142">
        <f>'Table 2a - Joiners exNOMS'!H26+'Table 2a - Joiners NOMS'!H26</f>
        <v>1092</v>
      </c>
      <c r="I25" s="712"/>
      <c r="K25" s="142">
        <f>'Table 2a - Joiners exNOMS'!K26+'Table 2a - Joiners NOMS'!K26</f>
        <v>2459</v>
      </c>
      <c r="L25" s="712"/>
      <c r="N25" s="142">
        <f>'Table 2a - Joiners exNOMS'!N26+'Table 2a - Joiners NOMS'!N26</f>
        <v>2617</v>
      </c>
      <c r="O25" s="712"/>
      <c r="Q25" s="142">
        <f>N25-B25</f>
        <v>1453</v>
      </c>
      <c r="R25" s="712"/>
      <c r="S25" s="142">
        <f t="shared" si="0"/>
        <v>158</v>
      </c>
      <c r="T25" s="712"/>
    </row>
    <row r="26" spans="1:20" x14ac:dyDescent="0.3">
      <c r="A26" s="446"/>
      <c r="B26" s="143"/>
      <c r="C26" s="712"/>
      <c r="E26" s="143"/>
      <c r="F26" s="712"/>
      <c r="H26" s="143"/>
      <c r="I26" s="712"/>
      <c r="K26" s="143"/>
      <c r="L26" s="712"/>
      <c r="N26" s="143"/>
      <c r="O26" s="712"/>
      <c r="Q26" s="142"/>
      <c r="R26" s="712"/>
      <c r="S26" s="143"/>
      <c r="T26" s="712"/>
    </row>
    <row r="27" spans="1:20" ht="16.2" x14ac:dyDescent="0.3">
      <c r="A27" s="550" t="s">
        <v>281</v>
      </c>
      <c r="B27" s="715">
        <v>0.44964539007092197</v>
      </c>
      <c r="C27" s="715"/>
      <c r="D27" s="715"/>
      <c r="E27" s="715">
        <f>SUM(E20:E24)/SUM(E20:E25)</f>
        <v>0.48487954894925678</v>
      </c>
      <c r="F27" s="715"/>
      <c r="G27" s="715"/>
      <c r="H27" s="715">
        <f>SUM(H20:H24)/SUM(H20:H25)</f>
        <v>0.56337465013994403</v>
      </c>
      <c r="I27" s="715"/>
      <c r="J27" s="715"/>
      <c r="K27" s="715">
        <f>SUM(K20:K24)/SUM(K20:K25)</f>
        <v>0.54979860856828999</v>
      </c>
      <c r="L27" s="715"/>
      <c r="M27" s="715"/>
      <c r="N27" s="715">
        <f>SUM(N20:N24)/SUM(N20:N25)</f>
        <v>0.57844716494845361</v>
      </c>
      <c r="O27" s="715"/>
      <c r="P27" s="989"/>
      <c r="Q27" s="990">
        <f>N27-B27</f>
        <v>0.12880177487753164</v>
      </c>
      <c r="R27" s="989"/>
      <c r="S27" s="990">
        <f>N27-K27</f>
        <v>2.8648556380163614E-2</v>
      </c>
      <c r="T27" s="989"/>
    </row>
    <row r="28" spans="1:20" x14ac:dyDescent="0.3">
      <c r="A28" s="446"/>
      <c r="B28" s="143"/>
      <c r="C28" s="712"/>
      <c r="E28" s="143"/>
      <c r="F28" s="712"/>
      <c r="H28" s="143"/>
      <c r="I28" s="712"/>
      <c r="K28" s="143"/>
      <c r="L28" s="712"/>
      <c r="N28" s="143"/>
      <c r="O28" s="712"/>
      <c r="Q28" s="142"/>
      <c r="R28" s="712"/>
      <c r="S28" s="143"/>
      <c r="T28" s="712"/>
    </row>
    <row r="29" spans="1:20" x14ac:dyDescent="0.3">
      <c r="A29" s="40" t="s">
        <v>29</v>
      </c>
      <c r="B29" s="42"/>
      <c r="C29" s="54"/>
      <c r="D29" s="42"/>
      <c r="E29" s="42"/>
      <c r="F29" s="54"/>
      <c r="G29" s="41"/>
      <c r="H29" s="41"/>
      <c r="I29" s="54"/>
      <c r="J29" s="41"/>
      <c r="K29" s="41"/>
      <c r="L29" s="54"/>
      <c r="M29" s="41"/>
      <c r="N29" s="153"/>
      <c r="O29" s="54"/>
      <c r="P29" s="41"/>
      <c r="Q29" s="152"/>
      <c r="R29" s="54"/>
      <c r="S29" s="41"/>
      <c r="T29" s="54"/>
    </row>
    <row r="30" spans="1:20" x14ac:dyDescent="0.3">
      <c r="A30" s="66" t="s">
        <v>30</v>
      </c>
      <c r="B30" s="142">
        <v>54</v>
      </c>
      <c r="C30" s="709" t="s">
        <v>234</v>
      </c>
      <c r="D30" s="44"/>
      <c r="E30" s="142">
        <v>79</v>
      </c>
      <c r="F30" s="709" t="s">
        <v>234</v>
      </c>
      <c r="G30" s="61"/>
      <c r="H30" s="142">
        <f>'Table 2a - Joiners exNOMS'!H29+'Table 2a - Joiners NOMS'!H29</f>
        <v>107</v>
      </c>
      <c r="I30" s="709" t="s">
        <v>234</v>
      </c>
      <c r="J30" s="61"/>
      <c r="K30" s="142">
        <f>'Table 2a - Joiners exNOMS'!K29+'Table 2a - Joiners NOMS'!K29</f>
        <v>157</v>
      </c>
      <c r="L30" s="149">
        <f>K30/SUM(K30:K31)</f>
        <v>4.7532546170148349E-2</v>
      </c>
      <c r="M30" s="61"/>
      <c r="N30" s="142">
        <f>'Table 2a - Joiners exNOMS'!N29+'Table 2a - Joiners NOMS'!N29</f>
        <v>207</v>
      </c>
      <c r="O30" s="149">
        <f>N30/SUM(N30:N31)</f>
        <v>4.2839403973509931E-2</v>
      </c>
      <c r="P30" s="61"/>
      <c r="Q30" s="142">
        <f>N30-B30</f>
        <v>153</v>
      </c>
      <c r="R30" s="149">
        <v>-3.1438450221813317E-2</v>
      </c>
      <c r="S30" s="142">
        <f>N30-K30</f>
        <v>50</v>
      </c>
      <c r="T30" s="149">
        <v>-4.6931421966384182E-3</v>
      </c>
    </row>
    <row r="31" spans="1:20" x14ac:dyDescent="0.3">
      <c r="A31" s="66" t="s">
        <v>31</v>
      </c>
      <c r="B31" s="142">
        <v>673</v>
      </c>
      <c r="C31" s="709" t="s">
        <v>234</v>
      </c>
      <c r="D31" s="44"/>
      <c r="E31" s="142">
        <v>808</v>
      </c>
      <c r="F31" s="709" t="s">
        <v>234</v>
      </c>
      <c r="G31" s="61"/>
      <c r="H31" s="142">
        <f>'Table 2a - Joiners exNOMS'!H30+'Table 2a - Joiners NOMS'!H30</f>
        <v>1387</v>
      </c>
      <c r="I31" s="709" t="s">
        <v>234</v>
      </c>
      <c r="J31" s="61"/>
      <c r="K31" s="142">
        <f>'Table 2a - Joiners exNOMS'!K30+'Table 2a - Joiners NOMS'!K30</f>
        <v>3146</v>
      </c>
      <c r="L31" s="149">
        <f>K31/SUM(K30:K31)</f>
        <v>0.95246745382985165</v>
      </c>
      <c r="M31" s="61"/>
      <c r="N31" s="142">
        <f>'Table 2a - Joiners exNOMS'!N30+'Table 2a - Joiners NOMS'!N30</f>
        <v>4625</v>
      </c>
      <c r="O31" s="149">
        <f>N31/SUM(N30:N31)</f>
        <v>0.95716059602649006</v>
      </c>
      <c r="P31" s="61"/>
      <c r="Q31" s="142">
        <f>N31-B31</f>
        <v>3952</v>
      </c>
      <c r="R31" s="149">
        <v>3.1438450221813352E-2</v>
      </c>
      <c r="S31" s="142">
        <f>N31-K31</f>
        <v>1479</v>
      </c>
      <c r="T31" s="149">
        <v>4.6931421966384113E-3</v>
      </c>
    </row>
    <row r="32" spans="1:20" x14ac:dyDescent="0.3">
      <c r="A32" s="446" t="s">
        <v>333</v>
      </c>
      <c r="B32" s="142">
        <v>1388</v>
      </c>
      <c r="C32" s="149"/>
      <c r="D32" s="44"/>
      <c r="E32" s="142">
        <v>1064</v>
      </c>
      <c r="F32" s="149"/>
      <c r="G32" s="61"/>
      <c r="H32" s="142">
        <f>'Table 2a - Joiners exNOMS'!H31+'Table 2a - Joiners NOMS'!H31</f>
        <v>1007</v>
      </c>
      <c r="I32" s="149"/>
      <c r="J32" s="61"/>
      <c r="K32" s="142">
        <f>'Table 2a - Joiners exNOMS'!K31+'Table 2a - Joiners NOMS'!K31</f>
        <v>2159</v>
      </c>
      <c r="L32" s="149"/>
      <c r="M32" s="61"/>
      <c r="N32" s="142">
        <f>'Table 2a - Joiners exNOMS'!N31+'Table 2a - Joiners NOMS'!N31</f>
        <v>1376</v>
      </c>
      <c r="O32" s="149"/>
      <c r="P32" s="61"/>
      <c r="Q32" s="142">
        <f>N32-B32</f>
        <v>-12</v>
      </c>
      <c r="R32" s="149"/>
      <c r="S32" s="142">
        <f>N32-K32</f>
        <v>-783</v>
      </c>
      <c r="T32" s="149"/>
    </row>
    <row r="33" spans="1:20" x14ac:dyDescent="0.3">
      <c r="A33" s="66"/>
      <c r="B33" s="143"/>
      <c r="C33" s="206"/>
      <c r="D33" s="44"/>
      <c r="E33" s="143"/>
      <c r="F33" s="206"/>
      <c r="G33" s="61"/>
      <c r="H33" s="143"/>
      <c r="I33" s="206"/>
      <c r="J33" s="61"/>
      <c r="K33" s="143"/>
      <c r="L33" s="206"/>
      <c r="M33" s="61"/>
      <c r="N33" s="143"/>
      <c r="O33" s="206"/>
      <c r="P33" s="61"/>
      <c r="Q33" s="142"/>
      <c r="R33" s="148"/>
      <c r="S33" s="143"/>
      <c r="T33" s="150"/>
    </row>
    <row r="34" spans="1:20" ht="16.2" x14ac:dyDescent="0.3">
      <c r="A34" s="550" t="s">
        <v>281</v>
      </c>
      <c r="B34" s="715">
        <f>SUM(B30:B31)/B6</f>
        <v>0.34373522458628841</v>
      </c>
      <c r="C34" s="715"/>
      <c r="D34" s="715"/>
      <c r="E34" s="715">
        <f>SUM(E30:E31)/E6</f>
        <v>0.45463864684777039</v>
      </c>
      <c r="F34" s="715"/>
      <c r="G34" s="715"/>
      <c r="H34" s="715">
        <f>SUM(H30:H31)/H6</f>
        <v>0.59736105557776886</v>
      </c>
      <c r="I34" s="715"/>
      <c r="J34" s="715"/>
      <c r="K34" s="715">
        <f>SUM(K30:K31)/K6</f>
        <v>0.60472354448919807</v>
      </c>
      <c r="L34" s="715"/>
      <c r="M34" s="715"/>
      <c r="N34" s="715">
        <f>SUM(N30:N31)/N6</f>
        <v>0.77835051546391754</v>
      </c>
      <c r="O34" s="715"/>
      <c r="P34" s="989"/>
      <c r="Q34" s="990">
        <f>N34-B34</f>
        <v>0.43461529087762912</v>
      </c>
      <c r="R34" s="990"/>
      <c r="S34" s="990">
        <f>N34-K34</f>
        <v>0.17362697097471946</v>
      </c>
      <c r="T34" s="990"/>
    </row>
    <row r="35" spans="1:20" ht="15" thickBot="1" x14ac:dyDescent="0.35">
      <c r="A35" s="86"/>
      <c r="B35" s="453"/>
      <c r="C35" s="454"/>
      <c r="D35" s="105"/>
      <c r="E35" s="453"/>
      <c r="F35" s="454"/>
      <c r="G35" s="38"/>
      <c r="H35" s="453"/>
      <c r="I35" s="454"/>
      <c r="J35" s="38"/>
      <c r="K35" s="453"/>
      <c r="L35" s="454"/>
      <c r="M35" s="38"/>
      <c r="N35" s="453"/>
      <c r="O35" s="454"/>
      <c r="P35" s="38"/>
      <c r="Q35" s="455"/>
      <c r="R35" s="456"/>
      <c r="S35" s="453"/>
      <c r="T35" s="457"/>
    </row>
    <row r="36" spans="1:20" s="3" customFormat="1" ht="13.2" x14ac:dyDescent="0.25">
      <c r="A36" s="14"/>
      <c r="C36" s="92"/>
      <c r="F36" s="92"/>
      <c r="R36" s="92"/>
    </row>
    <row r="37" spans="1:20" s="3" customFormat="1" ht="13.2" x14ac:dyDescent="0.25">
      <c r="A37" s="14" t="s">
        <v>35</v>
      </c>
      <c r="C37" s="92"/>
      <c r="F37" s="92"/>
      <c r="R37" s="92"/>
    </row>
    <row r="38" spans="1:20" s="3" customFormat="1" ht="13.2" x14ac:dyDescent="0.25">
      <c r="A38" s="5" t="s">
        <v>295</v>
      </c>
      <c r="C38" s="92"/>
      <c r="F38" s="92"/>
      <c r="R38" s="92"/>
    </row>
    <row r="39" spans="1:20" s="3" customFormat="1" ht="38.4" customHeight="1" x14ac:dyDescent="0.3">
      <c r="A39" s="1022" t="s">
        <v>351</v>
      </c>
      <c r="B39" s="1023"/>
      <c r="C39" s="1023"/>
      <c r="D39" s="1023"/>
      <c r="E39" s="1023"/>
      <c r="F39" s="1023"/>
      <c r="G39" s="1023"/>
      <c r="H39" s="1023"/>
      <c r="I39" s="1023"/>
      <c r="J39" s="1023"/>
      <c r="K39" s="1023"/>
      <c r="L39" s="1023"/>
      <c r="M39" s="1023"/>
      <c r="N39" s="1023"/>
      <c r="O39" s="1023"/>
      <c r="P39" s="1023"/>
      <c r="Q39" s="1023"/>
      <c r="R39" s="1023"/>
      <c r="S39" s="1023"/>
      <c r="T39" s="1023"/>
    </row>
    <row r="40" spans="1:20" s="3" customFormat="1" ht="13.2" x14ac:dyDescent="0.25">
      <c r="A40" s="5" t="s">
        <v>336</v>
      </c>
      <c r="C40" s="92"/>
      <c r="F40" s="92"/>
      <c r="R40" s="92"/>
    </row>
    <row r="41" spans="1:20" s="3" customFormat="1" x14ac:dyDescent="0.3">
      <c r="A41" s="1022" t="s">
        <v>346</v>
      </c>
      <c r="B41" s="1023"/>
      <c r="C41" s="1023"/>
      <c r="D41" s="1023"/>
      <c r="E41" s="1023"/>
      <c r="F41" s="1023"/>
      <c r="G41" s="1023"/>
      <c r="H41" s="1023"/>
      <c r="I41" s="1023"/>
      <c r="J41" s="1023"/>
      <c r="K41" s="1023"/>
      <c r="L41" s="1023"/>
      <c r="M41" s="1023"/>
      <c r="N41" s="1023"/>
      <c r="O41" s="1023"/>
      <c r="P41" s="1023"/>
      <c r="Q41" s="1023"/>
      <c r="R41" s="1023"/>
      <c r="S41" s="1023"/>
      <c r="T41" s="1023"/>
    </row>
    <row r="42" spans="1:20" s="3" customFormat="1" ht="28.5" customHeight="1" x14ac:dyDescent="0.3">
      <c r="A42" s="1022" t="s">
        <v>371</v>
      </c>
      <c r="B42" s="1023"/>
      <c r="C42" s="1023"/>
      <c r="D42" s="1023"/>
      <c r="E42" s="1023"/>
      <c r="F42" s="1023"/>
      <c r="G42" s="1023"/>
      <c r="H42" s="1023"/>
      <c r="I42" s="1023"/>
      <c r="J42" s="1023"/>
      <c r="K42" s="1023"/>
      <c r="L42" s="1023"/>
      <c r="M42" s="1023"/>
      <c r="N42" s="1023"/>
      <c r="O42" s="1023"/>
      <c r="P42" s="1023"/>
      <c r="Q42" s="1023"/>
      <c r="R42" s="1023"/>
      <c r="S42" s="1023"/>
      <c r="T42" s="1023"/>
    </row>
    <row r="43" spans="1:20" s="3" customFormat="1" ht="12" customHeight="1" x14ac:dyDescent="0.3">
      <c r="A43" s="931"/>
      <c r="B43" s="907"/>
      <c r="C43" s="907"/>
      <c r="D43" s="907"/>
      <c r="E43" s="907"/>
      <c r="F43" s="907"/>
      <c r="G43" s="907"/>
      <c r="H43" s="907"/>
      <c r="I43" s="907"/>
      <c r="J43" s="907"/>
      <c r="K43" s="907"/>
      <c r="L43" s="907"/>
      <c r="M43" s="907"/>
      <c r="N43" s="907"/>
      <c r="O43" s="907"/>
      <c r="P43" s="907"/>
      <c r="Q43" s="907"/>
      <c r="R43" s="907"/>
      <c r="S43" s="907"/>
      <c r="T43" s="907"/>
    </row>
    <row r="44" spans="1:20" s="3" customFormat="1" ht="27.75" customHeight="1" x14ac:dyDescent="0.25">
      <c r="A44" s="1020" t="s">
        <v>328</v>
      </c>
      <c r="B44" s="1020"/>
      <c r="C44" s="1020"/>
      <c r="D44" s="1020"/>
      <c r="E44" s="1020"/>
      <c r="F44" s="1020"/>
      <c r="G44" s="1020"/>
      <c r="H44" s="1020"/>
      <c r="I44" s="1020"/>
      <c r="J44" s="1020"/>
      <c r="K44" s="1020"/>
      <c r="L44" s="1020"/>
      <c r="M44" s="1020"/>
      <c r="N44" s="1020"/>
      <c r="O44" s="1020"/>
      <c r="P44" s="1020"/>
      <c r="Q44" s="1020"/>
      <c r="R44" s="1020"/>
      <c r="S44" s="1020"/>
      <c r="T44" s="1020"/>
    </row>
    <row r="45" spans="1:20" s="3" customFormat="1" ht="14.4" customHeight="1" x14ac:dyDescent="0.3">
      <c r="A45" s="5" t="s">
        <v>319</v>
      </c>
      <c r="B45" s="922"/>
      <c r="C45" s="922"/>
      <c r="D45" s="922"/>
      <c r="E45" s="922"/>
      <c r="F45" s="922"/>
      <c r="G45" s="922"/>
      <c r="H45" s="922"/>
      <c r="I45" s="922"/>
      <c r="J45" s="922"/>
      <c r="K45" s="922"/>
      <c r="L45" s="922"/>
      <c r="M45" s="922"/>
      <c r="N45" s="922"/>
      <c r="O45" s="922"/>
      <c r="P45" s="907"/>
      <c r="Q45" s="907"/>
      <c r="R45" s="907"/>
      <c r="S45" s="907"/>
      <c r="T45" s="907"/>
    </row>
    <row r="46" spans="1:20" s="3" customFormat="1" x14ac:dyDescent="0.3">
      <c r="A46" s="931"/>
      <c r="B46" s="907"/>
      <c r="C46" s="907"/>
      <c r="D46" s="907"/>
      <c r="E46" s="907"/>
      <c r="F46" s="907"/>
      <c r="G46" s="907"/>
      <c r="H46" s="907"/>
      <c r="I46" s="907"/>
      <c r="J46" s="907"/>
      <c r="K46" s="907"/>
      <c r="L46" s="907"/>
      <c r="M46" s="907"/>
      <c r="N46" s="907"/>
      <c r="O46" s="907"/>
      <c r="P46" s="907"/>
      <c r="Q46" s="907"/>
      <c r="R46" s="907"/>
      <c r="S46" s="907"/>
      <c r="T46" s="907"/>
    </row>
    <row r="47" spans="1:20" s="3" customFormat="1" ht="12.75" customHeight="1" x14ac:dyDescent="0.25">
      <c r="A47" s="89"/>
      <c r="B47" s="89"/>
      <c r="C47" s="89"/>
      <c r="D47" s="89"/>
      <c r="E47" s="89"/>
      <c r="F47" s="89"/>
      <c r="G47" s="89"/>
      <c r="H47" s="89"/>
      <c r="I47" s="89"/>
      <c r="J47" s="89"/>
      <c r="K47" s="89"/>
      <c r="L47" s="89"/>
      <c r="M47" s="89"/>
      <c r="N47" s="89"/>
      <c r="O47" s="89"/>
      <c r="P47" s="89"/>
      <c r="Q47" s="89"/>
      <c r="R47" s="89"/>
      <c r="S47" s="89"/>
      <c r="T47" s="89"/>
    </row>
    <row r="48" spans="1:20" s="3" customFormat="1" ht="13.2" x14ac:dyDescent="0.25">
      <c r="A48" s="89"/>
      <c r="B48" s="89"/>
      <c r="C48" s="89"/>
      <c r="D48" s="89"/>
      <c r="E48" s="89"/>
      <c r="F48" s="89"/>
      <c r="G48" s="89"/>
      <c r="H48" s="89"/>
      <c r="I48" s="89"/>
      <c r="J48" s="89"/>
      <c r="K48" s="89"/>
      <c r="L48" s="89"/>
      <c r="M48" s="89"/>
      <c r="N48" s="89"/>
      <c r="O48" s="89"/>
      <c r="P48" s="89"/>
      <c r="Q48" s="89"/>
      <c r="R48" s="89"/>
      <c r="S48" s="89"/>
      <c r="T48" s="89"/>
    </row>
    <row r="49" spans="1:20" s="3" customFormat="1" ht="13.2" x14ac:dyDescent="0.25">
      <c r="A49" s="89"/>
      <c r="B49" s="89"/>
      <c r="C49" s="89"/>
      <c r="D49" s="89"/>
      <c r="E49" s="89"/>
      <c r="F49" s="89"/>
      <c r="G49" s="89"/>
      <c r="H49" s="89"/>
      <c r="I49" s="89"/>
      <c r="J49" s="89"/>
      <c r="K49" s="89"/>
      <c r="L49" s="89"/>
      <c r="M49" s="89"/>
      <c r="N49" s="89"/>
      <c r="O49" s="89"/>
      <c r="P49" s="89"/>
      <c r="Q49" s="89"/>
      <c r="R49" s="89"/>
      <c r="S49" s="89"/>
      <c r="T49" s="89"/>
    </row>
    <row r="50" spans="1:20" s="3" customFormat="1" ht="13.2" x14ac:dyDescent="0.25">
      <c r="A50" s="89"/>
      <c r="B50" s="89"/>
      <c r="C50" s="89"/>
      <c r="D50" s="89"/>
      <c r="E50" s="89"/>
      <c r="F50" s="89"/>
      <c r="G50" s="89"/>
      <c r="H50" s="89"/>
      <c r="I50" s="89"/>
      <c r="J50" s="89"/>
      <c r="K50" s="89"/>
      <c r="L50" s="89"/>
      <c r="M50" s="89"/>
      <c r="N50" s="89"/>
      <c r="O50" s="89"/>
      <c r="P50" s="89"/>
      <c r="Q50" s="89"/>
      <c r="R50" s="89"/>
      <c r="S50" s="89"/>
      <c r="T50" s="89"/>
    </row>
    <row r="51" spans="1:20" s="3" customFormat="1" ht="13.2" x14ac:dyDescent="0.25">
      <c r="A51" s="89"/>
      <c r="B51" s="89"/>
      <c r="C51" s="89"/>
      <c r="D51" s="89"/>
      <c r="E51" s="89"/>
      <c r="F51" s="89"/>
      <c r="G51" s="89"/>
      <c r="H51" s="89"/>
      <c r="I51" s="89"/>
      <c r="J51" s="89"/>
      <c r="K51" s="89"/>
      <c r="L51" s="89"/>
      <c r="M51" s="89"/>
      <c r="N51" s="89"/>
      <c r="O51" s="89"/>
      <c r="P51" s="89"/>
      <c r="Q51" s="89"/>
      <c r="R51" s="89"/>
      <c r="S51" s="89"/>
      <c r="T51" s="89"/>
    </row>
    <row r="52" spans="1:20" s="3" customFormat="1" ht="13.2" x14ac:dyDescent="0.25">
      <c r="A52" s="89"/>
      <c r="B52" s="89"/>
      <c r="C52" s="89"/>
      <c r="D52" s="89"/>
      <c r="E52" s="89"/>
      <c r="F52" s="89"/>
      <c r="G52" s="89"/>
      <c r="H52" s="89"/>
      <c r="I52" s="89"/>
      <c r="J52" s="89"/>
      <c r="K52" s="89"/>
      <c r="L52" s="89"/>
      <c r="M52" s="89"/>
      <c r="N52" s="89"/>
      <c r="O52" s="89"/>
      <c r="P52" s="89"/>
      <c r="Q52" s="89"/>
      <c r="R52" s="89"/>
      <c r="S52" s="89"/>
      <c r="T52" s="89"/>
    </row>
    <row r="53" spans="1:20" s="3" customFormat="1" ht="13.2" x14ac:dyDescent="0.25">
      <c r="A53" s="89"/>
      <c r="B53" s="89"/>
      <c r="C53" s="89"/>
      <c r="D53" s="89"/>
      <c r="E53" s="89"/>
      <c r="F53" s="89"/>
      <c r="G53" s="89"/>
      <c r="H53" s="89"/>
      <c r="I53" s="89"/>
      <c r="J53" s="89"/>
      <c r="K53" s="89"/>
      <c r="L53" s="89"/>
      <c r="M53" s="89"/>
      <c r="N53" s="89"/>
      <c r="O53" s="89"/>
      <c r="P53" s="89"/>
      <c r="Q53" s="89"/>
      <c r="R53" s="89"/>
      <c r="S53" s="89"/>
      <c r="T53" s="89"/>
    </row>
    <row r="54" spans="1:20" s="3" customFormat="1" ht="13.2" x14ac:dyDescent="0.25">
      <c r="A54" s="89"/>
      <c r="B54" s="89"/>
      <c r="C54" s="89"/>
      <c r="D54" s="89"/>
      <c r="E54" s="89"/>
      <c r="F54" s="89"/>
      <c r="G54" s="89"/>
      <c r="H54" s="89"/>
      <c r="I54" s="89"/>
      <c r="J54" s="89"/>
      <c r="K54" s="89"/>
      <c r="L54" s="89"/>
      <c r="M54" s="89"/>
      <c r="N54" s="89"/>
      <c r="O54" s="89"/>
      <c r="P54" s="89"/>
      <c r="Q54" s="89"/>
      <c r="R54" s="89"/>
      <c r="S54" s="89"/>
      <c r="T54" s="89"/>
    </row>
    <row r="55" spans="1:20" s="3" customFormat="1" ht="13.2" x14ac:dyDescent="0.25">
      <c r="A55" s="89"/>
      <c r="B55" s="89"/>
      <c r="C55" s="89"/>
      <c r="D55" s="89"/>
      <c r="E55" s="89"/>
      <c r="F55" s="89"/>
      <c r="G55" s="89"/>
      <c r="H55" s="89"/>
      <c r="I55" s="89"/>
      <c r="J55" s="89"/>
      <c r="K55" s="89"/>
      <c r="L55" s="89"/>
      <c r="M55" s="89"/>
      <c r="N55" s="89"/>
      <c r="O55" s="89"/>
      <c r="P55" s="89"/>
      <c r="Q55" s="89"/>
      <c r="R55" s="89"/>
      <c r="S55" s="89"/>
      <c r="T55" s="89"/>
    </row>
    <row r="56" spans="1:20" s="3" customFormat="1" ht="13.2" x14ac:dyDescent="0.25">
      <c r="A56" s="61"/>
      <c r="B56" s="33"/>
      <c r="C56" s="92"/>
      <c r="D56" s="33"/>
      <c r="E56" s="33"/>
      <c r="F56" s="92"/>
      <c r="G56" s="33"/>
      <c r="H56" s="33"/>
      <c r="I56" s="33"/>
      <c r="J56" s="33"/>
      <c r="K56" s="33"/>
      <c r="L56" s="33"/>
      <c r="M56" s="33"/>
      <c r="N56" s="33"/>
      <c r="O56" s="33"/>
      <c r="P56" s="33"/>
      <c r="Q56" s="33"/>
      <c r="R56" s="89"/>
      <c r="S56" s="89"/>
      <c r="T56" s="89"/>
    </row>
    <row r="57" spans="1:20" s="3" customFormat="1" x14ac:dyDescent="0.3">
      <c r="A57" s="941"/>
      <c r="B57"/>
      <c r="C57"/>
      <c r="D57"/>
      <c r="E57"/>
      <c r="F57"/>
      <c r="G57"/>
      <c r="H57"/>
      <c r="I57"/>
      <c r="J57"/>
      <c r="K57"/>
      <c r="L57"/>
      <c r="M57"/>
      <c r="N57"/>
      <c r="O57"/>
      <c r="P57"/>
      <c r="Q57"/>
      <c r="R57" s="89"/>
      <c r="S57" s="89"/>
      <c r="T57" s="89"/>
    </row>
    <row r="58" spans="1:20" s="3" customFormat="1" x14ac:dyDescent="0.3">
      <c r="A58" s="941"/>
      <c r="B58"/>
      <c r="C58"/>
      <c r="D58"/>
      <c r="E58"/>
      <c r="F58"/>
      <c r="G58"/>
      <c r="H58"/>
      <c r="I58"/>
      <c r="J58"/>
      <c r="K58"/>
      <c r="L58"/>
      <c r="M58"/>
      <c r="N58"/>
      <c r="O58"/>
      <c r="P58"/>
      <c r="Q58"/>
      <c r="R58" s="89"/>
      <c r="S58" s="89"/>
      <c r="T58" s="89"/>
    </row>
    <row r="59" spans="1:20" s="3" customFormat="1" x14ac:dyDescent="0.3">
      <c r="A59" s="941"/>
      <c r="B59"/>
      <c r="C59"/>
      <c r="D59"/>
      <c r="E59"/>
      <c r="F59"/>
      <c r="G59"/>
      <c r="H59"/>
      <c r="I59"/>
      <c r="J59"/>
      <c r="K59"/>
      <c r="L59"/>
      <c r="M59"/>
      <c r="N59"/>
      <c r="O59"/>
      <c r="P59"/>
      <c r="Q59"/>
      <c r="R59" s="89"/>
      <c r="S59" s="89"/>
      <c r="T59" s="89"/>
    </row>
    <row r="60" spans="1:20" s="3" customFormat="1" x14ac:dyDescent="0.3">
      <c r="A60" s="941"/>
      <c r="B60"/>
      <c r="C60"/>
      <c r="D60"/>
      <c r="E60"/>
      <c r="F60"/>
      <c r="G60"/>
      <c r="H60"/>
      <c r="I60"/>
      <c r="J60"/>
      <c r="K60"/>
      <c r="L60"/>
      <c r="M60"/>
      <c r="N60"/>
      <c r="O60"/>
      <c r="P60"/>
      <c r="Q60"/>
      <c r="R60" s="89"/>
      <c r="S60" s="89"/>
      <c r="T60" s="89"/>
    </row>
    <row r="61" spans="1:20" s="3" customFormat="1" x14ac:dyDescent="0.3">
      <c r="A61" s="941"/>
      <c r="B61"/>
      <c r="C61"/>
      <c r="D61"/>
      <c r="E61"/>
      <c r="F61"/>
      <c r="G61"/>
      <c r="H61"/>
      <c r="I61"/>
      <c r="J61"/>
      <c r="K61"/>
      <c r="L61"/>
      <c r="M61"/>
      <c r="N61"/>
      <c r="O61"/>
      <c r="P61"/>
      <c r="Q61"/>
      <c r="R61" s="89"/>
      <c r="S61" s="89"/>
      <c r="T61" s="89"/>
    </row>
    <row r="62" spans="1:20" s="3" customFormat="1" x14ac:dyDescent="0.3">
      <c r="A62" s="941"/>
      <c r="B62"/>
      <c r="C62"/>
      <c r="D62"/>
      <c r="E62"/>
      <c r="F62"/>
      <c r="G62"/>
      <c r="H62"/>
      <c r="I62"/>
      <c r="J62"/>
      <c r="K62"/>
      <c r="L62"/>
      <c r="M62"/>
      <c r="N62"/>
      <c r="O62"/>
      <c r="P62"/>
      <c r="Q62"/>
      <c r="R62" s="89"/>
      <c r="S62" s="89"/>
      <c r="T62" s="89"/>
    </row>
    <row r="63" spans="1:20" s="3" customFormat="1" x14ac:dyDescent="0.3">
      <c r="A63" s="941"/>
      <c r="B63"/>
      <c r="C63"/>
      <c r="D63"/>
      <c r="E63"/>
      <c r="F63"/>
      <c r="G63"/>
      <c r="H63"/>
      <c r="I63"/>
      <c r="J63"/>
      <c r="K63"/>
      <c r="L63"/>
      <c r="M63"/>
      <c r="N63"/>
      <c r="O63"/>
      <c r="P63"/>
      <c r="Q63"/>
      <c r="R63" s="89"/>
      <c r="S63" s="89"/>
      <c r="T63" s="89"/>
    </row>
    <row r="64" spans="1:20" s="3" customFormat="1" x14ac:dyDescent="0.3">
      <c r="A64" s="941"/>
      <c r="B64"/>
      <c r="C64"/>
      <c r="D64"/>
      <c r="E64"/>
      <c r="F64"/>
      <c r="G64"/>
      <c r="H64"/>
      <c r="I64"/>
      <c r="J64"/>
      <c r="K64"/>
      <c r="L64"/>
      <c r="M64"/>
      <c r="N64"/>
      <c r="O64"/>
      <c r="P64"/>
      <c r="Q64"/>
      <c r="R64" s="89"/>
      <c r="S64" s="89"/>
      <c r="T64" s="89"/>
    </row>
    <row r="65" spans="1:20" s="3" customFormat="1" x14ac:dyDescent="0.3">
      <c r="A65" s="941"/>
      <c r="B65"/>
      <c r="C65"/>
      <c r="D65"/>
      <c r="E65"/>
      <c r="F65"/>
      <c r="G65"/>
      <c r="H65"/>
      <c r="I65"/>
      <c r="J65"/>
      <c r="K65"/>
      <c r="L65"/>
      <c r="M65"/>
      <c r="N65"/>
      <c r="O65"/>
      <c r="P65"/>
      <c r="Q65"/>
      <c r="R65" s="89"/>
      <c r="S65" s="89"/>
      <c r="T65" s="89"/>
    </row>
    <row r="66" spans="1:20" s="3" customFormat="1" x14ac:dyDescent="0.3">
      <c r="A66" s="941"/>
      <c r="B66"/>
      <c r="C66"/>
      <c r="D66"/>
      <c r="E66"/>
      <c r="F66"/>
      <c r="G66"/>
      <c r="H66"/>
      <c r="I66"/>
      <c r="J66"/>
      <c r="K66"/>
      <c r="L66"/>
      <c r="M66"/>
      <c r="N66"/>
      <c r="O66"/>
      <c r="P66"/>
      <c r="Q66"/>
      <c r="R66" s="89"/>
      <c r="S66" s="89"/>
      <c r="T66" s="89"/>
    </row>
    <row r="67" spans="1:20" s="3" customFormat="1" x14ac:dyDescent="0.3">
      <c r="A67" s="941"/>
      <c r="B67"/>
      <c r="C67"/>
      <c r="D67"/>
      <c r="E67"/>
      <c r="F67"/>
      <c r="G67"/>
      <c r="H67"/>
      <c r="I67"/>
      <c r="J67"/>
      <c r="K67"/>
      <c r="L67"/>
      <c r="M67"/>
      <c r="N67"/>
      <c r="O67"/>
      <c r="P67"/>
      <c r="Q67"/>
      <c r="R67" s="89"/>
      <c r="S67" s="89"/>
      <c r="T67" s="89"/>
    </row>
    <row r="68" spans="1:20" s="3" customFormat="1" x14ac:dyDescent="0.3">
      <c r="A68" s="941"/>
      <c r="B68"/>
      <c r="C68"/>
      <c r="D68"/>
      <c r="E68"/>
      <c r="F68"/>
      <c r="G68"/>
      <c r="H68"/>
      <c r="I68"/>
      <c r="J68"/>
      <c r="K68"/>
      <c r="L68"/>
      <c r="M68"/>
      <c r="N68"/>
      <c r="O68"/>
      <c r="P68"/>
      <c r="Q68"/>
      <c r="R68" s="89"/>
      <c r="S68" s="89"/>
      <c r="T68" s="89"/>
    </row>
    <row r="69" spans="1:20" s="3" customFormat="1" ht="9.75" customHeight="1" x14ac:dyDescent="0.3">
      <c r="A69" s="941"/>
      <c r="B69"/>
      <c r="C69"/>
      <c r="D69"/>
      <c r="E69"/>
      <c r="F69"/>
      <c r="G69"/>
      <c r="H69"/>
      <c r="I69"/>
      <c r="J69"/>
      <c r="K69"/>
      <c r="L69"/>
      <c r="M69"/>
      <c r="N69"/>
      <c r="O69"/>
      <c r="P69"/>
      <c r="Q69"/>
      <c r="R69" s="89"/>
      <c r="S69" s="89"/>
      <c r="T69" s="89"/>
    </row>
    <row r="70" spans="1:20" s="3" customFormat="1" ht="12.75" hidden="1" customHeight="1" x14ac:dyDescent="0.3">
      <c r="A70" s="941"/>
      <c r="B70"/>
      <c r="C70"/>
      <c r="D70"/>
      <c r="E70"/>
      <c r="F70"/>
      <c r="G70"/>
      <c r="H70"/>
      <c r="I70"/>
      <c r="J70"/>
      <c r="K70"/>
      <c r="L70"/>
      <c r="M70"/>
      <c r="N70"/>
      <c r="O70"/>
      <c r="P70"/>
      <c r="Q70"/>
      <c r="R70" s="89"/>
      <c r="S70" s="89"/>
      <c r="T70" s="89"/>
    </row>
    <row r="71" spans="1:20" s="3" customFormat="1" ht="12.75" hidden="1" customHeight="1" x14ac:dyDescent="0.3">
      <c r="A71" s="941"/>
      <c r="B71"/>
      <c r="C71"/>
      <c r="D71"/>
      <c r="E71"/>
      <c r="F71"/>
      <c r="G71"/>
      <c r="H71"/>
      <c r="I71"/>
      <c r="J71"/>
      <c r="K71"/>
      <c r="L71"/>
      <c r="M71"/>
      <c r="N71"/>
      <c r="O71"/>
      <c r="P71"/>
      <c r="Q71"/>
      <c r="R71" s="89"/>
      <c r="S71" s="89"/>
      <c r="T71" s="89"/>
    </row>
    <row r="72" spans="1:20" s="3" customFormat="1" ht="12.75" hidden="1" customHeight="1" x14ac:dyDescent="0.3">
      <c r="A72" s="941"/>
      <c r="B72"/>
      <c r="C72"/>
      <c r="D72"/>
      <c r="E72"/>
      <c r="F72"/>
      <c r="G72"/>
      <c r="H72"/>
      <c r="I72"/>
      <c r="J72"/>
      <c r="K72"/>
      <c r="L72"/>
      <c r="M72"/>
      <c r="N72"/>
      <c r="O72"/>
      <c r="P72"/>
      <c r="Q72"/>
      <c r="R72" s="89"/>
      <c r="S72" s="89"/>
      <c r="T72" s="89"/>
    </row>
    <row r="73" spans="1:20" x14ac:dyDescent="0.3">
      <c r="R73" s="92"/>
      <c r="S73" s="33"/>
      <c r="T73" s="33"/>
    </row>
  </sheetData>
  <sheetProtection algorithmName="SHA-512" hashValue="AcdbsqfTl17Bzf+u6eO1+NDWOYLpoAN4O3oERyREUC8730MlTNSvDWxoj0J9ZF3D2yrC840sBNWOjmUQsMLbyw==" saltValue="DiiJxUMZ02c2wmWvdVCBAw==" spinCount="100000" sheet="1" objects="1" scenarios="1"/>
  <mergeCells count="11">
    <mergeCell ref="A44:T44"/>
    <mergeCell ref="A39:T39"/>
    <mergeCell ref="A41:T41"/>
    <mergeCell ref="A42:T42"/>
    <mergeCell ref="S3:T3"/>
    <mergeCell ref="B3:C3"/>
    <mergeCell ref="E3:F3"/>
    <mergeCell ref="H3:I3"/>
    <mergeCell ref="K3:L3"/>
    <mergeCell ref="N3:O3"/>
    <mergeCell ref="Q3:R3"/>
  </mergeCells>
  <pageMargins left="0.70866141732283472" right="0.70866141732283472" top="0.74803149606299213" bottom="0.74803149606299213" header="0.31496062992125984" footer="0.31496062992125984"/>
  <pageSetup paperSize="8"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T62"/>
  <sheetViews>
    <sheetView view="pageBreakPreview" zoomScaleNormal="100" zoomScaleSheetLayoutView="85" workbookViewId="0">
      <selection activeCell="K9" sqref="K9"/>
    </sheetView>
  </sheetViews>
  <sheetFormatPr defaultRowHeight="13.2" x14ac:dyDescent="0.25"/>
  <cols>
    <col min="1" max="1" width="25.44140625" style="212" customWidth="1"/>
    <col min="2" max="2" width="9.109375" style="212"/>
    <col min="3" max="3" width="9.109375" style="213"/>
    <col min="4" max="4" width="2.5546875" style="212" customWidth="1"/>
    <col min="5" max="5" width="9.109375" style="212"/>
    <col min="6" max="6" width="9.109375" style="213"/>
    <col min="7" max="7" width="2.5546875" style="212" customWidth="1"/>
    <col min="8" max="8" width="9.109375" style="212"/>
    <col min="9" max="9" width="9.109375" style="213"/>
    <col min="10" max="10" width="2.5546875" style="212" customWidth="1"/>
    <col min="11" max="11" width="9.109375" style="212"/>
    <col min="12" max="12" width="9.109375" style="213"/>
    <col min="13" max="13" width="2.5546875" style="212" customWidth="1"/>
    <col min="14" max="14" width="9.109375" style="212"/>
    <col min="15" max="15" width="9.109375" style="213"/>
    <col min="16" max="16" width="2.5546875" style="212" customWidth="1"/>
    <col min="17" max="20" width="7.5546875" style="212" customWidth="1"/>
    <col min="21" max="256" width="9.109375" style="212"/>
    <col min="257" max="257" width="25.44140625" style="212" customWidth="1"/>
    <col min="258" max="259" width="9.109375" style="212"/>
    <col min="260" max="260" width="2.5546875" style="212" customWidth="1"/>
    <col min="261" max="262" width="9.109375" style="212"/>
    <col min="263" max="263" width="2.5546875" style="212" customWidth="1"/>
    <col min="264" max="265" width="9.109375" style="212"/>
    <col min="266" max="266" width="2.5546875" style="212" customWidth="1"/>
    <col min="267" max="268" width="9.109375" style="212"/>
    <col min="269" max="269" width="2.5546875" style="212" customWidth="1"/>
    <col min="270" max="271" width="9.109375" style="212"/>
    <col min="272" max="272" width="2.5546875" style="212" customWidth="1"/>
    <col min="273" max="276" width="7.5546875" style="212" customWidth="1"/>
    <col min="277" max="512" width="9.109375" style="212"/>
    <col min="513" max="513" width="25.44140625" style="212" customWidth="1"/>
    <col min="514" max="515" width="9.109375" style="212"/>
    <col min="516" max="516" width="2.5546875" style="212" customWidth="1"/>
    <col min="517" max="518" width="9.109375" style="212"/>
    <col min="519" max="519" width="2.5546875" style="212" customWidth="1"/>
    <col min="520" max="521" width="9.109375" style="212"/>
    <col min="522" max="522" width="2.5546875" style="212" customWidth="1"/>
    <col min="523" max="524" width="9.109375" style="212"/>
    <col min="525" max="525" width="2.5546875" style="212" customWidth="1"/>
    <col min="526" max="527" width="9.109375" style="212"/>
    <col min="528" max="528" width="2.5546875" style="212" customWidth="1"/>
    <col min="529" max="532" width="7.5546875" style="212" customWidth="1"/>
    <col min="533" max="768" width="9.109375" style="212"/>
    <col min="769" max="769" width="25.44140625" style="212" customWidth="1"/>
    <col min="770" max="771" width="9.109375" style="212"/>
    <col min="772" max="772" width="2.5546875" style="212" customWidth="1"/>
    <col min="773" max="774" width="9.109375" style="212"/>
    <col min="775" max="775" width="2.5546875" style="212" customWidth="1"/>
    <col min="776" max="777" width="9.109375" style="212"/>
    <col min="778" max="778" width="2.5546875" style="212" customWidth="1"/>
    <col min="779" max="780" width="9.109375" style="212"/>
    <col min="781" max="781" width="2.5546875" style="212" customWidth="1"/>
    <col min="782" max="783" width="9.109375" style="212"/>
    <col min="784" max="784" width="2.5546875" style="212" customWidth="1"/>
    <col min="785" max="788" width="7.5546875" style="212" customWidth="1"/>
    <col min="789" max="1024" width="9.109375" style="212"/>
    <col min="1025" max="1025" width="25.44140625" style="212" customWidth="1"/>
    <col min="1026" max="1027" width="9.109375" style="212"/>
    <col min="1028" max="1028" width="2.5546875" style="212" customWidth="1"/>
    <col min="1029" max="1030" width="9.109375" style="212"/>
    <col min="1031" max="1031" width="2.5546875" style="212" customWidth="1"/>
    <col min="1032" max="1033" width="9.109375" style="212"/>
    <col min="1034" max="1034" width="2.5546875" style="212" customWidth="1"/>
    <col min="1035" max="1036" width="9.109375" style="212"/>
    <col min="1037" max="1037" width="2.5546875" style="212" customWidth="1"/>
    <col min="1038" max="1039" width="9.109375" style="212"/>
    <col min="1040" max="1040" width="2.5546875" style="212" customWidth="1"/>
    <col min="1041" max="1044" width="7.5546875" style="212" customWidth="1"/>
    <col min="1045" max="1280" width="9.109375" style="212"/>
    <col min="1281" max="1281" width="25.44140625" style="212" customWidth="1"/>
    <col min="1282" max="1283" width="9.109375" style="212"/>
    <col min="1284" max="1284" width="2.5546875" style="212" customWidth="1"/>
    <col min="1285" max="1286" width="9.109375" style="212"/>
    <col min="1287" max="1287" width="2.5546875" style="212" customWidth="1"/>
    <col min="1288" max="1289" width="9.109375" style="212"/>
    <col min="1290" max="1290" width="2.5546875" style="212" customWidth="1"/>
    <col min="1291" max="1292" width="9.109375" style="212"/>
    <col min="1293" max="1293" width="2.5546875" style="212" customWidth="1"/>
    <col min="1294" max="1295" width="9.109375" style="212"/>
    <col min="1296" max="1296" width="2.5546875" style="212" customWidth="1"/>
    <col min="1297" max="1300" width="7.5546875" style="212" customWidth="1"/>
    <col min="1301" max="1536" width="9.109375" style="212"/>
    <col min="1537" max="1537" width="25.44140625" style="212" customWidth="1"/>
    <col min="1538" max="1539" width="9.109375" style="212"/>
    <col min="1540" max="1540" width="2.5546875" style="212" customWidth="1"/>
    <col min="1541" max="1542" width="9.109375" style="212"/>
    <col min="1543" max="1543" width="2.5546875" style="212" customWidth="1"/>
    <col min="1544" max="1545" width="9.109375" style="212"/>
    <col min="1546" max="1546" width="2.5546875" style="212" customWidth="1"/>
    <col min="1547" max="1548" width="9.109375" style="212"/>
    <col min="1549" max="1549" width="2.5546875" style="212" customWidth="1"/>
    <col min="1550" max="1551" width="9.109375" style="212"/>
    <col min="1552" max="1552" width="2.5546875" style="212" customWidth="1"/>
    <col min="1553" max="1556" width="7.5546875" style="212" customWidth="1"/>
    <col min="1557" max="1792" width="9.109375" style="212"/>
    <col min="1793" max="1793" width="25.44140625" style="212" customWidth="1"/>
    <col min="1794" max="1795" width="9.109375" style="212"/>
    <col min="1796" max="1796" width="2.5546875" style="212" customWidth="1"/>
    <col min="1797" max="1798" width="9.109375" style="212"/>
    <col min="1799" max="1799" width="2.5546875" style="212" customWidth="1"/>
    <col min="1800" max="1801" width="9.109375" style="212"/>
    <col min="1802" max="1802" width="2.5546875" style="212" customWidth="1"/>
    <col min="1803" max="1804" width="9.109375" style="212"/>
    <col min="1805" max="1805" width="2.5546875" style="212" customWidth="1"/>
    <col min="1806" max="1807" width="9.109375" style="212"/>
    <col min="1808" max="1808" width="2.5546875" style="212" customWidth="1"/>
    <col min="1809" max="1812" width="7.5546875" style="212" customWidth="1"/>
    <col min="1813" max="2048" width="9.109375" style="212"/>
    <col min="2049" max="2049" width="25.44140625" style="212" customWidth="1"/>
    <col min="2050" max="2051" width="9.109375" style="212"/>
    <col min="2052" max="2052" width="2.5546875" style="212" customWidth="1"/>
    <col min="2053" max="2054" width="9.109375" style="212"/>
    <col min="2055" max="2055" width="2.5546875" style="212" customWidth="1"/>
    <col min="2056" max="2057" width="9.109375" style="212"/>
    <col min="2058" max="2058" width="2.5546875" style="212" customWidth="1"/>
    <col min="2059" max="2060" width="9.109375" style="212"/>
    <col min="2061" max="2061" width="2.5546875" style="212" customWidth="1"/>
    <col min="2062" max="2063" width="9.109375" style="212"/>
    <col min="2064" max="2064" width="2.5546875" style="212" customWidth="1"/>
    <col min="2065" max="2068" width="7.5546875" style="212" customWidth="1"/>
    <col min="2069" max="2304" width="9.109375" style="212"/>
    <col min="2305" max="2305" width="25.44140625" style="212" customWidth="1"/>
    <col min="2306" max="2307" width="9.109375" style="212"/>
    <col min="2308" max="2308" width="2.5546875" style="212" customWidth="1"/>
    <col min="2309" max="2310" width="9.109375" style="212"/>
    <col min="2311" max="2311" width="2.5546875" style="212" customWidth="1"/>
    <col min="2312" max="2313" width="9.109375" style="212"/>
    <col min="2314" max="2314" width="2.5546875" style="212" customWidth="1"/>
    <col min="2315" max="2316" width="9.109375" style="212"/>
    <col min="2317" max="2317" width="2.5546875" style="212" customWidth="1"/>
    <col min="2318" max="2319" width="9.109375" style="212"/>
    <col min="2320" max="2320" width="2.5546875" style="212" customWidth="1"/>
    <col min="2321" max="2324" width="7.5546875" style="212" customWidth="1"/>
    <col min="2325" max="2560" width="9.109375" style="212"/>
    <col min="2561" max="2561" width="25.44140625" style="212" customWidth="1"/>
    <col min="2562" max="2563" width="9.109375" style="212"/>
    <col min="2564" max="2564" width="2.5546875" style="212" customWidth="1"/>
    <col min="2565" max="2566" width="9.109375" style="212"/>
    <col min="2567" max="2567" width="2.5546875" style="212" customWidth="1"/>
    <col min="2568" max="2569" width="9.109375" style="212"/>
    <col min="2570" max="2570" width="2.5546875" style="212" customWidth="1"/>
    <col min="2571" max="2572" width="9.109375" style="212"/>
    <col min="2573" max="2573" width="2.5546875" style="212" customWidth="1"/>
    <col min="2574" max="2575" width="9.109375" style="212"/>
    <col min="2576" max="2576" width="2.5546875" style="212" customWidth="1"/>
    <col min="2577" max="2580" width="7.5546875" style="212" customWidth="1"/>
    <col min="2581" max="2816" width="9.109375" style="212"/>
    <col min="2817" max="2817" width="25.44140625" style="212" customWidth="1"/>
    <col min="2818" max="2819" width="9.109375" style="212"/>
    <col min="2820" max="2820" width="2.5546875" style="212" customWidth="1"/>
    <col min="2821" max="2822" width="9.109375" style="212"/>
    <col min="2823" max="2823" width="2.5546875" style="212" customWidth="1"/>
    <col min="2824" max="2825" width="9.109375" style="212"/>
    <col min="2826" max="2826" width="2.5546875" style="212" customWidth="1"/>
    <col min="2827" max="2828" width="9.109375" style="212"/>
    <col min="2829" max="2829" width="2.5546875" style="212" customWidth="1"/>
    <col min="2830" max="2831" width="9.109375" style="212"/>
    <col min="2832" max="2832" width="2.5546875" style="212" customWidth="1"/>
    <col min="2833" max="2836" width="7.5546875" style="212" customWidth="1"/>
    <col min="2837" max="3072" width="9.109375" style="212"/>
    <col min="3073" max="3073" width="25.44140625" style="212" customWidth="1"/>
    <col min="3074" max="3075" width="9.109375" style="212"/>
    <col min="3076" max="3076" width="2.5546875" style="212" customWidth="1"/>
    <col min="3077" max="3078" width="9.109375" style="212"/>
    <col min="3079" max="3079" width="2.5546875" style="212" customWidth="1"/>
    <col min="3080" max="3081" width="9.109375" style="212"/>
    <col min="3082" max="3082" width="2.5546875" style="212" customWidth="1"/>
    <col min="3083" max="3084" width="9.109375" style="212"/>
    <col min="3085" max="3085" width="2.5546875" style="212" customWidth="1"/>
    <col min="3086" max="3087" width="9.109375" style="212"/>
    <col min="3088" max="3088" width="2.5546875" style="212" customWidth="1"/>
    <col min="3089" max="3092" width="7.5546875" style="212" customWidth="1"/>
    <col min="3093" max="3328" width="9.109375" style="212"/>
    <col min="3329" max="3329" width="25.44140625" style="212" customWidth="1"/>
    <col min="3330" max="3331" width="9.109375" style="212"/>
    <col min="3332" max="3332" width="2.5546875" style="212" customWidth="1"/>
    <col min="3333" max="3334" width="9.109375" style="212"/>
    <col min="3335" max="3335" width="2.5546875" style="212" customWidth="1"/>
    <col min="3336" max="3337" width="9.109375" style="212"/>
    <col min="3338" max="3338" width="2.5546875" style="212" customWidth="1"/>
    <col min="3339" max="3340" width="9.109375" style="212"/>
    <col min="3341" max="3341" width="2.5546875" style="212" customWidth="1"/>
    <col min="3342" max="3343" width="9.109375" style="212"/>
    <col min="3344" max="3344" width="2.5546875" style="212" customWidth="1"/>
    <col min="3345" max="3348" width="7.5546875" style="212" customWidth="1"/>
    <col min="3349" max="3584" width="9.109375" style="212"/>
    <col min="3585" max="3585" width="25.44140625" style="212" customWidth="1"/>
    <col min="3586" max="3587" width="9.109375" style="212"/>
    <col min="3588" max="3588" width="2.5546875" style="212" customWidth="1"/>
    <col min="3589" max="3590" width="9.109375" style="212"/>
    <col min="3591" max="3591" width="2.5546875" style="212" customWidth="1"/>
    <col min="3592" max="3593" width="9.109375" style="212"/>
    <col min="3594" max="3594" width="2.5546875" style="212" customWidth="1"/>
    <col min="3595" max="3596" width="9.109375" style="212"/>
    <col min="3597" max="3597" width="2.5546875" style="212" customWidth="1"/>
    <col min="3598" max="3599" width="9.109375" style="212"/>
    <col min="3600" max="3600" width="2.5546875" style="212" customWidth="1"/>
    <col min="3601" max="3604" width="7.5546875" style="212" customWidth="1"/>
    <col min="3605" max="3840" width="9.109375" style="212"/>
    <col min="3841" max="3841" width="25.44140625" style="212" customWidth="1"/>
    <col min="3842" max="3843" width="9.109375" style="212"/>
    <col min="3844" max="3844" width="2.5546875" style="212" customWidth="1"/>
    <col min="3845" max="3846" width="9.109375" style="212"/>
    <col min="3847" max="3847" width="2.5546875" style="212" customWidth="1"/>
    <col min="3848" max="3849" width="9.109375" style="212"/>
    <col min="3850" max="3850" width="2.5546875" style="212" customWidth="1"/>
    <col min="3851" max="3852" width="9.109375" style="212"/>
    <col min="3853" max="3853" width="2.5546875" style="212" customWidth="1"/>
    <col min="3854" max="3855" width="9.109375" style="212"/>
    <col min="3856" max="3856" width="2.5546875" style="212" customWidth="1"/>
    <col min="3857" max="3860" width="7.5546875" style="212" customWidth="1"/>
    <col min="3861" max="4096" width="9.109375" style="212"/>
    <col min="4097" max="4097" width="25.44140625" style="212" customWidth="1"/>
    <col min="4098" max="4099" width="9.109375" style="212"/>
    <col min="4100" max="4100" width="2.5546875" style="212" customWidth="1"/>
    <col min="4101" max="4102" width="9.109375" style="212"/>
    <col min="4103" max="4103" width="2.5546875" style="212" customWidth="1"/>
    <col min="4104" max="4105" width="9.109375" style="212"/>
    <col min="4106" max="4106" width="2.5546875" style="212" customWidth="1"/>
    <col min="4107" max="4108" width="9.109375" style="212"/>
    <col min="4109" max="4109" width="2.5546875" style="212" customWidth="1"/>
    <col min="4110" max="4111" width="9.109375" style="212"/>
    <col min="4112" max="4112" width="2.5546875" style="212" customWidth="1"/>
    <col min="4113" max="4116" width="7.5546875" style="212" customWidth="1"/>
    <col min="4117" max="4352" width="9.109375" style="212"/>
    <col min="4353" max="4353" width="25.44140625" style="212" customWidth="1"/>
    <col min="4354" max="4355" width="9.109375" style="212"/>
    <col min="4356" max="4356" width="2.5546875" style="212" customWidth="1"/>
    <col min="4357" max="4358" width="9.109375" style="212"/>
    <col min="4359" max="4359" width="2.5546875" style="212" customWidth="1"/>
    <col min="4360" max="4361" width="9.109375" style="212"/>
    <col min="4362" max="4362" width="2.5546875" style="212" customWidth="1"/>
    <col min="4363" max="4364" width="9.109375" style="212"/>
    <col min="4365" max="4365" width="2.5546875" style="212" customWidth="1"/>
    <col min="4366" max="4367" width="9.109375" style="212"/>
    <col min="4368" max="4368" width="2.5546875" style="212" customWidth="1"/>
    <col min="4369" max="4372" width="7.5546875" style="212" customWidth="1"/>
    <col min="4373" max="4608" width="9.109375" style="212"/>
    <col min="4609" max="4609" width="25.44140625" style="212" customWidth="1"/>
    <col min="4610" max="4611" width="9.109375" style="212"/>
    <col min="4612" max="4612" width="2.5546875" style="212" customWidth="1"/>
    <col min="4613" max="4614" width="9.109375" style="212"/>
    <col min="4615" max="4615" width="2.5546875" style="212" customWidth="1"/>
    <col min="4616" max="4617" width="9.109375" style="212"/>
    <col min="4618" max="4618" width="2.5546875" style="212" customWidth="1"/>
    <col min="4619" max="4620" width="9.109375" style="212"/>
    <col min="4621" max="4621" width="2.5546875" style="212" customWidth="1"/>
    <col min="4622" max="4623" width="9.109375" style="212"/>
    <col min="4624" max="4624" width="2.5546875" style="212" customWidth="1"/>
    <col min="4625" max="4628" width="7.5546875" style="212" customWidth="1"/>
    <col min="4629" max="4864" width="9.109375" style="212"/>
    <col min="4865" max="4865" width="25.44140625" style="212" customWidth="1"/>
    <col min="4866" max="4867" width="9.109375" style="212"/>
    <col min="4868" max="4868" width="2.5546875" style="212" customWidth="1"/>
    <col min="4869" max="4870" width="9.109375" style="212"/>
    <col min="4871" max="4871" width="2.5546875" style="212" customWidth="1"/>
    <col min="4872" max="4873" width="9.109375" style="212"/>
    <col min="4874" max="4874" width="2.5546875" style="212" customWidth="1"/>
    <col min="4875" max="4876" width="9.109375" style="212"/>
    <col min="4877" max="4877" width="2.5546875" style="212" customWidth="1"/>
    <col min="4878" max="4879" width="9.109375" style="212"/>
    <col min="4880" max="4880" width="2.5546875" style="212" customWidth="1"/>
    <col min="4881" max="4884" width="7.5546875" style="212" customWidth="1"/>
    <col min="4885" max="5120" width="9.109375" style="212"/>
    <col min="5121" max="5121" width="25.44140625" style="212" customWidth="1"/>
    <col min="5122" max="5123" width="9.109375" style="212"/>
    <col min="5124" max="5124" width="2.5546875" style="212" customWidth="1"/>
    <col min="5125" max="5126" width="9.109375" style="212"/>
    <col min="5127" max="5127" width="2.5546875" style="212" customWidth="1"/>
    <col min="5128" max="5129" width="9.109375" style="212"/>
    <col min="5130" max="5130" width="2.5546875" style="212" customWidth="1"/>
    <col min="5131" max="5132" width="9.109375" style="212"/>
    <col min="5133" max="5133" width="2.5546875" style="212" customWidth="1"/>
    <col min="5134" max="5135" width="9.109375" style="212"/>
    <col min="5136" max="5136" width="2.5546875" style="212" customWidth="1"/>
    <col min="5137" max="5140" width="7.5546875" style="212" customWidth="1"/>
    <col min="5141" max="5376" width="9.109375" style="212"/>
    <col min="5377" max="5377" width="25.44140625" style="212" customWidth="1"/>
    <col min="5378" max="5379" width="9.109375" style="212"/>
    <col min="5380" max="5380" width="2.5546875" style="212" customWidth="1"/>
    <col min="5381" max="5382" width="9.109375" style="212"/>
    <col min="5383" max="5383" width="2.5546875" style="212" customWidth="1"/>
    <col min="5384" max="5385" width="9.109375" style="212"/>
    <col min="5386" max="5386" width="2.5546875" style="212" customWidth="1"/>
    <col min="5387" max="5388" width="9.109375" style="212"/>
    <col min="5389" max="5389" width="2.5546875" style="212" customWidth="1"/>
    <col min="5390" max="5391" width="9.109375" style="212"/>
    <col min="5392" max="5392" width="2.5546875" style="212" customWidth="1"/>
    <col min="5393" max="5396" width="7.5546875" style="212" customWidth="1"/>
    <col min="5397" max="5632" width="9.109375" style="212"/>
    <col min="5633" max="5633" width="25.44140625" style="212" customWidth="1"/>
    <col min="5634" max="5635" width="9.109375" style="212"/>
    <col min="5636" max="5636" width="2.5546875" style="212" customWidth="1"/>
    <col min="5637" max="5638" width="9.109375" style="212"/>
    <col min="5639" max="5639" width="2.5546875" style="212" customWidth="1"/>
    <col min="5640" max="5641" width="9.109375" style="212"/>
    <col min="5642" max="5642" width="2.5546875" style="212" customWidth="1"/>
    <col min="5643" max="5644" width="9.109375" style="212"/>
    <col min="5645" max="5645" width="2.5546875" style="212" customWidth="1"/>
    <col min="5646" max="5647" width="9.109375" style="212"/>
    <col min="5648" max="5648" width="2.5546875" style="212" customWidth="1"/>
    <col min="5649" max="5652" width="7.5546875" style="212" customWidth="1"/>
    <col min="5653" max="5888" width="9.109375" style="212"/>
    <col min="5889" max="5889" width="25.44140625" style="212" customWidth="1"/>
    <col min="5890" max="5891" width="9.109375" style="212"/>
    <col min="5892" max="5892" width="2.5546875" style="212" customWidth="1"/>
    <col min="5893" max="5894" width="9.109375" style="212"/>
    <col min="5895" max="5895" width="2.5546875" style="212" customWidth="1"/>
    <col min="5896" max="5897" width="9.109375" style="212"/>
    <col min="5898" max="5898" width="2.5546875" style="212" customWidth="1"/>
    <col min="5899" max="5900" width="9.109375" style="212"/>
    <col min="5901" max="5901" width="2.5546875" style="212" customWidth="1"/>
    <col min="5902" max="5903" width="9.109375" style="212"/>
    <col min="5904" max="5904" width="2.5546875" style="212" customWidth="1"/>
    <col min="5905" max="5908" width="7.5546875" style="212" customWidth="1"/>
    <col min="5909" max="6144" width="9.109375" style="212"/>
    <col min="6145" max="6145" width="25.44140625" style="212" customWidth="1"/>
    <col min="6146" max="6147" width="9.109375" style="212"/>
    <col min="6148" max="6148" width="2.5546875" style="212" customWidth="1"/>
    <col min="6149" max="6150" width="9.109375" style="212"/>
    <col min="6151" max="6151" width="2.5546875" style="212" customWidth="1"/>
    <col min="6152" max="6153" width="9.109375" style="212"/>
    <col min="6154" max="6154" width="2.5546875" style="212" customWidth="1"/>
    <col min="6155" max="6156" width="9.109375" style="212"/>
    <col min="6157" max="6157" width="2.5546875" style="212" customWidth="1"/>
    <col min="6158" max="6159" width="9.109375" style="212"/>
    <col min="6160" max="6160" width="2.5546875" style="212" customWidth="1"/>
    <col min="6161" max="6164" width="7.5546875" style="212" customWidth="1"/>
    <col min="6165" max="6400" width="9.109375" style="212"/>
    <col min="6401" max="6401" width="25.44140625" style="212" customWidth="1"/>
    <col min="6402" max="6403" width="9.109375" style="212"/>
    <col min="6404" max="6404" width="2.5546875" style="212" customWidth="1"/>
    <col min="6405" max="6406" width="9.109375" style="212"/>
    <col min="6407" max="6407" width="2.5546875" style="212" customWidth="1"/>
    <col min="6408" max="6409" width="9.109375" style="212"/>
    <col min="6410" max="6410" width="2.5546875" style="212" customWidth="1"/>
    <col min="6411" max="6412" width="9.109375" style="212"/>
    <col min="6413" max="6413" width="2.5546875" style="212" customWidth="1"/>
    <col min="6414" max="6415" width="9.109375" style="212"/>
    <col min="6416" max="6416" width="2.5546875" style="212" customWidth="1"/>
    <col min="6417" max="6420" width="7.5546875" style="212" customWidth="1"/>
    <col min="6421" max="6656" width="9.109375" style="212"/>
    <col min="6657" max="6657" width="25.44140625" style="212" customWidth="1"/>
    <col min="6658" max="6659" width="9.109375" style="212"/>
    <col min="6660" max="6660" width="2.5546875" style="212" customWidth="1"/>
    <col min="6661" max="6662" width="9.109375" style="212"/>
    <col min="6663" max="6663" width="2.5546875" style="212" customWidth="1"/>
    <col min="6664" max="6665" width="9.109375" style="212"/>
    <col min="6666" max="6666" width="2.5546875" style="212" customWidth="1"/>
    <col min="6667" max="6668" width="9.109375" style="212"/>
    <col min="6669" max="6669" width="2.5546875" style="212" customWidth="1"/>
    <col min="6670" max="6671" width="9.109375" style="212"/>
    <col min="6672" max="6672" width="2.5546875" style="212" customWidth="1"/>
    <col min="6673" max="6676" width="7.5546875" style="212" customWidth="1"/>
    <col min="6677" max="6912" width="9.109375" style="212"/>
    <col min="6913" max="6913" width="25.44140625" style="212" customWidth="1"/>
    <col min="6914" max="6915" width="9.109375" style="212"/>
    <col min="6916" max="6916" width="2.5546875" style="212" customWidth="1"/>
    <col min="6917" max="6918" width="9.109375" style="212"/>
    <col min="6919" max="6919" width="2.5546875" style="212" customWidth="1"/>
    <col min="6920" max="6921" width="9.109375" style="212"/>
    <col min="6922" max="6922" width="2.5546875" style="212" customWidth="1"/>
    <col min="6923" max="6924" width="9.109375" style="212"/>
    <col min="6925" max="6925" width="2.5546875" style="212" customWidth="1"/>
    <col min="6926" max="6927" width="9.109375" style="212"/>
    <col min="6928" max="6928" width="2.5546875" style="212" customWidth="1"/>
    <col min="6929" max="6932" width="7.5546875" style="212" customWidth="1"/>
    <col min="6933" max="7168" width="9.109375" style="212"/>
    <col min="7169" max="7169" width="25.44140625" style="212" customWidth="1"/>
    <col min="7170" max="7171" width="9.109375" style="212"/>
    <col min="7172" max="7172" width="2.5546875" style="212" customWidth="1"/>
    <col min="7173" max="7174" width="9.109375" style="212"/>
    <col min="7175" max="7175" width="2.5546875" style="212" customWidth="1"/>
    <col min="7176" max="7177" width="9.109375" style="212"/>
    <col min="7178" max="7178" width="2.5546875" style="212" customWidth="1"/>
    <col min="7179" max="7180" width="9.109375" style="212"/>
    <col min="7181" max="7181" width="2.5546875" style="212" customWidth="1"/>
    <col min="7182" max="7183" width="9.109375" style="212"/>
    <col min="7184" max="7184" width="2.5546875" style="212" customWidth="1"/>
    <col min="7185" max="7188" width="7.5546875" style="212" customWidth="1"/>
    <col min="7189" max="7424" width="9.109375" style="212"/>
    <col min="7425" max="7425" width="25.44140625" style="212" customWidth="1"/>
    <col min="7426" max="7427" width="9.109375" style="212"/>
    <col min="7428" max="7428" width="2.5546875" style="212" customWidth="1"/>
    <col min="7429" max="7430" width="9.109375" style="212"/>
    <col min="7431" max="7431" width="2.5546875" style="212" customWidth="1"/>
    <col min="7432" max="7433" width="9.109375" style="212"/>
    <col min="7434" max="7434" width="2.5546875" style="212" customWidth="1"/>
    <col min="7435" max="7436" width="9.109375" style="212"/>
    <col min="7437" max="7437" width="2.5546875" style="212" customWidth="1"/>
    <col min="7438" max="7439" width="9.109375" style="212"/>
    <col min="7440" max="7440" width="2.5546875" style="212" customWidth="1"/>
    <col min="7441" max="7444" width="7.5546875" style="212" customWidth="1"/>
    <col min="7445" max="7680" width="9.109375" style="212"/>
    <col min="7681" max="7681" width="25.44140625" style="212" customWidth="1"/>
    <col min="7682" max="7683" width="9.109375" style="212"/>
    <col min="7684" max="7684" width="2.5546875" style="212" customWidth="1"/>
    <col min="7685" max="7686" width="9.109375" style="212"/>
    <col min="7687" max="7687" width="2.5546875" style="212" customWidth="1"/>
    <col min="7688" max="7689" width="9.109375" style="212"/>
    <col min="7690" max="7690" width="2.5546875" style="212" customWidth="1"/>
    <col min="7691" max="7692" width="9.109375" style="212"/>
    <col min="7693" max="7693" width="2.5546875" style="212" customWidth="1"/>
    <col min="7694" max="7695" width="9.109375" style="212"/>
    <col min="7696" max="7696" width="2.5546875" style="212" customWidth="1"/>
    <col min="7697" max="7700" width="7.5546875" style="212" customWidth="1"/>
    <col min="7701" max="7936" width="9.109375" style="212"/>
    <col min="7937" max="7937" width="25.44140625" style="212" customWidth="1"/>
    <col min="7938" max="7939" width="9.109375" style="212"/>
    <col min="7940" max="7940" width="2.5546875" style="212" customWidth="1"/>
    <col min="7941" max="7942" width="9.109375" style="212"/>
    <col min="7943" max="7943" width="2.5546875" style="212" customWidth="1"/>
    <col min="7944" max="7945" width="9.109375" style="212"/>
    <col min="7946" max="7946" width="2.5546875" style="212" customWidth="1"/>
    <col min="7947" max="7948" width="9.109375" style="212"/>
    <col min="7949" max="7949" width="2.5546875" style="212" customWidth="1"/>
    <col min="7950" max="7951" width="9.109375" style="212"/>
    <col min="7952" max="7952" width="2.5546875" style="212" customWidth="1"/>
    <col min="7953" max="7956" width="7.5546875" style="212" customWidth="1"/>
    <col min="7957" max="8192" width="9.109375" style="212"/>
    <col min="8193" max="8193" width="25.44140625" style="212" customWidth="1"/>
    <col min="8194" max="8195" width="9.109375" style="212"/>
    <col min="8196" max="8196" width="2.5546875" style="212" customWidth="1"/>
    <col min="8197" max="8198" width="9.109375" style="212"/>
    <col min="8199" max="8199" width="2.5546875" style="212" customWidth="1"/>
    <col min="8200" max="8201" width="9.109375" style="212"/>
    <col min="8202" max="8202" width="2.5546875" style="212" customWidth="1"/>
    <col min="8203" max="8204" width="9.109375" style="212"/>
    <col min="8205" max="8205" width="2.5546875" style="212" customWidth="1"/>
    <col min="8206" max="8207" width="9.109375" style="212"/>
    <col min="8208" max="8208" width="2.5546875" style="212" customWidth="1"/>
    <col min="8209" max="8212" width="7.5546875" style="212" customWidth="1"/>
    <col min="8213" max="8448" width="9.109375" style="212"/>
    <col min="8449" max="8449" width="25.44140625" style="212" customWidth="1"/>
    <col min="8450" max="8451" width="9.109375" style="212"/>
    <col min="8452" max="8452" width="2.5546875" style="212" customWidth="1"/>
    <col min="8453" max="8454" width="9.109375" style="212"/>
    <col min="8455" max="8455" width="2.5546875" style="212" customWidth="1"/>
    <col min="8456" max="8457" width="9.109375" style="212"/>
    <col min="8458" max="8458" width="2.5546875" style="212" customWidth="1"/>
    <col min="8459" max="8460" width="9.109375" style="212"/>
    <col min="8461" max="8461" width="2.5546875" style="212" customWidth="1"/>
    <col min="8462" max="8463" width="9.109375" style="212"/>
    <col min="8464" max="8464" width="2.5546875" style="212" customWidth="1"/>
    <col min="8465" max="8468" width="7.5546875" style="212" customWidth="1"/>
    <col min="8469" max="8704" width="9.109375" style="212"/>
    <col min="8705" max="8705" width="25.44140625" style="212" customWidth="1"/>
    <col min="8706" max="8707" width="9.109375" style="212"/>
    <col min="8708" max="8708" width="2.5546875" style="212" customWidth="1"/>
    <col min="8709" max="8710" width="9.109375" style="212"/>
    <col min="8711" max="8711" width="2.5546875" style="212" customWidth="1"/>
    <col min="8712" max="8713" width="9.109375" style="212"/>
    <col min="8714" max="8714" width="2.5546875" style="212" customWidth="1"/>
    <col min="8715" max="8716" width="9.109375" style="212"/>
    <col min="8717" max="8717" width="2.5546875" style="212" customWidth="1"/>
    <col min="8718" max="8719" width="9.109375" style="212"/>
    <col min="8720" max="8720" width="2.5546875" style="212" customWidth="1"/>
    <col min="8721" max="8724" width="7.5546875" style="212" customWidth="1"/>
    <col min="8725" max="8960" width="9.109375" style="212"/>
    <col min="8961" max="8961" width="25.44140625" style="212" customWidth="1"/>
    <col min="8962" max="8963" width="9.109375" style="212"/>
    <col min="8964" max="8964" width="2.5546875" style="212" customWidth="1"/>
    <col min="8965" max="8966" width="9.109375" style="212"/>
    <col min="8967" max="8967" width="2.5546875" style="212" customWidth="1"/>
    <col min="8968" max="8969" width="9.109375" style="212"/>
    <col min="8970" max="8970" width="2.5546875" style="212" customWidth="1"/>
    <col min="8971" max="8972" width="9.109375" style="212"/>
    <col min="8973" max="8973" width="2.5546875" style="212" customWidth="1"/>
    <col min="8974" max="8975" width="9.109375" style="212"/>
    <col min="8976" max="8976" width="2.5546875" style="212" customWidth="1"/>
    <col min="8977" max="8980" width="7.5546875" style="212" customWidth="1"/>
    <col min="8981" max="9216" width="9.109375" style="212"/>
    <col min="9217" max="9217" width="25.44140625" style="212" customWidth="1"/>
    <col min="9218" max="9219" width="9.109375" style="212"/>
    <col min="9220" max="9220" width="2.5546875" style="212" customWidth="1"/>
    <col min="9221" max="9222" width="9.109375" style="212"/>
    <col min="9223" max="9223" width="2.5546875" style="212" customWidth="1"/>
    <col min="9224" max="9225" width="9.109375" style="212"/>
    <col min="9226" max="9226" width="2.5546875" style="212" customWidth="1"/>
    <col min="9227" max="9228" width="9.109375" style="212"/>
    <col min="9229" max="9229" width="2.5546875" style="212" customWidth="1"/>
    <col min="9230" max="9231" width="9.109375" style="212"/>
    <col min="9232" max="9232" width="2.5546875" style="212" customWidth="1"/>
    <col min="9233" max="9236" width="7.5546875" style="212" customWidth="1"/>
    <col min="9237" max="9472" width="9.109375" style="212"/>
    <col min="9473" max="9473" width="25.44140625" style="212" customWidth="1"/>
    <col min="9474" max="9475" width="9.109375" style="212"/>
    <col min="9476" max="9476" width="2.5546875" style="212" customWidth="1"/>
    <col min="9477" max="9478" width="9.109375" style="212"/>
    <col min="9479" max="9479" width="2.5546875" style="212" customWidth="1"/>
    <col min="9480" max="9481" width="9.109375" style="212"/>
    <col min="9482" max="9482" width="2.5546875" style="212" customWidth="1"/>
    <col min="9483" max="9484" width="9.109375" style="212"/>
    <col min="9485" max="9485" width="2.5546875" style="212" customWidth="1"/>
    <col min="9486" max="9487" width="9.109375" style="212"/>
    <col min="9488" max="9488" width="2.5546875" style="212" customWidth="1"/>
    <col min="9489" max="9492" width="7.5546875" style="212" customWidth="1"/>
    <col min="9493" max="9728" width="9.109375" style="212"/>
    <col min="9729" max="9729" width="25.44140625" style="212" customWidth="1"/>
    <col min="9730" max="9731" width="9.109375" style="212"/>
    <col min="9732" max="9732" width="2.5546875" style="212" customWidth="1"/>
    <col min="9733" max="9734" width="9.109375" style="212"/>
    <col min="9735" max="9735" width="2.5546875" style="212" customWidth="1"/>
    <col min="9736" max="9737" width="9.109375" style="212"/>
    <col min="9738" max="9738" width="2.5546875" style="212" customWidth="1"/>
    <col min="9739" max="9740" width="9.109375" style="212"/>
    <col min="9741" max="9741" width="2.5546875" style="212" customWidth="1"/>
    <col min="9742" max="9743" width="9.109375" style="212"/>
    <col min="9744" max="9744" width="2.5546875" style="212" customWidth="1"/>
    <col min="9745" max="9748" width="7.5546875" style="212" customWidth="1"/>
    <col min="9749" max="9984" width="9.109375" style="212"/>
    <col min="9985" max="9985" width="25.44140625" style="212" customWidth="1"/>
    <col min="9986" max="9987" width="9.109375" style="212"/>
    <col min="9988" max="9988" width="2.5546875" style="212" customWidth="1"/>
    <col min="9989" max="9990" width="9.109375" style="212"/>
    <col min="9991" max="9991" width="2.5546875" style="212" customWidth="1"/>
    <col min="9992" max="9993" width="9.109375" style="212"/>
    <col min="9994" max="9994" width="2.5546875" style="212" customWidth="1"/>
    <col min="9995" max="9996" width="9.109375" style="212"/>
    <col min="9997" max="9997" width="2.5546875" style="212" customWidth="1"/>
    <col min="9998" max="9999" width="9.109375" style="212"/>
    <col min="10000" max="10000" width="2.5546875" style="212" customWidth="1"/>
    <col min="10001" max="10004" width="7.5546875" style="212" customWidth="1"/>
    <col min="10005" max="10240" width="9.109375" style="212"/>
    <col min="10241" max="10241" width="25.44140625" style="212" customWidth="1"/>
    <col min="10242" max="10243" width="9.109375" style="212"/>
    <col min="10244" max="10244" width="2.5546875" style="212" customWidth="1"/>
    <col min="10245" max="10246" width="9.109375" style="212"/>
    <col min="10247" max="10247" width="2.5546875" style="212" customWidth="1"/>
    <col min="10248" max="10249" width="9.109375" style="212"/>
    <col min="10250" max="10250" width="2.5546875" style="212" customWidth="1"/>
    <col min="10251" max="10252" width="9.109375" style="212"/>
    <col min="10253" max="10253" width="2.5546875" style="212" customWidth="1"/>
    <col min="10254" max="10255" width="9.109375" style="212"/>
    <col min="10256" max="10256" width="2.5546875" style="212" customWidth="1"/>
    <col min="10257" max="10260" width="7.5546875" style="212" customWidth="1"/>
    <col min="10261" max="10496" width="9.109375" style="212"/>
    <col min="10497" max="10497" width="25.44140625" style="212" customWidth="1"/>
    <col min="10498" max="10499" width="9.109375" style="212"/>
    <col min="10500" max="10500" width="2.5546875" style="212" customWidth="1"/>
    <col min="10501" max="10502" width="9.109375" style="212"/>
    <col min="10503" max="10503" width="2.5546875" style="212" customWidth="1"/>
    <col min="10504" max="10505" width="9.109375" style="212"/>
    <col min="10506" max="10506" width="2.5546875" style="212" customWidth="1"/>
    <col min="10507" max="10508" width="9.109375" style="212"/>
    <col min="10509" max="10509" width="2.5546875" style="212" customWidth="1"/>
    <col min="10510" max="10511" width="9.109375" style="212"/>
    <col min="10512" max="10512" width="2.5546875" style="212" customWidth="1"/>
    <col min="10513" max="10516" width="7.5546875" style="212" customWidth="1"/>
    <col min="10517" max="10752" width="9.109375" style="212"/>
    <col min="10753" max="10753" width="25.44140625" style="212" customWidth="1"/>
    <col min="10754" max="10755" width="9.109375" style="212"/>
    <col min="10756" max="10756" width="2.5546875" style="212" customWidth="1"/>
    <col min="10757" max="10758" width="9.109375" style="212"/>
    <col min="10759" max="10759" width="2.5546875" style="212" customWidth="1"/>
    <col min="10760" max="10761" width="9.109375" style="212"/>
    <col min="10762" max="10762" width="2.5546875" style="212" customWidth="1"/>
    <col min="10763" max="10764" width="9.109375" style="212"/>
    <col min="10765" max="10765" width="2.5546875" style="212" customWidth="1"/>
    <col min="10766" max="10767" width="9.109375" style="212"/>
    <col min="10768" max="10768" width="2.5546875" style="212" customWidth="1"/>
    <col min="10769" max="10772" width="7.5546875" style="212" customWidth="1"/>
    <col min="10773" max="11008" width="9.109375" style="212"/>
    <col min="11009" max="11009" width="25.44140625" style="212" customWidth="1"/>
    <col min="11010" max="11011" width="9.109375" style="212"/>
    <col min="11012" max="11012" width="2.5546875" style="212" customWidth="1"/>
    <col min="11013" max="11014" width="9.109375" style="212"/>
    <col min="11015" max="11015" width="2.5546875" style="212" customWidth="1"/>
    <col min="11016" max="11017" width="9.109375" style="212"/>
    <col min="11018" max="11018" width="2.5546875" style="212" customWidth="1"/>
    <col min="11019" max="11020" width="9.109375" style="212"/>
    <col min="11021" max="11021" width="2.5546875" style="212" customWidth="1"/>
    <col min="11022" max="11023" width="9.109375" style="212"/>
    <col min="11024" max="11024" width="2.5546875" style="212" customWidth="1"/>
    <col min="11025" max="11028" width="7.5546875" style="212" customWidth="1"/>
    <col min="11029" max="11264" width="9.109375" style="212"/>
    <col min="11265" max="11265" width="25.44140625" style="212" customWidth="1"/>
    <col min="11266" max="11267" width="9.109375" style="212"/>
    <col min="11268" max="11268" width="2.5546875" style="212" customWidth="1"/>
    <col min="11269" max="11270" width="9.109375" style="212"/>
    <col min="11271" max="11271" width="2.5546875" style="212" customWidth="1"/>
    <col min="11272" max="11273" width="9.109375" style="212"/>
    <col min="11274" max="11274" width="2.5546875" style="212" customWidth="1"/>
    <col min="11275" max="11276" width="9.109375" style="212"/>
    <col min="11277" max="11277" width="2.5546875" style="212" customWidth="1"/>
    <col min="11278" max="11279" width="9.109375" style="212"/>
    <col min="11280" max="11280" width="2.5546875" style="212" customWidth="1"/>
    <col min="11281" max="11284" width="7.5546875" style="212" customWidth="1"/>
    <col min="11285" max="11520" width="9.109375" style="212"/>
    <col min="11521" max="11521" width="25.44140625" style="212" customWidth="1"/>
    <col min="11522" max="11523" width="9.109375" style="212"/>
    <col min="11524" max="11524" width="2.5546875" style="212" customWidth="1"/>
    <col min="11525" max="11526" width="9.109375" style="212"/>
    <col min="11527" max="11527" width="2.5546875" style="212" customWidth="1"/>
    <col min="11528" max="11529" width="9.109375" style="212"/>
    <col min="11530" max="11530" width="2.5546875" style="212" customWidth="1"/>
    <col min="11531" max="11532" width="9.109375" style="212"/>
    <col min="11533" max="11533" width="2.5546875" style="212" customWidth="1"/>
    <col min="11534" max="11535" width="9.109375" style="212"/>
    <col min="11536" max="11536" width="2.5546875" style="212" customWidth="1"/>
    <col min="11537" max="11540" width="7.5546875" style="212" customWidth="1"/>
    <col min="11541" max="11776" width="9.109375" style="212"/>
    <col min="11777" max="11777" width="25.44140625" style="212" customWidth="1"/>
    <col min="11778" max="11779" width="9.109375" style="212"/>
    <col min="11780" max="11780" width="2.5546875" style="212" customWidth="1"/>
    <col min="11781" max="11782" width="9.109375" style="212"/>
    <col min="11783" max="11783" width="2.5546875" style="212" customWidth="1"/>
    <col min="11784" max="11785" width="9.109375" style="212"/>
    <col min="11786" max="11786" width="2.5546875" style="212" customWidth="1"/>
    <col min="11787" max="11788" width="9.109375" style="212"/>
    <col min="11789" max="11789" width="2.5546875" style="212" customWidth="1"/>
    <col min="11790" max="11791" width="9.109375" style="212"/>
    <col min="11792" max="11792" width="2.5546875" style="212" customWidth="1"/>
    <col min="11793" max="11796" width="7.5546875" style="212" customWidth="1"/>
    <col min="11797" max="12032" width="9.109375" style="212"/>
    <col min="12033" max="12033" width="25.44140625" style="212" customWidth="1"/>
    <col min="12034" max="12035" width="9.109375" style="212"/>
    <col min="12036" max="12036" width="2.5546875" style="212" customWidth="1"/>
    <col min="12037" max="12038" width="9.109375" style="212"/>
    <col min="12039" max="12039" width="2.5546875" style="212" customWidth="1"/>
    <col min="12040" max="12041" width="9.109375" style="212"/>
    <col min="12042" max="12042" width="2.5546875" style="212" customWidth="1"/>
    <col min="12043" max="12044" width="9.109375" style="212"/>
    <col min="12045" max="12045" width="2.5546875" style="212" customWidth="1"/>
    <col min="12046" max="12047" width="9.109375" style="212"/>
    <col min="12048" max="12048" width="2.5546875" style="212" customWidth="1"/>
    <col min="12049" max="12052" width="7.5546875" style="212" customWidth="1"/>
    <col min="12053" max="12288" width="9.109375" style="212"/>
    <col min="12289" max="12289" width="25.44140625" style="212" customWidth="1"/>
    <col min="12290" max="12291" width="9.109375" style="212"/>
    <col min="12292" max="12292" width="2.5546875" style="212" customWidth="1"/>
    <col min="12293" max="12294" width="9.109375" style="212"/>
    <col min="12295" max="12295" width="2.5546875" style="212" customWidth="1"/>
    <col min="12296" max="12297" width="9.109375" style="212"/>
    <col min="12298" max="12298" width="2.5546875" style="212" customWidth="1"/>
    <col min="12299" max="12300" width="9.109375" style="212"/>
    <col min="12301" max="12301" width="2.5546875" style="212" customWidth="1"/>
    <col min="12302" max="12303" width="9.109375" style="212"/>
    <col min="12304" max="12304" width="2.5546875" style="212" customWidth="1"/>
    <col min="12305" max="12308" width="7.5546875" style="212" customWidth="1"/>
    <col min="12309" max="12544" width="9.109375" style="212"/>
    <col min="12545" max="12545" width="25.44140625" style="212" customWidth="1"/>
    <col min="12546" max="12547" width="9.109375" style="212"/>
    <col min="12548" max="12548" width="2.5546875" style="212" customWidth="1"/>
    <col min="12549" max="12550" width="9.109375" style="212"/>
    <col min="12551" max="12551" width="2.5546875" style="212" customWidth="1"/>
    <col min="12552" max="12553" width="9.109375" style="212"/>
    <col min="12554" max="12554" width="2.5546875" style="212" customWidth="1"/>
    <col min="12555" max="12556" width="9.109375" style="212"/>
    <col min="12557" max="12557" width="2.5546875" style="212" customWidth="1"/>
    <col min="12558" max="12559" width="9.109375" style="212"/>
    <col min="12560" max="12560" width="2.5546875" style="212" customWidth="1"/>
    <col min="12561" max="12564" width="7.5546875" style="212" customWidth="1"/>
    <col min="12565" max="12800" width="9.109375" style="212"/>
    <col min="12801" max="12801" width="25.44140625" style="212" customWidth="1"/>
    <col min="12802" max="12803" width="9.109375" style="212"/>
    <col min="12804" max="12804" width="2.5546875" style="212" customWidth="1"/>
    <col min="12805" max="12806" width="9.109375" style="212"/>
    <col min="12807" max="12807" width="2.5546875" style="212" customWidth="1"/>
    <col min="12808" max="12809" width="9.109375" style="212"/>
    <col min="12810" max="12810" width="2.5546875" style="212" customWidth="1"/>
    <col min="12811" max="12812" width="9.109375" style="212"/>
    <col min="12813" max="12813" width="2.5546875" style="212" customWidth="1"/>
    <col min="12814" max="12815" width="9.109375" style="212"/>
    <col min="12816" max="12816" width="2.5546875" style="212" customWidth="1"/>
    <col min="12817" max="12820" width="7.5546875" style="212" customWidth="1"/>
    <col min="12821" max="13056" width="9.109375" style="212"/>
    <col min="13057" max="13057" width="25.44140625" style="212" customWidth="1"/>
    <col min="13058" max="13059" width="9.109375" style="212"/>
    <col min="13060" max="13060" width="2.5546875" style="212" customWidth="1"/>
    <col min="13061" max="13062" width="9.109375" style="212"/>
    <col min="13063" max="13063" width="2.5546875" style="212" customWidth="1"/>
    <col min="13064" max="13065" width="9.109375" style="212"/>
    <col min="13066" max="13066" width="2.5546875" style="212" customWidth="1"/>
    <col min="13067" max="13068" width="9.109375" style="212"/>
    <col min="13069" max="13069" width="2.5546875" style="212" customWidth="1"/>
    <col min="13070" max="13071" width="9.109375" style="212"/>
    <col min="13072" max="13072" width="2.5546875" style="212" customWidth="1"/>
    <col min="13073" max="13076" width="7.5546875" style="212" customWidth="1"/>
    <col min="13077" max="13312" width="9.109375" style="212"/>
    <col min="13313" max="13313" width="25.44140625" style="212" customWidth="1"/>
    <col min="13314" max="13315" width="9.109375" style="212"/>
    <col min="13316" max="13316" width="2.5546875" style="212" customWidth="1"/>
    <col min="13317" max="13318" width="9.109375" style="212"/>
    <col min="13319" max="13319" width="2.5546875" style="212" customWidth="1"/>
    <col min="13320" max="13321" width="9.109375" style="212"/>
    <col min="13322" max="13322" width="2.5546875" style="212" customWidth="1"/>
    <col min="13323" max="13324" width="9.109375" style="212"/>
    <col min="13325" max="13325" width="2.5546875" style="212" customWidth="1"/>
    <col min="13326" max="13327" width="9.109375" style="212"/>
    <col min="13328" max="13328" width="2.5546875" style="212" customWidth="1"/>
    <col min="13329" max="13332" width="7.5546875" style="212" customWidth="1"/>
    <col min="13333" max="13568" width="9.109375" style="212"/>
    <col min="13569" max="13569" width="25.44140625" style="212" customWidth="1"/>
    <col min="13570" max="13571" width="9.109375" style="212"/>
    <col min="13572" max="13572" width="2.5546875" style="212" customWidth="1"/>
    <col min="13573" max="13574" width="9.109375" style="212"/>
    <col min="13575" max="13575" width="2.5546875" style="212" customWidth="1"/>
    <col min="13576" max="13577" width="9.109375" style="212"/>
    <col min="13578" max="13578" width="2.5546875" style="212" customWidth="1"/>
    <col min="13579" max="13580" width="9.109375" style="212"/>
    <col min="13581" max="13581" width="2.5546875" style="212" customWidth="1"/>
    <col min="13582" max="13583" width="9.109375" style="212"/>
    <col min="13584" max="13584" width="2.5546875" style="212" customWidth="1"/>
    <col min="13585" max="13588" width="7.5546875" style="212" customWidth="1"/>
    <col min="13589" max="13824" width="9.109375" style="212"/>
    <col min="13825" max="13825" width="25.44140625" style="212" customWidth="1"/>
    <col min="13826" max="13827" width="9.109375" style="212"/>
    <col min="13828" max="13828" width="2.5546875" style="212" customWidth="1"/>
    <col min="13829" max="13830" width="9.109375" style="212"/>
    <col min="13831" max="13831" width="2.5546875" style="212" customWidth="1"/>
    <col min="13832" max="13833" width="9.109375" style="212"/>
    <col min="13834" max="13834" width="2.5546875" style="212" customWidth="1"/>
    <col min="13835" max="13836" width="9.109375" style="212"/>
    <col min="13837" max="13837" width="2.5546875" style="212" customWidth="1"/>
    <col min="13838" max="13839" width="9.109375" style="212"/>
    <col min="13840" max="13840" width="2.5546875" style="212" customWidth="1"/>
    <col min="13841" max="13844" width="7.5546875" style="212" customWidth="1"/>
    <col min="13845" max="14080" width="9.109375" style="212"/>
    <col min="14081" max="14081" width="25.44140625" style="212" customWidth="1"/>
    <col min="14082" max="14083" width="9.109375" style="212"/>
    <col min="14084" max="14084" width="2.5546875" style="212" customWidth="1"/>
    <col min="14085" max="14086" width="9.109375" style="212"/>
    <col min="14087" max="14087" width="2.5546875" style="212" customWidth="1"/>
    <col min="14088" max="14089" width="9.109375" style="212"/>
    <col min="14090" max="14090" width="2.5546875" style="212" customWidth="1"/>
    <col min="14091" max="14092" width="9.109375" style="212"/>
    <col min="14093" max="14093" width="2.5546875" style="212" customWidth="1"/>
    <col min="14094" max="14095" width="9.109375" style="212"/>
    <col min="14096" max="14096" width="2.5546875" style="212" customWidth="1"/>
    <col min="14097" max="14100" width="7.5546875" style="212" customWidth="1"/>
    <col min="14101" max="14336" width="9.109375" style="212"/>
    <col min="14337" max="14337" width="25.44140625" style="212" customWidth="1"/>
    <col min="14338" max="14339" width="9.109375" style="212"/>
    <col min="14340" max="14340" width="2.5546875" style="212" customWidth="1"/>
    <col min="14341" max="14342" width="9.109375" style="212"/>
    <col min="14343" max="14343" width="2.5546875" style="212" customWidth="1"/>
    <col min="14344" max="14345" width="9.109375" style="212"/>
    <col min="14346" max="14346" width="2.5546875" style="212" customWidth="1"/>
    <col min="14347" max="14348" width="9.109375" style="212"/>
    <col min="14349" max="14349" width="2.5546875" style="212" customWidth="1"/>
    <col min="14350" max="14351" width="9.109375" style="212"/>
    <col min="14352" max="14352" width="2.5546875" style="212" customWidth="1"/>
    <col min="14353" max="14356" width="7.5546875" style="212" customWidth="1"/>
    <col min="14357" max="14592" width="9.109375" style="212"/>
    <col min="14593" max="14593" width="25.44140625" style="212" customWidth="1"/>
    <col min="14594" max="14595" width="9.109375" style="212"/>
    <col min="14596" max="14596" width="2.5546875" style="212" customWidth="1"/>
    <col min="14597" max="14598" width="9.109375" style="212"/>
    <col min="14599" max="14599" width="2.5546875" style="212" customWidth="1"/>
    <col min="14600" max="14601" width="9.109375" style="212"/>
    <col min="14602" max="14602" width="2.5546875" style="212" customWidth="1"/>
    <col min="14603" max="14604" width="9.109375" style="212"/>
    <col min="14605" max="14605" width="2.5546875" style="212" customWidth="1"/>
    <col min="14606" max="14607" width="9.109375" style="212"/>
    <col min="14608" max="14608" width="2.5546875" style="212" customWidth="1"/>
    <col min="14609" max="14612" width="7.5546875" style="212" customWidth="1"/>
    <col min="14613" max="14848" width="9.109375" style="212"/>
    <col min="14849" max="14849" width="25.44140625" style="212" customWidth="1"/>
    <col min="14850" max="14851" width="9.109375" style="212"/>
    <col min="14852" max="14852" width="2.5546875" style="212" customWidth="1"/>
    <col min="14853" max="14854" width="9.109375" style="212"/>
    <col min="14855" max="14855" width="2.5546875" style="212" customWidth="1"/>
    <col min="14856" max="14857" width="9.109375" style="212"/>
    <col min="14858" max="14858" width="2.5546875" style="212" customWidth="1"/>
    <col min="14859" max="14860" width="9.109375" style="212"/>
    <col min="14861" max="14861" width="2.5546875" style="212" customWidth="1"/>
    <col min="14862" max="14863" width="9.109375" style="212"/>
    <col min="14864" max="14864" width="2.5546875" style="212" customWidth="1"/>
    <col min="14865" max="14868" width="7.5546875" style="212" customWidth="1"/>
    <col min="14869" max="15104" width="9.109375" style="212"/>
    <col min="15105" max="15105" width="25.44140625" style="212" customWidth="1"/>
    <col min="15106" max="15107" width="9.109375" style="212"/>
    <col min="15108" max="15108" width="2.5546875" style="212" customWidth="1"/>
    <col min="15109" max="15110" width="9.109375" style="212"/>
    <col min="15111" max="15111" width="2.5546875" style="212" customWidth="1"/>
    <col min="15112" max="15113" width="9.109375" style="212"/>
    <col min="15114" max="15114" width="2.5546875" style="212" customWidth="1"/>
    <col min="15115" max="15116" width="9.109375" style="212"/>
    <col min="15117" max="15117" width="2.5546875" style="212" customWidth="1"/>
    <col min="15118" max="15119" width="9.109375" style="212"/>
    <col min="15120" max="15120" width="2.5546875" style="212" customWidth="1"/>
    <col min="15121" max="15124" width="7.5546875" style="212" customWidth="1"/>
    <col min="15125" max="15360" width="9.109375" style="212"/>
    <col min="15361" max="15361" width="25.44140625" style="212" customWidth="1"/>
    <col min="15362" max="15363" width="9.109375" style="212"/>
    <col min="15364" max="15364" width="2.5546875" style="212" customWidth="1"/>
    <col min="15365" max="15366" width="9.109375" style="212"/>
    <col min="15367" max="15367" width="2.5546875" style="212" customWidth="1"/>
    <col min="15368" max="15369" width="9.109375" style="212"/>
    <col min="15370" max="15370" width="2.5546875" style="212" customWidth="1"/>
    <col min="15371" max="15372" width="9.109375" style="212"/>
    <col min="15373" max="15373" width="2.5546875" style="212" customWidth="1"/>
    <col min="15374" max="15375" width="9.109375" style="212"/>
    <col min="15376" max="15376" width="2.5546875" style="212" customWidth="1"/>
    <col min="15377" max="15380" width="7.5546875" style="212" customWidth="1"/>
    <col min="15381" max="15616" width="9.109375" style="212"/>
    <col min="15617" max="15617" width="25.44140625" style="212" customWidth="1"/>
    <col min="15618" max="15619" width="9.109375" style="212"/>
    <col min="15620" max="15620" width="2.5546875" style="212" customWidth="1"/>
    <col min="15621" max="15622" width="9.109375" style="212"/>
    <col min="15623" max="15623" width="2.5546875" style="212" customWidth="1"/>
    <col min="15624" max="15625" width="9.109375" style="212"/>
    <col min="15626" max="15626" width="2.5546875" style="212" customWidth="1"/>
    <col min="15627" max="15628" width="9.109375" style="212"/>
    <col min="15629" max="15629" width="2.5546875" style="212" customWidth="1"/>
    <col min="15630" max="15631" width="9.109375" style="212"/>
    <col min="15632" max="15632" width="2.5546875" style="212" customWidth="1"/>
    <col min="15633" max="15636" width="7.5546875" style="212" customWidth="1"/>
    <col min="15637" max="15872" width="9.109375" style="212"/>
    <col min="15873" max="15873" width="25.44140625" style="212" customWidth="1"/>
    <col min="15874" max="15875" width="9.109375" style="212"/>
    <col min="15876" max="15876" width="2.5546875" style="212" customWidth="1"/>
    <col min="15877" max="15878" width="9.109375" style="212"/>
    <col min="15879" max="15879" width="2.5546875" style="212" customWidth="1"/>
    <col min="15880" max="15881" width="9.109375" style="212"/>
    <col min="15882" max="15882" width="2.5546875" style="212" customWidth="1"/>
    <col min="15883" max="15884" width="9.109375" style="212"/>
    <col min="15885" max="15885" width="2.5546875" style="212" customWidth="1"/>
    <col min="15886" max="15887" width="9.109375" style="212"/>
    <col min="15888" max="15888" width="2.5546875" style="212" customWidth="1"/>
    <col min="15889" max="15892" width="7.5546875" style="212" customWidth="1"/>
    <col min="15893" max="16128" width="9.109375" style="212"/>
    <col min="16129" max="16129" width="25.44140625" style="212" customWidth="1"/>
    <col min="16130" max="16131" width="9.109375" style="212"/>
    <col min="16132" max="16132" width="2.5546875" style="212" customWidth="1"/>
    <col min="16133" max="16134" width="9.109375" style="212"/>
    <col min="16135" max="16135" width="2.5546875" style="212" customWidth="1"/>
    <col min="16136" max="16137" width="9.109375" style="212"/>
    <col min="16138" max="16138" width="2.5546875" style="212" customWidth="1"/>
    <col min="16139" max="16140" width="9.109375" style="212"/>
    <col min="16141" max="16141" width="2.5546875" style="212" customWidth="1"/>
    <col min="16142" max="16143" width="9.109375" style="212"/>
    <col min="16144" max="16144" width="2.5546875" style="212" customWidth="1"/>
    <col min="16145" max="16148" width="7.5546875" style="212" customWidth="1"/>
    <col min="16149" max="16384" width="9.109375" style="212"/>
  </cols>
  <sheetData>
    <row r="1" spans="1:20" s="210" customFormat="1" ht="17.399999999999999" x14ac:dyDescent="0.3">
      <c r="A1" s="209" t="s">
        <v>70</v>
      </c>
      <c r="C1" s="211"/>
      <c r="F1" s="211"/>
      <c r="I1" s="211"/>
      <c r="L1" s="211"/>
      <c r="O1" s="211"/>
    </row>
    <row r="2" spans="1:20" ht="13.8" thickBot="1" x14ac:dyDescent="0.3"/>
    <row r="3" spans="1:20" ht="41.25" customHeight="1" x14ac:dyDescent="0.25">
      <c r="A3" s="214"/>
      <c r="B3" s="1030" t="s">
        <v>53</v>
      </c>
      <c r="C3" s="1030"/>
      <c r="D3" s="215"/>
      <c r="E3" s="1030" t="s">
        <v>54</v>
      </c>
      <c r="F3" s="1030"/>
      <c r="G3" s="215"/>
      <c r="H3" s="1031" t="s">
        <v>55</v>
      </c>
      <c r="I3" s="1031"/>
      <c r="J3" s="215"/>
      <c r="K3" s="1031" t="s">
        <v>56</v>
      </c>
      <c r="L3" s="1031"/>
      <c r="M3" s="215"/>
      <c r="N3" s="1031" t="s">
        <v>57</v>
      </c>
      <c r="O3" s="1031"/>
      <c r="P3" s="215"/>
      <c r="Q3" s="1026" t="s">
        <v>58</v>
      </c>
      <c r="R3" s="1026"/>
      <c r="S3" s="1026" t="s">
        <v>59</v>
      </c>
      <c r="T3" s="1026"/>
    </row>
    <row r="4" spans="1:20" ht="21.75" customHeight="1" thickBot="1" x14ac:dyDescent="0.3">
      <c r="A4" s="216"/>
      <c r="B4" s="217" t="s">
        <v>60</v>
      </c>
      <c r="C4" s="218" t="s">
        <v>61</v>
      </c>
      <c r="D4" s="219"/>
      <c r="E4" s="217" t="s">
        <v>60</v>
      </c>
      <c r="F4" s="218" t="s">
        <v>61</v>
      </c>
      <c r="G4" s="219"/>
      <c r="H4" s="217" t="s">
        <v>60</v>
      </c>
      <c r="I4" s="218" t="s">
        <v>61</v>
      </c>
      <c r="J4" s="219"/>
      <c r="K4" s="217" t="s">
        <v>60</v>
      </c>
      <c r="L4" s="218" t="s">
        <v>61</v>
      </c>
      <c r="M4" s="219"/>
      <c r="N4" s="217" t="s">
        <v>60</v>
      </c>
      <c r="O4" s="218" t="s">
        <v>61</v>
      </c>
      <c r="P4" s="219"/>
      <c r="Q4" s="217" t="s">
        <v>60</v>
      </c>
      <c r="R4" s="217" t="s">
        <v>62</v>
      </c>
      <c r="S4" s="217" t="s">
        <v>60</v>
      </c>
      <c r="T4" s="217" t="s">
        <v>62</v>
      </c>
    </row>
    <row r="5" spans="1:20" x14ac:dyDescent="0.25">
      <c r="A5" s="220"/>
    </row>
    <row r="6" spans="1:20" ht="26.4" x14ac:dyDescent="0.25">
      <c r="A6" s="221" t="s">
        <v>71</v>
      </c>
      <c r="B6" s="222"/>
      <c r="C6" s="223"/>
      <c r="D6" s="222"/>
      <c r="E6" s="222"/>
      <c r="F6" s="223"/>
      <c r="G6" s="222"/>
      <c r="H6" s="224">
        <f>H9+H10</f>
        <v>1901</v>
      </c>
      <c r="I6" s="223"/>
      <c r="J6" s="222"/>
      <c r="K6" s="437">
        <f>K9+K10</f>
        <v>2673</v>
      </c>
      <c r="L6" s="437"/>
      <c r="M6" s="222"/>
      <c r="N6" s="224">
        <f>N9+N10</f>
        <v>2296</v>
      </c>
      <c r="O6" s="223"/>
      <c r="P6" s="222"/>
      <c r="Q6" s="222"/>
      <c r="R6" s="225"/>
      <c r="S6" s="222"/>
      <c r="T6" s="225"/>
    </row>
    <row r="7" spans="1:20" x14ac:dyDescent="0.25">
      <c r="A7" s="226"/>
      <c r="B7" s="227"/>
      <c r="C7" s="228"/>
      <c r="D7" s="227"/>
      <c r="E7" s="227"/>
      <c r="F7" s="228"/>
      <c r="G7" s="227"/>
      <c r="H7" s="227"/>
      <c r="I7" s="228"/>
      <c r="J7" s="227"/>
      <c r="K7" s="227"/>
      <c r="L7" s="228"/>
      <c r="M7" s="227"/>
      <c r="N7" s="229"/>
      <c r="O7" s="228"/>
      <c r="P7" s="227"/>
      <c r="Q7" s="227"/>
      <c r="R7" s="227"/>
      <c r="S7" s="227"/>
      <c r="T7" s="227"/>
    </row>
    <row r="8" spans="1:20" x14ac:dyDescent="0.25">
      <c r="A8" s="230" t="s">
        <v>10</v>
      </c>
      <c r="B8" s="231"/>
      <c r="C8" s="232"/>
      <c r="D8" s="231"/>
      <c r="E8" s="231"/>
      <c r="F8" s="232"/>
      <c r="G8" s="231"/>
      <c r="H8" s="231"/>
      <c r="I8" s="232"/>
      <c r="J8" s="231"/>
      <c r="K8" s="231"/>
      <c r="L8" s="232"/>
      <c r="M8" s="231"/>
      <c r="N8" s="233"/>
      <c r="O8" s="232"/>
      <c r="P8" s="231"/>
      <c r="Q8" s="231"/>
      <c r="R8" s="231"/>
      <c r="S8" s="231"/>
      <c r="T8" s="231"/>
    </row>
    <row r="9" spans="1:20" x14ac:dyDescent="0.25">
      <c r="A9" s="234" t="s">
        <v>11</v>
      </c>
      <c r="B9" s="222"/>
      <c r="C9" s="235"/>
      <c r="D9" s="222"/>
      <c r="E9" s="222"/>
      <c r="F9" s="235"/>
      <c r="G9" s="222"/>
      <c r="H9" s="437">
        <v>1148</v>
      </c>
      <c r="I9" s="235"/>
      <c r="J9" s="222"/>
      <c r="K9" s="437">
        <v>1715</v>
      </c>
      <c r="L9" s="235"/>
      <c r="M9" s="222"/>
      <c r="N9" s="224">
        <v>1410</v>
      </c>
      <c r="O9" s="235"/>
      <c r="P9" s="222"/>
      <c r="Q9" s="222"/>
      <c r="R9" s="236"/>
      <c r="S9" s="222"/>
      <c r="T9" s="236"/>
    </row>
    <row r="10" spans="1:20" x14ac:dyDescent="0.25">
      <c r="A10" s="237" t="s">
        <v>12</v>
      </c>
      <c r="B10" s="227"/>
      <c r="C10" s="228"/>
      <c r="D10" s="227"/>
      <c r="E10" s="227"/>
      <c r="F10" s="228"/>
      <c r="G10" s="227"/>
      <c r="H10" s="437">
        <v>753</v>
      </c>
      <c r="I10" s="228"/>
      <c r="J10" s="227"/>
      <c r="K10" s="437">
        <v>958</v>
      </c>
      <c r="L10" s="235"/>
      <c r="M10" s="227"/>
      <c r="N10" s="229">
        <v>886</v>
      </c>
      <c r="O10" s="235"/>
      <c r="P10" s="227"/>
      <c r="Q10" s="222"/>
      <c r="R10" s="238"/>
      <c r="S10" s="222"/>
      <c r="T10" s="238"/>
    </row>
    <row r="11" spans="1:20" x14ac:dyDescent="0.25">
      <c r="A11" s="230" t="s">
        <v>13</v>
      </c>
      <c r="B11" s="231"/>
      <c r="C11" s="232"/>
      <c r="D11" s="231"/>
      <c r="E11" s="231"/>
      <c r="F11" s="232"/>
      <c r="G11" s="231"/>
      <c r="H11" s="231"/>
      <c r="I11" s="232"/>
      <c r="J11" s="231"/>
      <c r="K11" s="231"/>
      <c r="L11" s="232"/>
      <c r="M11" s="231"/>
      <c r="N11" s="233"/>
      <c r="O11" s="232"/>
      <c r="P11" s="231"/>
      <c r="Q11" s="231"/>
      <c r="R11" s="236"/>
      <c r="S11" s="231"/>
      <c r="T11" s="236"/>
    </row>
    <row r="12" spans="1:20" x14ac:dyDescent="0.25">
      <c r="A12" s="234" t="s">
        <v>14</v>
      </c>
      <c r="B12" s="222"/>
      <c r="C12" s="235"/>
      <c r="D12" s="222"/>
      <c r="E12" s="222"/>
      <c r="F12" s="235"/>
      <c r="G12" s="222"/>
      <c r="H12" s="437">
        <v>302</v>
      </c>
      <c r="I12" s="235"/>
      <c r="J12" s="222"/>
      <c r="K12" s="437">
        <v>796</v>
      </c>
      <c r="L12" s="235"/>
      <c r="M12" s="222"/>
      <c r="N12" s="224">
        <v>386</v>
      </c>
      <c r="O12" s="235"/>
      <c r="P12" s="222"/>
      <c r="Q12" s="222"/>
      <c r="R12" s="236"/>
      <c r="S12" s="222"/>
      <c r="T12" s="236"/>
    </row>
    <row r="13" spans="1:20" x14ac:dyDescent="0.25">
      <c r="A13" s="234" t="s">
        <v>15</v>
      </c>
      <c r="B13" s="222"/>
      <c r="C13" s="235"/>
      <c r="D13" s="222"/>
      <c r="E13" s="222"/>
      <c r="F13" s="235"/>
      <c r="G13" s="222"/>
      <c r="H13" s="437">
        <v>402</v>
      </c>
      <c r="I13" s="235"/>
      <c r="J13" s="222"/>
      <c r="K13" s="437">
        <v>677</v>
      </c>
      <c r="L13" s="235"/>
      <c r="M13" s="222"/>
      <c r="N13" s="224">
        <v>500</v>
      </c>
      <c r="O13" s="235"/>
      <c r="P13" s="222"/>
      <c r="Q13" s="222"/>
      <c r="R13" s="236"/>
      <c r="S13" s="222"/>
      <c r="T13" s="236"/>
    </row>
    <row r="14" spans="1:20" x14ac:dyDescent="0.25">
      <c r="A14" s="234" t="s">
        <v>16</v>
      </c>
      <c r="B14" s="222"/>
      <c r="C14" s="235"/>
      <c r="D14" s="222"/>
      <c r="E14" s="222"/>
      <c r="F14" s="235"/>
      <c r="G14" s="222"/>
      <c r="H14" s="437">
        <v>338</v>
      </c>
      <c r="I14" s="235"/>
      <c r="J14" s="222"/>
      <c r="K14" s="437">
        <v>481</v>
      </c>
      <c r="L14" s="235"/>
      <c r="M14" s="222"/>
      <c r="N14" s="224">
        <v>382</v>
      </c>
      <c r="O14" s="235"/>
      <c r="P14" s="222"/>
      <c r="Q14" s="222"/>
      <c r="R14" s="236"/>
      <c r="S14" s="222"/>
      <c r="T14" s="236"/>
    </row>
    <row r="15" spans="1:20" x14ac:dyDescent="0.25">
      <c r="A15" s="234" t="s">
        <v>17</v>
      </c>
      <c r="B15" s="222"/>
      <c r="C15" s="235"/>
      <c r="D15" s="222"/>
      <c r="E15" s="222"/>
      <c r="F15" s="235"/>
      <c r="G15" s="222"/>
      <c r="H15" s="437">
        <v>350</v>
      </c>
      <c r="I15" s="235"/>
      <c r="J15" s="222"/>
      <c r="K15" s="437">
        <v>532</v>
      </c>
      <c r="L15" s="235"/>
      <c r="M15" s="222"/>
      <c r="N15" s="224">
        <v>487</v>
      </c>
      <c r="O15" s="235"/>
      <c r="P15" s="222"/>
      <c r="Q15" s="222"/>
      <c r="R15" s="236"/>
      <c r="S15" s="222"/>
      <c r="T15" s="236"/>
    </row>
    <row r="16" spans="1:20" x14ac:dyDescent="0.25">
      <c r="A16" s="237" t="s">
        <v>18</v>
      </c>
      <c r="B16" s="227"/>
      <c r="C16" s="228"/>
      <c r="D16" s="227"/>
      <c r="E16" s="227"/>
      <c r="F16" s="228"/>
      <c r="G16" s="227"/>
      <c r="H16" s="437">
        <v>509</v>
      </c>
      <c r="I16" s="228"/>
      <c r="J16" s="227"/>
      <c r="K16" s="437">
        <v>584</v>
      </c>
      <c r="L16" s="235"/>
      <c r="M16" s="227"/>
      <c r="N16" s="229">
        <v>541</v>
      </c>
      <c r="O16" s="235"/>
      <c r="P16" s="227"/>
      <c r="Q16" s="222"/>
      <c r="R16" s="238"/>
      <c r="S16" s="222"/>
      <c r="T16" s="238"/>
    </row>
    <row r="17" spans="1:20" x14ac:dyDescent="0.25">
      <c r="A17" s="230" t="s">
        <v>19</v>
      </c>
      <c r="B17" s="231"/>
      <c r="C17" s="232"/>
      <c r="D17" s="231"/>
      <c r="E17" s="231"/>
      <c r="F17" s="232"/>
      <c r="G17" s="231"/>
      <c r="H17" s="231"/>
      <c r="I17" s="232"/>
      <c r="J17" s="231"/>
      <c r="K17" s="231"/>
      <c r="L17" s="232"/>
      <c r="M17" s="231"/>
      <c r="N17" s="233"/>
      <c r="O17" s="232"/>
      <c r="P17" s="231"/>
      <c r="Q17" s="231"/>
      <c r="R17" s="236"/>
      <c r="S17" s="231"/>
      <c r="T17" s="236"/>
    </row>
    <row r="18" spans="1:20" x14ac:dyDescent="0.25">
      <c r="A18" s="239" t="s">
        <v>20</v>
      </c>
      <c r="B18" s="225"/>
      <c r="C18" s="235"/>
      <c r="D18" s="222"/>
      <c r="E18" s="225"/>
      <c r="F18" s="235"/>
      <c r="G18" s="222"/>
      <c r="H18" s="225"/>
      <c r="I18" s="235"/>
      <c r="J18" s="222"/>
      <c r="K18" s="437"/>
      <c r="L18" s="235"/>
      <c r="M18" s="222"/>
      <c r="N18" s="240"/>
      <c r="O18" s="235"/>
      <c r="P18" s="222"/>
      <c r="Q18" s="225"/>
      <c r="R18" s="236"/>
      <c r="S18" s="225"/>
      <c r="T18" s="236"/>
    </row>
    <row r="19" spans="1:20" x14ac:dyDescent="0.25">
      <c r="A19" s="241" t="s">
        <v>72</v>
      </c>
      <c r="B19" s="222"/>
      <c r="C19" s="235"/>
      <c r="D19" s="222"/>
      <c r="E19" s="222"/>
      <c r="F19" s="235"/>
      <c r="G19" s="222"/>
      <c r="H19" s="224">
        <f>SUM(H21:H24)</f>
        <v>163</v>
      </c>
      <c r="I19" s="235"/>
      <c r="J19" s="222"/>
      <c r="K19" s="222">
        <v>430</v>
      </c>
      <c r="L19" s="235"/>
      <c r="M19" s="222"/>
      <c r="N19" s="224">
        <f>SUM(N21:N24)</f>
        <v>287</v>
      </c>
      <c r="O19" s="235"/>
      <c r="P19" s="222"/>
      <c r="Q19" s="222"/>
      <c r="R19" s="236"/>
      <c r="S19" s="222"/>
      <c r="T19" s="236"/>
    </row>
    <row r="20" spans="1:20" x14ac:dyDescent="0.25">
      <c r="A20" s="242" t="s">
        <v>73</v>
      </c>
      <c r="B20" s="222"/>
      <c r="C20" s="235"/>
      <c r="D20" s="222"/>
      <c r="E20" s="222"/>
      <c r="F20" s="235"/>
      <c r="G20" s="222"/>
      <c r="H20" s="222"/>
      <c r="I20" s="235"/>
      <c r="J20" s="222"/>
      <c r="K20" s="222"/>
      <c r="L20" s="235"/>
      <c r="M20" s="222"/>
      <c r="N20" s="224"/>
      <c r="O20" s="235"/>
      <c r="P20" s="222"/>
      <c r="Q20" s="222"/>
      <c r="R20" s="236"/>
      <c r="S20" s="222"/>
      <c r="T20" s="236"/>
    </row>
    <row r="21" spans="1:20" x14ac:dyDescent="0.25">
      <c r="A21" s="242" t="s">
        <v>23</v>
      </c>
      <c r="B21" s="222"/>
      <c r="C21" s="235"/>
      <c r="D21" s="222"/>
      <c r="E21" s="222"/>
      <c r="F21" s="235"/>
      <c r="G21" s="222"/>
      <c r="H21" s="437">
        <v>82</v>
      </c>
      <c r="I21" s="235"/>
      <c r="J21" s="222"/>
      <c r="K21" s="437">
        <v>121</v>
      </c>
      <c r="L21" s="235"/>
      <c r="M21" s="222"/>
      <c r="N21" s="224">
        <v>139</v>
      </c>
      <c r="O21" s="235"/>
      <c r="P21" s="222"/>
      <c r="Q21" s="222"/>
      <c r="R21" s="236"/>
      <c r="S21" s="222"/>
      <c r="T21" s="236"/>
    </row>
    <row r="22" spans="1:20" x14ac:dyDescent="0.25">
      <c r="A22" s="242" t="s">
        <v>24</v>
      </c>
      <c r="B22" s="222"/>
      <c r="C22" s="235"/>
      <c r="D22" s="222"/>
      <c r="E22" s="222"/>
      <c r="F22" s="235"/>
      <c r="G22" s="222"/>
      <c r="H22" s="437">
        <v>47</v>
      </c>
      <c r="I22" s="235"/>
      <c r="J22" s="222"/>
      <c r="K22" s="437">
        <v>83</v>
      </c>
      <c r="L22" s="235"/>
      <c r="M22" s="222"/>
      <c r="N22" s="224">
        <v>104</v>
      </c>
      <c r="O22" s="235"/>
      <c r="P22" s="222"/>
      <c r="Q22" s="222"/>
      <c r="R22" s="236"/>
      <c r="S22" s="222"/>
      <c r="T22" s="236"/>
    </row>
    <row r="23" spans="1:20" x14ac:dyDescent="0.25">
      <c r="A23" s="242" t="s">
        <v>25</v>
      </c>
      <c r="B23" s="222"/>
      <c r="C23" s="235"/>
      <c r="D23" s="222"/>
      <c r="E23" s="222"/>
      <c r="F23" s="235"/>
      <c r="G23" s="222"/>
      <c r="H23" s="437">
        <v>16</v>
      </c>
      <c r="I23" s="235"/>
      <c r="J23" s="222"/>
      <c r="K23" s="437">
        <v>23</v>
      </c>
      <c r="L23" s="235"/>
      <c r="M23" s="222"/>
      <c r="N23" s="224">
        <v>15</v>
      </c>
      <c r="O23" s="235"/>
      <c r="P23" s="222"/>
      <c r="Q23" s="222"/>
      <c r="R23" s="236"/>
      <c r="S23" s="222"/>
      <c r="T23" s="236"/>
    </row>
    <row r="24" spans="1:20" x14ac:dyDescent="0.25">
      <c r="A24" s="242" t="s">
        <v>74</v>
      </c>
      <c r="B24" s="222"/>
      <c r="C24" s="235"/>
      <c r="D24" s="222"/>
      <c r="E24" s="222"/>
      <c r="F24" s="235"/>
      <c r="G24" s="222"/>
      <c r="H24" s="437">
        <v>18</v>
      </c>
      <c r="I24" s="235"/>
      <c r="J24" s="222"/>
      <c r="K24" s="437">
        <v>27</v>
      </c>
      <c r="L24" s="235"/>
      <c r="M24" s="222"/>
      <c r="N24" s="224">
        <v>29</v>
      </c>
      <c r="O24" s="235"/>
      <c r="P24" s="222"/>
      <c r="Q24" s="222"/>
      <c r="R24" s="236"/>
      <c r="S24" s="222"/>
      <c r="T24" s="236"/>
    </row>
    <row r="25" spans="1:20" x14ac:dyDescent="0.25">
      <c r="A25" s="241" t="s">
        <v>27</v>
      </c>
      <c r="B25" s="222"/>
      <c r="C25" s="235"/>
      <c r="D25" s="222"/>
      <c r="E25" s="222"/>
      <c r="F25" s="235"/>
      <c r="G25" s="222"/>
      <c r="H25" s="437">
        <v>1155</v>
      </c>
      <c r="I25" s="235"/>
      <c r="J25" s="222"/>
      <c r="K25" s="437">
        <v>1674</v>
      </c>
      <c r="L25" s="235"/>
      <c r="M25" s="222"/>
      <c r="N25" s="224">
        <v>1451</v>
      </c>
      <c r="O25" s="235"/>
      <c r="P25" s="222"/>
      <c r="Q25" s="222"/>
      <c r="R25" s="236"/>
      <c r="S25" s="222"/>
      <c r="T25" s="236"/>
    </row>
    <row r="26" spans="1:20" x14ac:dyDescent="0.25">
      <c r="A26" s="237" t="s">
        <v>75</v>
      </c>
      <c r="B26" s="227"/>
      <c r="C26" s="243"/>
      <c r="D26" s="227"/>
      <c r="E26" s="227"/>
      <c r="F26" s="243"/>
      <c r="G26" s="227"/>
      <c r="H26" s="437">
        <v>583</v>
      </c>
      <c r="I26" s="243"/>
      <c r="J26" s="227"/>
      <c r="K26" s="437">
        <v>745</v>
      </c>
      <c r="L26" s="437"/>
      <c r="M26" s="227"/>
      <c r="N26" s="229">
        <v>558</v>
      </c>
      <c r="O26" s="243"/>
      <c r="P26" s="227"/>
      <c r="Q26" s="222"/>
      <c r="R26" s="244"/>
      <c r="S26" s="222"/>
      <c r="T26" s="244"/>
    </row>
    <row r="27" spans="1:20" x14ac:dyDescent="0.25">
      <c r="A27" s="230" t="s">
        <v>29</v>
      </c>
      <c r="B27" s="231"/>
      <c r="C27" s="232"/>
      <c r="D27" s="231"/>
      <c r="E27" s="231"/>
      <c r="F27" s="232"/>
      <c r="G27" s="231"/>
      <c r="H27" s="231"/>
      <c r="I27" s="232"/>
      <c r="J27" s="231"/>
      <c r="K27" s="231"/>
      <c r="L27" s="232"/>
      <c r="M27" s="231"/>
      <c r="N27" s="233"/>
      <c r="O27" s="232"/>
      <c r="P27" s="231"/>
      <c r="Q27" s="231"/>
      <c r="R27" s="231"/>
      <c r="S27" s="231"/>
      <c r="T27" s="231"/>
    </row>
    <row r="28" spans="1:20" x14ac:dyDescent="0.25">
      <c r="A28" s="239" t="s">
        <v>20</v>
      </c>
      <c r="B28" s="225"/>
      <c r="C28" s="235"/>
      <c r="D28" s="222"/>
      <c r="E28" s="225"/>
      <c r="F28" s="235"/>
      <c r="G28" s="222"/>
      <c r="H28" s="225"/>
      <c r="I28" s="235"/>
      <c r="J28" s="222"/>
      <c r="K28" s="437"/>
      <c r="L28" s="235"/>
      <c r="M28" s="222"/>
      <c r="N28" s="240"/>
      <c r="O28" s="235"/>
      <c r="P28" s="222"/>
      <c r="Q28" s="225"/>
      <c r="R28" s="236"/>
      <c r="S28" s="225"/>
      <c r="T28" s="236"/>
    </row>
    <row r="29" spans="1:20" x14ac:dyDescent="0.25">
      <c r="A29" s="234" t="s">
        <v>30</v>
      </c>
      <c r="B29" s="222"/>
      <c r="C29" s="235"/>
      <c r="D29" s="222"/>
      <c r="E29" s="222"/>
      <c r="F29" s="235"/>
      <c r="G29" s="222"/>
      <c r="H29" s="437">
        <v>69</v>
      </c>
      <c r="I29" s="235"/>
      <c r="J29" s="222"/>
      <c r="K29" s="437">
        <v>104</v>
      </c>
      <c r="L29" s="235"/>
      <c r="M29" s="222"/>
      <c r="N29" s="224">
        <v>114</v>
      </c>
      <c r="O29" s="235"/>
      <c r="P29" s="222"/>
      <c r="Q29" s="222"/>
      <c r="R29" s="236"/>
      <c r="S29" s="245"/>
      <c r="T29" s="245"/>
    </row>
    <row r="30" spans="1:20" x14ac:dyDescent="0.25">
      <c r="A30" s="234" t="s">
        <v>31</v>
      </c>
      <c r="B30" s="222"/>
      <c r="C30" s="235"/>
      <c r="D30" s="222"/>
      <c r="E30" s="222"/>
      <c r="F30" s="235"/>
      <c r="G30" s="222"/>
      <c r="H30" s="437">
        <v>1155</v>
      </c>
      <c r="I30" s="235"/>
      <c r="J30" s="222"/>
      <c r="K30" s="437">
        <v>1716</v>
      </c>
      <c r="L30" s="235"/>
      <c r="M30" s="222"/>
      <c r="N30" s="224">
        <v>1579</v>
      </c>
      <c r="O30" s="235"/>
      <c r="P30" s="222"/>
      <c r="Q30" s="222"/>
      <c r="R30" s="236"/>
      <c r="S30" s="245"/>
      <c r="T30" s="245"/>
    </row>
    <row r="31" spans="1:20" ht="13.8" thickBot="1" x14ac:dyDescent="0.3">
      <c r="A31" s="246" t="s">
        <v>32</v>
      </c>
      <c r="B31" s="219"/>
      <c r="C31" s="247"/>
      <c r="D31" s="219"/>
      <c r="E31" s="219"/>
      <c r="F31" s="247"/>
      <c r="G31" s="219"/>
      <c r="H31" s="438">
        <v>677</v>
      </c>
      <c r="I31" s="247"/>
      <c r="J31" s="219"/>
      <c r="K31" s="438">
        <v>853</v>
      </c>
      <c r="L31" s="248"/>
      <c r="M31" s="219"/>
      <c r="N31" s="248">
        <v>603</v>
      </c>
      <c r="O31" s="247"/>
      <c r="P31" s="219"/>
      <c r="Q31" s="249"/>
      <c r="R31" s="250"/>
      <c r="S31" s="249"/>
      <c r="T31" s="250"/>
    </row>
    <row r="32" spans="1:20" s="252" customFormat="1" x14ac:dyDescent="0.25">
      <c r="A32" s="251"/>
      <c r="C32" s="213"/>
      <c r="F32" s="213"/>
      <c r="I32" s="213"/>
      <c r="L32" s="213"/>
      <c r="O32" s="213"/>
    </row>
    <row r="33" spans="1:20" s="252" customFormat="1" x14ac:dyDescent="0.25">
      <c r="A33" s="251" t="s">
        <v>35</v>
      </c>
      <c r="C33" s="213"/>
      <c r="F33" s="213"/>
      <c r="I33" s="213"/>
      <c r="L33" s="213"/>
      <c r="O33" s="213"/>
    </row>
    <row r="34" spans="1:20" s="252" customFormat="1" ht="15.6" x14ac:dyDescent="0.25">
      <c r="A34" s="253" t="s">
        <v>76</v>
      </c>
      <c r="C34" s="213"/>
      <c r="F34" s="213"/>
      <c r="I34" s="213"/>
      <c r="L34" s="213"/>
      <c r="O34" s="213"/>
    </row>
    <row r="35" spans="1:20" s="252" customFormat="1" ht="15.6" x14ac:dyDescent="0.25">
      <c r="A35" s="254" t="s">
        <v>77</v>
      </c>
      <c r="C35" s="213"/>
      <c r="F35" s="213"/>
      <c r="I35" s="213"/>
      <c r="L35" s="213"/>
      <c r="O35" s="213"/>
    </row>
    <row r="36" spans="1:20" s="252" customFormat="1" ht="15.6" x14ac:dyDescent="0.25">
      <c r="A36" s="254" t="s">
        <v>78</v>
      </c>
      <c r="C36" s="213"/>
      <c r="F36" s="213"/>
      <c r="I36" s="213"/>
      <c r="L36" s="213"/>
      <c r="O36" s="213"/>
    </row>
    <row r="37" spans="1:20" s="252" customFormat="1" x14ac:dyDescent="0.25">
      <c r="C37" s="213"/>
      <c r="F37" s="213"/>
      <c r="I37" s="213"/>
      <c r="L37" s="213"/>
      <c r="O37" s="213"/>
    </row>
    <row r="38" spans="1:20" s="252" customFormat="1" ht="39" customHeight="1" x14ac:dyDescent="0.25">
      <c r="A38" s="1027" t="s">
        <v>49</v>
      </c>
      <c r="B38" s="1027"/>
      <c r="C38" s="1027"/>
      <c r="D38" s="1027"/>
      <c r="E38" s="1027"/>
      <c r="F38" s="1027"/>
      <c r="G38" s="1027"/>
      <c r="H38" s="1027"/>
      <c r="I38" s="1027"/>
      <c r="J38" s="1027"/>
      <c r="K38" s="1027"/>
      <c r="L38" s="1027"/>
      <c r="M38" s="1027"/>
      <c r="N38" s="1027"/>
      <c r="O38" s="1027"/>
      <c r="P38" s="1027"/>
      <c r="Q38" s="1027"/>
      <c r="R38" s="1027"/>
      <c r="S38" s="1027"/>
      <c r="T38" s="1027"/>
    </row>
    <row r="39" spans="1:20" s="252" customFormat="1" ht="13.5" customHeight="1" x14ac:dyDescent="0.25">
      <c r="A39" s="1028" t="s">
        <v>79</v>
      </c>
      <c r="B39" s="1029"/>
      <c r="C39" s="1029"/>
      <c r="D39" s="1029"/>
      <c r="E39" s="1029"/>
      <c r="F39" s="1029"/>
      <c r="G39" s="1029"/>
      <c r="H39" s="1029"/>
      <c r="I39" s="1029"/>
      <c r="J39" s="1029"/>
      <c r="K39" s="1029"/>
      <c r="L39" s="1029"/>
      <c r="M39" s="1029"/>
      <c r="N39" s="1029"/>
      <c r="O39" s="1029"/>
      <c r="P39" s="1029"/>
      <c r="Q39" s="1029"/>
      <c r="R39" s="1029"/>
      <c r="S39" s="1029"/>
      <c r="T39" s="1029"/>
    </row>
    <row r="40" spans="1:20" s="252" customFormat="1" x14ac:dyDescent="0.25">
      <c r="A40" s="1028"/>
      <c r="B40" s="1029"/>
      <c r="C40" s="1029"/>
      <c r="D40" s="1029"/>
      <c r="E40" s="1029"/>
      <c r="F40" s="1029"/>
      <c r="G40" s="1029"/>
      <c r="H40" s="1029"/>
      <c r="I40" s="1029"/>
      <c r="J40" s="1029"/>
      <c r="K40" s="1029"/>
      <c r="L40" s="1029"/>
      <c r="M40" s="1029"/>
      <c r="N40" s="1029"/>
      <c r="O40" s="1029"/>
      <c r="P40" s="1029"/>
      <c r="Q40" s="1029"/>
      <c r="R40" s="1029"/>
      <c r="S40" s="1029"/>
      <c r="T40" s="1029"/>
    </row>
    <row r="41" spans="1:20" s="252" customFormat="1" x14ac:dyDescent="0.25">
      <c r="A41" s="1028"/>
      <c r="B41" s="1029"/>
      <c r="C41" s="1029"/>
      <c r="D41" s="1029"/>
      <c r="E41" s="1029"/>
      <c r="F41" s="1029"/>
      <c r="G41" s="1029"/>
      <c r="H41" s="1029"/>
      <c r="I41" s="1029"/>
      <c r="J41" s="1029"/>
      <c r="K41" s="1029"/>
      <c r="L41" s="1029"/>
      <c r="M41" s="1029"/>
      <c r="N41" s="1029"/>
      <c r="O41" s="1029"/>
      <c r="P41" s="1029"/>
      <c r="Q41" s="1029"/>
      <c r="R41" s="1029"/>
      <c r="S41" s="1029"/>
      <c r="T41" s="1029"/>
    </row>
    <row r="42" spans="1:20" s="252" customFormat="1" x14ac:dyDescent="0.25">
      <c r="A42" s="1028"/>
      <c r="B42" s="1029"/>
      <c r="C42" s="1029"/>
      <c r="D42" s="1029"/>
      <c r="E42" s="1029"/>
      <c r="F42" s="1029"/>
      <c r="G42" s="1029"/>
      <c r="H42" s="1029"/>
      <c r="I42" s="1029"/>
      <c r="J42" s="1029"/>
      <c r="K42" s="1029"/>
      <c r="L42" s="1029"/>
      <c r="M42" s="1029"/>
      <c r="N42" s="1029"/>
      <c r="O42" s="1029"/>
      <c r="P42" s="1029"/>
      <c r="Q42" s="1029"/>
      <c r="R42" s="1029"/>
      <c r="S42" s="1029"/>
      <c r="T42" s="1029"/>
    </row>
    <row r="43" spans="1:20" s="252" customFormat="1" x14ac:dyDescent="0.25">
      <c r="A43" s="1028"/>
      <c r="B43" s="1029"/>
      <c r="C43" s="1029"/>
      <c r="D43" s="1029"/>
      <c r="E43" s="1029"/>
      <c r="F43" s="1029"/>
      <c r="G43" s="1029"/>
      <c r="H43" s="1029"/>
      <c r="I43" s="1029"/>
      <c r="J43" s="1029"/>
      <c r="K43" s="1029"/>
      <c r="L43" s="1029"/>
      <c r="M43" s="1029"/>
      <c r="N43" s="1029"/>
      <c r="O43" s="1029"/>
      <c r="P43" s="1029"/>
      <c r="Q43" s="1029"/>
      <c r="R43" s="1029"/>
      <c r="S43" s="1029"/>
      <c r="T43" s="1029"/>
    </row>
    <row r="44" spans="1:20" s="252" customFormat="1" x14ac:dyDescent="0.25">
      <c r="A44" s="1028"/>
      <c r="B44" s="1029"/>
      <c r="C44" s="1029"/>
      <c r="D44" s="1029"/>
      <c r="E44" s="1029"/>
      <c r="F44" s="1029"/>
      <c r="G44" s="1029"/>
      <c r="H44" s="1029"/>
      <c r="I44" s="1029"/>
      <c r="J44" s="1029"/>
      <c r="K44" s="1029"/>
      <c r="L44" s="1029"/>
      <c r="M44" s="1029"/>
      <c r="N44" s="1029"/>
      <c r="O44" s="1029"/>
      <c r="P44" s="1029"/>
      <c r="Q44" s="1029"/>
      <c r="R44" s="1029"/>
      <c r="S44" s="1029"/>
      <c r="T44" s="1029"/>
    </row>
    <row r="45" spans="1:20" s="252" customFormat="1" x14ac:dyDescent="0.25">
      <c r="A45" s="1028"/>
      <c r="B45" s="1029"/>
      <c r="C45" s="1029"/>
      <c r="D45" s="1029"/>
      <c r="E45" s="1029"/>
      <c r="F45" s="1029"/>
      <c r="G45" s="1029"/>
      <c r="H45" s="1029"/>
      <c r="I45" s="1029"/>
      <c r="J45" s="1029"/>
      <c r="K45" s="1029"/>
      <c r="L45" s="1029"/>
      <c r="M45" s="1029"/>
      <c r="N45" s="1029"/>
      <c r="O45" s="1029"/>
      <c r="P45" s="1029"/>
      <c r="Q45" s="1029"/>
      <c r="R45" s="1029"/>
      <c r="S45" s="1029"/>
      <c r="T45" s="1029"/>
    </row>
    <row r="46" spans="1:20" s="252" customFormat="1" x14ac:dyDescent="0.25">
      <c r="A46" s="1028"/>
      <c r="B46" s="1029"/>
      <c r="C46" s="1029"/>
      <c r="D46" s="1029"/>
      <c r="E46" s="1029"/>
      <c r="F46" s="1029"/>
      <c r="G46" s="1029"/>
      <c r="H46" s="1029"/>
      <c r="I46" s="1029"/>
      <c r="J46" s="1029"/>
      <c r="K46" s="1029"/>
      <c r="L46" s="1029"/>
      <c r="M46" s="1029"/>
      <c r="N46" s="1029"/>
      <c r="O46" s="1029"/>
      <c r="P46" s="1029"/>
      <c r="Q46" s="1029"/>
      <c r="R46" s="1029"/>
      <c r="S46" s="1029"/>
      <c r="T46" s="1029"/>
    </row>
    <row r="47" spans="1:20" s="252" customFormat="1" x14ac:dyDescent="0.25">
      <c r="A47" s="1028"/>
      <c r="B47" s="1029"/>
      <c r="C47" s="1029"/>
      <c r="D47" s="1029"/>
      <c r="E47" s="1029"/>
      <c r="F47" s="1029"/>
      <c r="G47" s="1029"/>
      <c r="H47" s="1029"/>
      <c r="I47" s="1029"/>
      <c r="J47" s="1029"/>
      <c r="K47" s="1029"/>
      <c r="L47" s="1029"/>
      <c r="M47" s="1029"/>
      <c r="N47" s="1029"/>
      <c r="O47" s="1029"/>
      <c r="P47" s="1029"/>
      <c r="Q47" s="1029"/>
      <c r="R47" s="1029"/>
      <c r="S47" s="1029"/>
      <c r="T47" s="1029"/>
    </row>
    <row r="48" spans="1:20" s="252" customFormat="1" x14ac:dyDescent="0.25">
      <c r="A48" s="1028"/>
      <c r="B48" s="1029"/>
      <c r="C48" s="1029"/>
      <c r="D48" s="1029"/>
      <c r="E48" s="1029"/>
      <c r="F48" s="1029"/>
      <c r="G48" s="1029"/>
      <c r="H48" s="1029"/>
      <c r="I48" s="1029"/>
      <c r="J48" s="1029"/>
      <c r="K48" s="1029"/>
      <c r="L48" s="1029"/>
      <c r="M48" s="1029"/>
      <c r="N48" s="1029"/>
      <c r="O48" s="1029"/>
      <c r="P48" s="1029"/>
      <c r="Q48" s="1029"/>
      <c r="R48" s="1029"/>
      <c r="S48" s="1029"/>
      <c r="T48" s="1029"/>
    </row>
    <row r="49" spans="1:20" s="252" customFormat="1" x14ac:dyDescent="0.25">
      <c r="A49" s="1028"/>
      <c r="B49" s="1029"/>
      <c r="C49" s="1029"/>
      <c r="D49" s="1029"/>
      <c r="E49" s="1029"/>
      <c r="F49" s="1029"/>
      <c r="G49" s="1029"/>
      <c r="H49" s="1029"/>
      <c r="I49" s="1029"/>
      <c r="J49" s="1029"/>
      <c r="K49" s="1029"/>
      <c r="L49" s="1029"/>
      <c r="M49" s="1029"/>
      <c r="N49" s="1029"/>
      <c r="O49" s="1029"/>
      <c r="P49" s="1029"/>
      <c r="Q49" s="1029"/>
      <c r="R49" s="1029"/>
      <c r="S49" s="1029"/>
      <c r="T49" s="1029"/>
    </row>
    <row r="50" spans="1:20" s="252" customFormat="1" x14ac:dyDescent="0.25">
      <c r="A50" s="1028"/>
      <c r="B50" s="1029"/>
      <c r="C50" s="1029"/>
      <c r="D50" s="1029"/>
      <c r="E50" s="1029"/>
      <c r="F50" s="1029"/>
      <c r="G50" s="1029"/>
      <c r="H50" s="1029"/>
      <c r="I50" s="1029"/>
      <c r="J50" s="1029"/>
      <c r="K50" s="1029"/>
      <c r="L50" s="1029"/>
      <c r="M50" s="1029"/>
      <c r="N50" s="1029"/>
      <c r="O50" s="1029"/>
      <c r="P50" s="1029"/>
      <c r="Q50" s="1029"/>
      <c r="R50" s="1029"/>
      <c r="S50" s="1029"/>
      <c r="T50" s="1029"/>
    </row>
    <row r="51" spans="1:20" s="252" customFormat="1" x14ac:dyDescent="0.25">
      <c r="A51" s="1028"/>
      <c r="B51" s="1029"/>
      <c r="C51" s="1029"/>
      <c r="D51" s="1029"/>
      <c r="E51" s="1029"/>
      <c r="F51" s="1029"/>
      <c r="G51" s="1029"/>
      <c r="H51" s="1029"/>
      <c r="I51" s="1029"/>
      <c r="J51" s="1029"/>
      <c r="K51" s="1029"/>
      <c r="L51" s="1029"/>
      <c r="M51" s="1029"/>
      <c r="N51" s="1029"/>
      <c r="O51" s="1029"/>
      <c r="P51" s="1029"/>
      <c r="Q51" s="1029"/>
      <c r="R51" s="1029"/>
      <c r="S51" s="1029"/>
      <c r="T51" s="1029"/>
    </row>
    <row r="52" spans="1:20" s="252" customFormat="1" x14ac:dyDescent="0.25">
      <c r="A52" s="1028"/>
      <c r="B52" s="1029"/>
      <c r="C52" s="1029"/>
      <c r="D52" s="1029"/>
      <c r="E52" s="1029"/>
      <c r="F52" s="1029"/>
      <c r="G52" s="1029"/>
      <c r="H52" s="1029"/>
      <c r="I52" s="1029"/>
      <c r="J52" s="1029"/>
      <c r="K52" s="1029"/>
      <c r="L52" s="1029"/>
      <c r="M52" s="1029"/>
      <c r="N52" s="1029"/>
      <c r="O52" s="1029"/>
      <c r="P52" s="1029"/>
      <c r="Q52" s="1029"/>
      <c r="R52" s="1029"/>
      <c r="S52" s="1029"/>
      <c r="T52" s="1029"/>
    </row>
    <row r="53" spans="1:20" s="252" customFormat="1" x14ac:dyDescent="0.25">
      <c r="A53" s="1028"/>
      <c r="B53" s="1029"/>
      <c r="C53" s="1029"/>
      <c r="D53" s="1029"/>
      <c r="E53" s="1029"/>
      <c r="F53" s="1029"/>
      <c r="G53" s="1029"/>
      <c r="H53" s="1029"/>
      <c r="I53" s="1029"/>
      <c r="J53" s="1029"/>
      <c r="K53" s="1029"/>
      <c r="L53" s="1029"/>
      <c r="M53" s="1029"/>
      <c r="N53" s="1029"/>
      <c r="O53" s="1029"/>
      <c r="P53" s="1029"/>
      <c r="Q53" s="1029"/>
      <c r="R53" s="1029"/>
      <c r="S53" s="1029"/>
      <c r="T53" s="1029"/>
    </row>
    <row r="54" spans="1:20" s="252" customFormat="1" x14ac:dyDescent="0.25">
      <c r="A54" s="1028"/>
      <c r="B54" s="1029"/>
      <c r="C54" s="1029"/>
      <c r="D54" s="1029"/>
      <c r="E54" s="1029"/>
      <c r="F54" s="1029"/>
      <c r="G54" s="1029"/>
      <c r="H54" s="1029"/>
      <c r="I54" s="1029"/>
      <c r="J54" s="1029"/>
      <c r="K54" s="1029"/>
      <c r="L54" s="1029"/>
      <c r="M54" s="1029"/>
      <c r="N54" s="1029"/>
      <c r="O54" s="1029"/>
      <c r="P54" s="1029"/>
      <c r="Q54" s="1029"/>
      <c r="R54" s="1029"/>
      <c r="S54" s="1029"/>
      <c r="T54" s="1029"/>
    </row>
    <row r="55" spans="1:20" s="252" customFormat="1" x14ac:dyDescent="0.25">
      <c r="A55" s="1028"/>
      <c r="B55" s="1029"/>
      <c r="C55" s="1029"/>
      <c r="D55" s="1029"/>
      <c r="E55" s="1029"/>
      <c r="F55" s="1029"/>
      <c r="G55" s="1029"/>
      <c r="H55" s="1029"/>
      <c r="I55" s="1029"/>
      <c r="J55" s="1029"/>
      <c r="K55" s="1029"/>
      <c r="L55" s="1029"/>
      <c r="M55" s="1029"/>
      <c r="N55" s="1029"/>
      <c r="O55" s="1029"/>
      <c r="P55" s="1029"/>
      <c r="Q55" s="1029"/>
      <c r="R55" s="1029"/>
      <c r="S55" s="1029"/>
      <c r="T55" s="1029"/>
    </row>
    <row r="56" spans="1:20" s="252" customFormat="1" x14ac:dyDescent="0.25">
      <c r="A56" s="1028"/>
      <c r="B56" s="1029"/>
      <c r="C56" s="1029"/>
      <c r="D56" s="1029"/>
      <c r="E56" s="1029"/>
      <c r="F56" s="1029"/>
      <c r="G56" s="1029"/>
      <c r="H56" s="1029"/>
      <c r="I56" s="1029"/>
      <c r="J56" s="1029"/>
      <c r="K56" s="1029"/>
      <c r="L56" s="1029"/>
      <c r="M56" s="1029"/>
      <c r="N56" s="1029"/>
      <c r="O56" s="1029"/>
      <c r="P56" s="1029"/>
      <c r="Q56" s="1029"/>
      <c r="R56" s="1029"/>
      <c r="S56" s="1029"/>
      <c r="T56" s="1029"/>
    </row>
    <row r="57" spans="1:20" s="252" customFormat="1" x14ac:dyDescent="0.25">
      <c r="A57" s="1028"/>
      <c r="B57" s="1029"/>
      <c r="C57" s="1029"/>
      <c r="D57" s="1029"/>
      <c r="E57" s="1029"/>
      <c r="F57" s="1029"/>
      <c r="G57" s="1029"/>
      <c r="H57" s="1029"/>
      <c r="I57" s="1029"/>
      <c r="J57" s="1029"/>
      <c r="K57" s="1029"/>
      <c r="L57" s="1029"/>
      <c r="M57" s="1029"/>
      <c r="N57" s="1029"/>
      <c r="O57" s="1029"/>
      <c r="P57" s="1029"/>
      <c r="Q57" s="1029"/>
      <c r="R57" s="1029"/>
      <c r="S57" s="1029"/>
      <c r="T57" s="1029"/>
    </row>
    <row r="58" spans="1:20" s="252" customFormat="1" x14ac:dyDescent="0.25">
      <c r="A58" s="1028"/>
      <c r="B58" s="1029"/>
      <c r="C58" s="1029"/>
      <c r="D58" s="1029"/>
      <c r="E58" s="1029"/>
      <c r="F58" s="1029"/>
      <c r="G58" s="1029"/>
      <c r="H58" s="1029"/>
      <c r="I58" s="1029"/>
      <c r="J58" s="1029"/>
      <c r="K58" s="1029"/>
      <c r="L58" s="1029"/>
      <c r="M58" s="1029"/>
      <c r="N58" s="1029"/>
      <c r="O58" s="1029"/>
      <c r="P58" s="1029"/>
      <c r="Q58" s="1029"/>
      <c r="R58" s="1029"/>
      <c r="S58" s="1029"/>
      <c r="T58" s="1029"/>
    </row>
    <row r="59" spans="1:20" s="252" customFormat="1" ht="9.75" customHeight="1" x14ac:dyDescent="0.25">
      <c r="A59" s="255"/>
      <c r="B59" s="256"/>
      <c r="C59" s="257"/>
      <c r="D59" s="256"/>
      <c r="E59" s="256"/>
      <c r="F59" s="257"/>
      <c r="G59" s="256"/>
      <c r="H59" s="256"/>
      <c r="I59" s="257"/>
      <c r="J59" s="256"/>
      <c r="K59" s="256"/>
      <c r="L59" s="257"/>
      <c r="M59" s="256"/>
      <c r="N59" s="256"/>
      <c r="O59" s="257"/>
      <c r="P59" s="256"/>
      <c r="Q59" s="256"/>
      <c r="R59" s="256"/>
      <c r="S59" s="256"/>
      <c r="T59" s="256"/>
    </row>
    <row r="60" spans="1:20" s="252" customFormat="1" ht="12.75" hidden="1" customHeight="1" x14ac:dyDescent="0.25">
      <c r="A60" s="255"/>
      <c r="B60" s="256"/>
      <c r="C60" s="257"/>
      <c r="D60" s="256"/>
      <c r="E60" s="256"/>
      <c r="F60" s="257"/>
      <c r="G60" s="256"/>
      <c r="H60" s="256"/>
      <c r="I60" s="257"/>
      <c r="J60" s="256"/>
      <c r="K60" s="256"/>
      <c r="L60" s="257"/>
      <c r="M60" s="256"/>
      <c r="N60" s="256"/>
      <c r="O60" s="257"/>
      <c r="P60" s="256"/>
      <c r="Q60" s="256"/>
      <c r="R60" s="256"/>
      <c r="S60" s="256"/>
      <c r="T60" s="256"/>
    </row>
    <row r="61" spans="1:20" s="252" customFormat="1" ht="12.75" hidden="1" customHeight="1" x14ac:dyDescent="0.25">
      <c r="A61" s="255"/>
      <c r="B61" s="256"/>
      <c r="C61" s="257"/>
      <c r="D61" s="256"/>
      <c r="E61" s="256"/>
      <c r="F61" s="257"/>
      <c r="G61" s="256"/>
      <c r="H61" s="256"/>
      <c r="I61" s="257"/>
      <c r="J61" s="256"/>
      <c r="K61" s="256"/>
      <c r="L61" s="257"/>
      <c r="M61" s="256"/>
      <c r="N61" s="256"/>
      <c r="O61" s="257"/>
      <c r="P61" s="256"/>
      <c r="Q61" s="256"/>
      <c r="R61" s="256"/>
      <c r="S61" s="256"/>
      <c r="T61" s="256"/>
    </row>
    <row r="62" spans="1:20" s="252" customFormat="1" ht="12.75" hidden="1" customHeight="1" x14ac:dyDescent="0.25">
      <c r="A62" s="255"/>
      <c r="B62" s="256"/>
      <c r="C62" s="257"/>
      <c r="D62" s="256"/>
      <c r="E62" s="256"/>
      <c r="F62" s="257"/>
      <c r="G62" s="256"/>
      <c r="H62" s="256"/>
      <c r="I62" s="257"/>
      <c r="J62" s="256"/>
      <c r="K62" s="256"/>
      <c r="L62" s="257"/>
      <c r="M62" s="256"/>
      <c r="N62" s="256"/>
      <c r="O62" s="257"/>
      <c r="P62" s="256"/>
      <c r="Q62" s="256"/>
      <c r="R62" s="256"/>
      <c r="S62" s="256"/>
      <c r="T62" s="256"/>
    </row>
  </sheetData>
  <mergeCells count="9">
    <mergeCell ref="S3:T3"/>
    <mergeCell ref="A38:T38"/>
    <mergeCell ref="A39:T58"/>
    <mergeCell ref="B3:C3"/>
    <mergeCell ref="E3:F3"/>
    <mergeCell ref="H3:I3"/>
    <mergeCell ref="K3:L3"/>
    <mergeCell ref="N3:O3"/>
    <mergeCell ref="Q3:R3"/>
  </mergeCells>
  <pageMargins left="0.70866141732283472" right="0.70866141732283472" top="0.74803149606299213" bottom="0.74803149606299213" header="0.31496062992125984" footer="0.31496062992125984"/>
  <pageSetup paperSize="8"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Y62"/>
  <sheetViews>
    <sheetView zoomScaleNormal="70" workbookViewId="0">
      <selection activeCell="H14" sqref="H14"/>
    </sheetView>
  </sheetViews>
  <sheetFormatPr defaultRowHeight="13.2" x14ac:dyDescent="0.25"/>
  <cols>
    <col min="1" max="1" width="25.44140625" style="212" customWidth="1"/>
    <col min="2" max="3" width="9.109375" style="212"/>
    <col min="4" max="4" width="2.5546875" style="212" customWidth="1"/>
    <col min="5" max="6" width="9.109375" style="212"/>
    <col min="7" max="7" width="2.5546875" style="212" customWidth="1"/>
    <col min="8" max="9" width="9.109375" style="212"/>
    <col min="10" max="10" width="2.5546875" style="212" customWidth="1"/>
    <col min="11" max="12" width="9.109375" style="212"/>
    <col min="13" max="13" width="2.5546875" style="212" customWidth="1"/>
    <col min="14" max="15" width="9.109375" style="212"/>
    <col min="16" max="16" width="2.5546875" style="212" customWidth="1"/>
    <col min="17" max="17" width="10.5546875" style="212" customWidth="1"/>
    <col min="18" max="20" width="7.5546875" style="212" customWidth="1"/>
    <col min="21" max="256" width="9.109375" style="212"/>
    <col min="257" max="257" width="25.44140625" style="212" customWidth="1"/>
    <col min="258" max="259" width="9.109375" style="212"/>
    <col min="260" max="260" width="2.5546875" style="212" customWidth="1"/>
    <col min="261" max="262" width="9.109375" style="212"/>
    <col min="263" max="263" width="2.5546875" style="212" customWidth="1"/>
    <col min="264" max="265" width="9.109375" style="212"/>
    <col min="266" max="266" width="2.5546875" style="212" customWidth="1"/>
    <col min="267" max="268" width="9.109375" style="212"/>
    <col min="269" max="269" width="2.5546875" style="212" customWidth="1"/>
    <col min="270" max="271" width="9.109375" style="212"/>
    <col min="272" max="272" width="2.5546875" style="212" customWidth="1"/>
    <col min="273" max="273" width="10.5546875" style="212" customWidth="1"/>
    <col min="274" max="276" width="7.5546875" style="212" customWidth="1"/>
    <col min="277" max="512" width="9.109375" style="212"/>
    <col min="513" max="513" width="25.44140625" style="212" customWidth="1"/>
    <col min="514" max="515" width="9.109375" style="212"/>
    <col min="516" max="516" width="2.5546875" style="212" customWidth="1"/>
    <col min="517" max="518" width="9.109375" style="212"/>
    <col min="519" max="519" width="2.5546875" style="212" customWidth="1"/>
    <col min="520" max="521" width="9.109375" style="212"/>
    <col min="522" max="522" width="2.5546875" style="212" customWidth="1"/>
    <col min="523" max="524" width="9.109375" style="212"/>
    <col min="525" max="525" width="2.5546875" style="212" customWidth="1"/>
    <col min="526" max="527" width="9.109375" style="212"/>
    <col min="528" max="528" width="2.5546875" style="212" customWidth="1"/>
    <col min="529" max="529" width="10.5546875" style="212" customWidth="1"/>
    <col min="530" max="532" width="7.5546875" style="212" customWidth="1"/>
    <col min="533" max="768" width="9.109375" style="212"/>
    <col min="769" max="769" width="25.44140625" style="212" customWidth="1"/>
    <col min="770" max="771" width="9.109375" style="212"/>
    <col min="772" max="772" width="2.5546875" style="212" customWidth="1"/>
    <col min="773" max="774" width="9.109375" style="212"/>
    <col min="775" max="775" width="2.5546875" style="212" customWidth="1"/>
    <col min="776" max="777" width="9.109375" style="212"/>
    <col min="778" max="778" width="2.5546875" style="212" customWidth="1"/>
    <col min="779" max="780" width="9.109375" style="212"/>
    <col min="781" max="781" width="2.5546875" style="212" customWidth="1"/>
    <col min="782" max="783" width="9.109375" style="212"/>
    <col min="784" max="784" width="2.5546875" style="212" customWidth="1"/>
    <col min="785" max="785" width="10.5546875" style="212" customWidth="1"/>
    <col min="786" max="788" width="7.5546875" style="212" customWidth="1"/>
    <col min="789" max="1024" width="9.109375" style="212"/>
    <col min="1025" max="1025" width="25.44140625" style="212" customWidth="1"/>
    <col min="1026" max="1027" width="9.109375" style="212"/>
    <col min="1028" max="1028" width="2.5546875" style="212" customWidth="1"/>
    <col min="1029" max="1030" width="9.109375" style="212"/>
    <col min="1031" max="1031" width="2.5546875" style="212" customWidth="1"/>
    <col min="1032" max="1033" width="9.109375" style="212"/>
    <col min="1034" max="1034" width="2.5546875" style="212" customWidth="1"/>
    <col min="1035" max="1036" width="9.109375" style="212"/>
    <col min="1037" max="1037" width="2.5546875" style="212" customWidth="1"/>
    <col min="1038" max="1039" width="9.109375" style="212"/>
    <col min="1040" max="1040" width="2.5546875" style="212" customWidth="1"/>
    <col min="1041" max="1041" width="10.5546875" style="212" customWidth="1"/>
    <col min="1042" max="1044" width="7.5546875" style="212" customWidth="1"/>
    <col min="1045" max="1280" width="9.109375" style="212"/>
    <col min="1281" max="1281" width="25.44140625" style="212" customWidth="1"/>
    <col min="1282" max="1283" width="9.109375" style="212"/>
    <col min="1284" max="1284" width="2.5546875" style="212" customWidth="1"/>
    <col min="1285" max="1286" width="9.109375" style="212"/>
    <col min="1287" max="1287" width="2.5546875" style="212" customWidth="1"/>
    <col min="1288" max="1289" width="9.109375" style="212"/>
    <col min="1290" max="1290" width="2.5546875" style="212" customWidth="1"/>
    <col min="1291" max="1292" width="9.109375" style="212"/>
    <col min="1293" max="1293" width="2.5546875" style="212" customWidth="1"/>
    <col min="1294" max="1295" width="9.109375" style="212"/>
    <col min="1296" max="1296" width="2.5546875" style="212" customWidth="1"/>
    <col min="1297" max="1297" width="10.5546875" style="212" customWidth="1"/>
    <col min="1298" max="1300" width="7.5546875" style="212" customWidth="1"/>
    <col min="1301" max="1536" width="9.109375" style="212"/>
    <col min="1537" max="1537" width="25.44140625" style="212" customWidth="1"/>
    <col min="1538" max="1539" width="9.109375" style="212"/>
    <col min="1540" max="1540" width="2.5546875" style="212" customWidth="1"/>
    <col min="1541" max="1542" width="9.109375" style="212"/>
    <col min="1543" max="1543" width="2.5546875" style="212" customWidth="1"/>
    <col min="1544" max="1545" width="9.109375" style="212"/>
    <col min="1546" max="1546" width="2.5546875" style="212" customWidth="1"/>
    <col min="1547" max="1548" width="9.109375" style="212"/>
    <col min="1549" max="1549" width="2.5546875" style="212" customWidth="1"/>
    <col min="1550" max="1551" width="9.109375" style="212"/>
    <col min="1552" max="1552" width="2.5546875" style="212" customWidth="1"/>
    <col min="1553" max="1553" width="10.5546875" style="212" customWidth="1"/>
    <col min="1554" max="1556" width="7.5546875" style="212" customWidth="1"/>
    <col min="1557" max="1792" width="9.109375" style="212"/>
    <col min="1793" max="1793" width="25.44140625" style="212" customWidth="1"/>
    <col min="1794" max="1795" width="9.109375" style="212"/>
    <col min="1796" max="1796" width="2.5546875" style="212" customWidth="1"/>
    <col min="1797" max="1798" width="9.109375" style="212"/>
    <col min="1799" max="1799" width="2.5546875" style="212" customWidth="1"/>
    <col min="1800" max="1801" width="9.109375" style="212"/>
    <col min="1802" max="1802" width="2.5546875" style="212" customWidth="1"/>
    <col min="1803" max="1804" width="9.109375" style="212"/>
    <col min="1805" max="1805" width="2.5546875" style="212" customWidth="1"/>
    <col min="1806" max="1807" width="9.109375" style="212"/>
    <col min="1808" max="1808" width="2.5546875" style="212" customWidth="1"/>
    <col min="1809" max="1809" width="10.5546875" style="212" customWidth="1"/>
    <col min="1810" max="1812" width="7.5546875" style="212" customWidth="1"/>
    <col min="1813" max="2048" width="9.109375" style="212"/>
    <col min="2049" max="2049" width="25.44140625" style="212" customWidth="1"/>
    <col min="2050" max="2051" width="9.109375" style="212"/>
    <col min="2052" max="2052" width="2.5546875" style="212" customWidth="1"/>
    <col min="2053" max="2054" width="9.109375" style="212"/>
    <col min="2055" max="2055" width="2.5546875" style="212" customWidth="1"/>
    <col min="2056" max="2057" width="9.109375" style="212"/>
    <col min="2058" max="2058" width="2.5546875" style="212" customWidth="1"/>
    <col min="2059" max="2060" width="9.109375" style="212"/>
    <col min="2061" max="2061" width="2.5546875" style="212" customWidth="1"/>
    <col min="2062" max="2063" width="9.109375" style="212"/>
    <col min="2064" max="2064" width="2.5546875" style="212" customWidth="1"/>
    <col min="2065" max="2065" width="10.5546875" style="212" customWidth="1"/>
    <col min="2066" max="2068" width="7.5546875" style="212" customWidth="1"/>
    <col min="2069" max="2304" width="9.109375" style="212"/>
    <col min="2305" max="2305" width="25.44140625" style="212" customWidth="1"/>
    <col min="2306" max="2307" width="9.109375" style="212"/>
    <col min="2308" max="2308" width="2.5546875" style="212" customWidth="1"/>
    <col min="2309" max="2310" width="9.109375" style="212"/>
    <col min="2311" max="2311" width="2.5546875" style="212" customWidth="1"/>
    <col min="2312" max="2313" width="9.109375" style="212"/>
    <col min="2314" max="2314" width="2.5546875" style="212" customWidth="1"/>
    <col min="2315" max="2316" width="9.109375" style="212"/>
    <col min="2317" max="2317" width="2.5546875" style="212" customWidth="1"/>
    <col min="2318" max="2319" width="9.109375" style="212"/>
    <col min="2320" max="2320" width="2.5546875" style="212" customWidth="1"/>
    <col min="2321" max="2321" width="10.5546875" style="212" customWidth="1"/>
    <col min="2322" max="2324" width="7.5546875" style="212" customWidth="1"/>
    <col min="2325" max="2560" width="9.109375" style="212"/>
    <col min="2561" max="2561" width="25.44140625" style="212" customWidth="1"/>
    <col min="2562" max="2563" width="9.109375" style="212"/>
    <col min="2564" max="2564" width="2.5546875" style="212" customWidth="1"/>
    <col min="2565" max="2566" width="9.109375" style="212"/>
    <col min="2567" max="2567" width="2.5546875" style="212" customWidth="1"/>
    <col min="2568" max="2569" width="9.109375" style="212"/>
    <col min="2570" max="2570" width="2.5546875" style="212" customWidth="1"/>
    <col min="2571" max="2572" width="9.109375" style="212"/>
    <col min="2573" max="2573" width="2.5546875" style="212" customWidth="1"/>
    <col min="2574" max="2575" width="9.109375" style="212"/>
    <col min="2576" max="2576" width="2.5546875" style="212" customWidth="1"/>
    <col min="2577" max="2577" width="10.5546875" style="212" customWidth="1"/>
    <col min="2578" max="2580" width="7.5546875" style="212" customWidth="1"/>
    <col min="2581" max="2816" width="9.109375" style="212"/>
    <col min="2817" max="2817" width="25.44140625" style="212" customWidth="1"/>
    <col min="2818" max="2819" width="9.109375" style="212"/>
    <col min="2820" max="2820" width="2.5546875" style="212" customWidth="1"/>
    <col min="2821" max="2822" width="9.109375" style="212"/>
    <col min="2823" max="2823" width="2.5546875" style="212" customWidth="1"/>
    <col min="2824" max="2825" width="9.109375" style="212"/>
    <col min="2826" max="2826" width="2.5546875" style="212" customWidth="1"/>
    <col min="2827" max="2828" width="9.109375" style="212"/>
    <col min="2829" max="2829" width="2.5546875" style="212" customWidth="1"/>
    <col min="2830" max="2831" width="9.109375" style="212"/>
    <col min="2832" max="2832" width="2.5546875" style="212" customWidth="1"/>
    <col min="2833" max="2833" width="10.5546875" style="212" customWidth="1"/>
    <col min="2834" max="2836" width="7.5546875" style="212" customWidth="1"/>
    <col min="2837" max="3072" width="9.109375" style="212"/>
    <col min="3073" max="3073" width="25.44140625" style="212" customWidth="1"/>
    <col min="3074" max="3075" width="9.109375" style="212"/>
    <col min="3076" max="3076" width="2.5546875" style="212" customWidth="1"/>
    <col min="3077" max="3078" width="9.109375" style="212"/>
    <col min="3079" max="3079" width="2.5546875" style="212" customWidth="1"/>
    <col min="3080" max="3081" width="9.109375" style="212"/>
    <col min="3082" max="3082" width="2.5546875" style="212" customWidth="1"/>
    <col min="3083" max="3084" width="9.109375" style="212"/>
    <col min="3085" max="3085" width="2.5546875" style="212" customWidth="1"/>
    <col min="3086" max="3087" width="9.109375" style="212"/>
    <col min="3088" max="3088" width="2.5546875" style="212" customWidth="1"/>
    <col min="3089" max="3089" width="10.5546875" style="212" customWidth="1"/>
    <col min="3090" max="3092" width="7.5546875" style="212" customWidth="1"/>
    <col min="3093" max="3328" width="9.109375" style="212"/>
    <col min="3329" max="3329" width="25.44140625" style="212" customWidth="1"/>
    <col min="3330" max="3331" width="9.109375" style="212"/>
    <col min="3332" max="3332" width="2.5546875" style="212" customWidth="1"/>
    <col min="3333" max="3334" width="9.109375" style="212"/>
    <col min="3335" max="3335" width="2.5546875" style="212" customWidth="1"/>
    <col min="3336" max="3337" width="9.109375" style="212"/>
    <col min="3338" max="3338" width="2.5546875" style="212" customWidth="1"/>
    <col min="3339" max="3340" width="9.109375" style="212"/>
    <col min="3341" max="3341" width="2.5546875" style="212" customWidth="1"/>
    <col min="3342" max="3343" width="9.109375" style="212"/>
    <col min="3344" max="3344" width="2.5546875" style="212" customWidth="1"/>
    <col min="3345" max="3345" width="10.5546875" style="212" customWidth="1"/>
    <col min="3346" max="3348" width="7.5546875" style="212" customWidth="1"/>
    <col min="3349" max="3584" width="9.109375" style="212"/>
    <col min="3585" max="3585" width="25.44140625" style="212" customWidth="1"/>
    <col min="3586" max="3587" width="9.109375" style="212"/>
    <col min="3588" max="3588" width="2.5546875" style="212" customWidth="1"/>
    <col min="3589" max="3590" width="9.109375" style="212"/>
    <col min="3591" max="3591" width="2.5546875" style="212" customWidth="1"/>
    <col min="3592" max="3593" width="9.109375" style="212"/>
    <col min="3594" max="3594" width="2.5546875" style="212" customWidth="1"/>
    <col min="3595" max="3596" width="9.109375" style="212"/>
    <col min="3597" max="3597" width="2.5546875" style="212" customWidth="1"/>
    <col min="3598" max="3599" width="9.109375" style="212"/>
    <col min="3600" max="3600" width="2.5546875" style="212" customWidth="1"/>
    <col min="3601" max="3601" width="10.5546875" style="212" customWidth="1"/>
    <col min="3602" max="3604" width="7.5546875" style="212" customWidth="1"/>
    <col min="3605" max="3840" width="9.109375" style="212"/>
    <col min="3841" max="3841" width="25.44140625" style="212" customWidth="1"/>
    <col min="3842" max="3843" width="9.109375" style="212"/>
    <col min="3844" max="3844" width="2.5546875" style="212" customWidth="1"/>
    <col min="3845" max="3846" width="9.109375" style="212"/>
    <col min="3847" max="3847" width="2.5546875" style="212" customWidth="1"/>
    <col min="3848" max="3849" width="9.109375" style="212"/>
    <col min="3850" max="3850" width="2.5546875" style="212" customWidth="1"/>
    <col min="3851" max="3852" width="9.109375" style="212"/>
    <col min="3853" max="3853" width="2.5546875" style="212" customWidth="1"/>
    <col min="3854" max="3855" width="9.109375" style="212"/>
    <col min="3856" max="3856" width="2.5546875" style="212" customWidth="1"/>
    <col min="3857" max="3857" width="10.5546875" style="212" customWidth="1"/>
    <col min="3858" max="3860" width="7.5546875" style="212" customWidth="1"/>
    <col min="3861" max="4096" width="9.109375" style="212"/>
    <col min="4097" max="4097" width="25.44140625" style="212" customWidth="1"/>
    <col min="4098" max="4099" width="9.109375" style="212"/>
    <col min="4100" max="4100" width="2.5546875" style="212" customWidth="1"/>
    <col min="4101" max="4102" width="9.109375" style="212"/>
    <col min="4103" max="4103" width="2.5546875" style="212" customWidth="1"/>
    <col min="4104" max="4105" width="9.109375" style="212"/>
    <col min="4106" max="4106" width="2.5546875" style="212" customWidth="1"/>
    <col min="4107" max="4108" width="9.109375" style="212"/>
    <col min="4109" max="4109" width="2.5546875" style="212" customWidth="1"/>
    <col min="4110" max="4111" width="9.109375" style="212"/>
    <col min="4112" max="4112" width="2.5546875" style="212" customWidth="1"/>
    <col min="4113" max="4113" width="10.5546875" style="212" customWidth="1"/>
    <col min="4114" max="4116" width="7.5546875" style="212" customWidth="1"/>
    <col min="4117" max="4352" width="9.109375" style="212"/>
    <col min="4353" max="4353" width="25.44140625" style="212" customWidth="1"/>
    <col min="4354" max="4355" width="9.109375" style="212"/>
    <col min="4356" max="4356" width="2.5546875" style="212" customWidth="1"/>
    <col min="4357" max="4358" width="9.109375" style="212"/>
    <col min="4359" max="4359" width="2.5546875" style="212" customWidth="1"/>
    <col min="4360" max="4361" width="9.109375" style="212"/>
    <col min="4362" max="4362" width="2.5546875" style="212" customWidth="1"/>
    <col min="4363" max="4364" width="9.109375" style="212"/>
    <col min="4365" max="4365" width="2.5546875" style="212" customWidth="1"/>
    <col min="4366" max="4367" width="9.109375" style="212"/>
    <col min="4368" max="4368" width="2.5546875" style="212" customWidth="1"/>
    <col min="4369" max="4369" width="10.5546875" style="212" customWidth="1"/>
    <col min="4370" max="4372" width="7.5546875" style="212" customWidth="1"/>
    <col min="4373" max="4608" width="9.109375" style="212"/>
    <col min="4609" max="4609" width="25.44140625" style="212" customWidth="1"/>
    <col min="4610" max="4611" width="9.109375" style="212"/>
    <col min="4612" max="4612" width="2.5546875" style="212" customWidth="1"/>
    <col min="4613" max="4614" width="9.109375" style="212"/>
    <col min="4615" max="4615" width="2.5546875" style="212" customWidth="1"/>
    <col min="4616" max="4617" width="9.109375" style="212"/>
    <col min="4618" max="4618" width="2.5546875" style="212" customWidth="1"/>
    <col min="4619" max="4620" width="9.109375" style="212"/>
    <col min="4621" max="4621" width="2.5546875" style="212" customWidth="1"/>
    <col min="4622" max="4623" width="9.109375" style="212"/>
    <col min="4624" max="4624" width="2.5546875" style="212" customWidth="1"/>
    <col min="4625" max="4625" width="10.5546875" style="212" customWidth="1"/>
    <col min="4626" max="4628" width="7.5546875" style="212" customWidth="1"/>
    <col min="4629" max="4864" width="9.109375" style="212"/>
    <col min="4865" max="4865" width="25.44140625" style="212" customWidth="1"/>
    <col min="4866" max="4867" width="9.109375" style="212"/>
    <col min="4868" max="4868" width="2.5546875" style="212" customWidth="1"/>
    <col min="4869" max="4870" width="9.109375" style="212"/>
    <col min="4871" max="4871" width="2.5546875" style="212" customWidth="1"/>
    <col min="4872" max="4873" width="9.109375" style="212"/>
    <col min="4874" max="4874" width="2.5546875" style="212" customWidth="1"/>
    <col min="4875" max="4876" width="9.109375" style="212"/>
    <col min="4877" max="4877" width="2.5546875" style="212" customWidth="1"/>
    <col min="4878" max="4879" width="9.109375" style="212"/>
    <col min="4880" max="4880" width="2.5546875" style="212" customWidth="1"/>
    <col min="4881" max="4881" width="10.5546875" style="212" customWidth="1"/>
    <col min="4882" max="4884" width="7.5546875" style="212" customWidth="1"/>
    <col min="4885" max="5120" width="9.109375" style="212"/>
    <col min="5121" max="5121" width="25.44140625" style="212" customWidth="1"/>
    <col min="5122" max="5123" width="9.109375" style="212"/>
    <col min="5124" max="5124" width="2.5546875" style="212" customWidth="1"/>
    <col min="5125" max="5126" width="9.109375" style="212"/>
    <col min="5127" max="5127" width="2.5546875" style="212" customWidth="1"/>
    <col min="5128" max="5129" width="9.109375" style="212"/>
    <col min="5130" max="5130" width="2.5546875" style="212" customWidth="1"/>
    <col min="5131" max="5132" width="9.109375" style="212"/>
    <col min="5133" max="5133" width="2.5546875" style="212" customWidth="1"/>
    <col min="5134" max="5135" width="9.109375" style="212"/>
    <col min="5136" max="5136" width="2.5546875" style="212" customWidth="1"/>
    <col min="5137" max="5137" width="10.5546875" style="212" customWidth="1"/>
    <col min="5138" max="5140" width="7.5546875" style="212" customWidth="1"/>
    <col min="5141" max="5376" width="9.109375" style="212"/>
    <col min="5377" max="5377" width="25.44140625" style="212" customWidth="1"/>
    <col min="5378" max="5379" width="9.109375" style="212"/>
    <col min="5380" max="5380" width="2.5546875" style="212" customWidth="1"/>
    <col min="5381" max="5382" width="9.109375" style="212"/>
    <col min="5383" max="5383" width="2.5546875" style="212" customWidth="1"/>
    <col min="5384" max="5385" width="9.109375" style="212"/>
    <col min="5386" max="5386" width="2.5546875" style="212" customWidth="1"/>
    <col min="5387" max="5388" width="9.109375" style="212"/>
    <col min="5389" max="5389" width="2.5546875" style="212" customWidth="1"/>
    <col min="5390" max="5391" width="9.109375" style="212"/>
    <col min="5392" max="5392" width="2.5546875" style="212" customWidth="1"/>
    <col min="5393" max="5393" width="10.5546875" style="212" customWidth="1"/>
    <col min="5394" max="5396" width="7.5546875" style="212" customWidth="1"/>
    <col min="5397" max="5632" width="9.109375" style="212"/>
    <col min="5633" max="5633" width="25.44140625" style="212" customWidth="1"/>
    <col min="5634" max="5635" width="9.109375" style="212"/>
    <col min="5636" max="5636" width="2.5546875" style="212" customWidth="1"/>
    <col min="5637" max="5638" width="9.109375" style="212"/>
    <col min="5639" max="5639" width="2.5546875" style="212" customWidth="1"/>
    <col min="5640" max="5641" width="9.109375" style="212"/>
    <col min="5642" max="5642" width="2.5546875" style="212" customWidth="1"/>
    <col min="5643" max="5644" width="9.109375" style="212"/>
    <col min="5645" max="5645" width="2.5546875" style="212" customWidth="1"/>
    <col min="5646" max="5647" width="9.109375" style="212"/>
    <col min="5648" max="5648" width="2.5546875" style="212" customWidth="1"/>
    <col min="5649" max="5649" width="10.5546875" style="212" customWidth="1"/>
    <col min="5650" max="5652" width="7.5546875" style="212" customWidth="1"/>
    <col min="5653" max="5888" width="9.109375" style="212"/>
    <col min="5889" max="5889" width="25.44140625" style="212" customWidth="1"/>
    <col min="5890" max="5891" width="9.109375" style="212"/>
    <col min="5892" max="5892" width="2.5546875" style="212" customWidth="1"/>
    <col min="5893" max="5894" width="9.109375" style="212"/>
    <col min="5895" max="5895" width="2.5546875" style="212" customWidth="1"/>
    <col min="5896" max="5897" width="9.109375" style="212"/>
    <col min="5898" max="5898" width="2.5546875" style="212" customWidth="1"/>
    <col min="5899" max="5900" width="9.109375" style="212"/>
    <col min="5901" max="5901" width="2.5546875" style="212" customWidth="1"/>
    <col min="5902" max="5903" width="9.109375" style="212"/>
    <col min="5904" max="5904" width="2.5546875" style="212" customWidth="1"/>
    <col min="5905" max="5905" width="10.5546875" style="212" customWidth="1"/>
    <col min="5906" max="5908" width="7.5546875" style="212" customWidth="1"/>
    <col min="5909" max="6144" width="9.109375" style="212"/>
    <col min="6145" max="6145" width="25.44140625" style="212" customWidth="1"/>
    <col min="6146" max="6147" width="9.109375" style="212"/>
    <col min="6148" max="6148" width="2.5546875" style="212" customWidth="1"/>
    <col min="6149" max="6150" width="9.109375" style="212"/>
    <col min="6151" max="6151" width="2.5546875" style="212" customWidth="1"/>
    <col min="6152" max="6153" width="9.109375" style="212"/>
    <col min="6154" max="6154" width="2.5546875" style="212" customWidth="1"/>
    <col min="6155" max="6156" width="9.109375" style="212"/>
    <col min="6157" max="6157" width="2.5546875" style="212" customWidth="1"/>
    <col min="6158" max="6159" width="9.109375" style="212"/>
    <col min="6160" max="6160" width="2.5546875" style="212" customWidth="1"/>
    <col min="6161" max="6161" width="10.5546875" style="212" customWidth="1"/>
    <col min="6162" max="6164" width="7.5546875" style="212" customWidth="1"/>
    <col min="6165" max="6400" width="9.109375" style="212"/>
    <col min="6401" max="6401" width="25.44140625" style="212" customWidth="1"/>
    <col min="6402" max="6403" width="9.109375" style="212"/>
    <col min="6404" max="6404" width="2.5546875" style="212" customWidth="1"/>
    <col min="6405" max="6406" width="9.109375" style="212"/>
    <col min="6407" max="6407" width="2.5546875" style="212" customWidth="1"/>
    <col min="6408" max="6409" width="9.109375" style="212"/>
    <col min="6410" max="6410" width="2.5546875" style="212" customWidth="1"/>
    <col min="6411" max="6412" width="9.109375" style="212"/>
    <col min="6413" max="6413" width="2.5546875" style="212" customWidth="1"/>
    <col min="6414" max="6415" width="9.109375" style="212"/>
    <col min="6416" max="6416" width="2.5546875" style="212" customWidth="1"/>
    <col min="6417" max="6417" width="10.5546875" style="212" customWidth="1"/>
    <col min="6418" max="6420" width="7.5546875" style="212" customWidth="1"/>
    <col min="6421" max="6656" width="9.109375" style="212"/>
    <col min="6657" max="6657" width="25.44140625" style="212" customWidth="1"/>
    <col min="6658" max="6659" width="9.109375" style="212"/>
    <col min="6660" max="6660" width="2.5546875" style="212" customWidth="1"/>
    <col min="6661" max="6662" width="9.109375" style="212"/>
    <col min="6663" max="6663" width="2.5546875" style="212" customWidth="1"/>
    <col min="6664" max="6665" width="9.109375" style="212"/>
    <col min="6666" max="6666" width="2.5546875" style="212" customWidth="1"/>
    <col min="6667" max="6668" width="9.109375" style="212"/>
    <col min="6669" max="6669" width="2.5546875" style="212" customWidth="1"/>
    <col min="6670" max="6671" width="9.109375" style="212"/>
    <col min="6672" max="6672" width="2.5546875" style="212" customWidth="1"/>
    <col min="6673" max="6673" width="10.5546875" style="212" customWidth="1"/>
    <col min="6674" max="6676" width="7.5546875" style="212" customWidth="1"/>
    <col min="6677" max="6912" width="9.109375" style="212"/>
    <col min="6913" max="6913" width="25.44140625" style="212" customWidth="1"/>
    <col min="6914" max="6915" width="9.109375" style="212"/>
    <col min="6916" max="6916" width="2.5546875" style="212" customWidth="1"/>
    <col min="6917" max="6918" width="9.109375" style="212"/>
    <col min="6919" max="6919" width="2.5546875" style="212" customWidth="1"/>
    <col min="6920" max="6921" width="9.109375" style="212"/>
    <col min="6922" max="6922" width="2.5546875" style="212" customWidth="1"/>
    <col min="6923" max="6924" width="9.109375" style="212"/>
    <col min="6925" max="6925" width="2.5546875" style="212" customWidth="1"/>
    <col min="6926" max="6927" width="9.109375" style="212"/>
    <col min="6928" max="6928" width="2.5546875" style="212" customWidth="1"/>
    <col min="6929" max="6929" width="10.5546875" style="212" customWidth="1"/>
    <col min="6930" max="6932" width="7.5546875" style="212" customWidth="1"/>
    <col min="6933" max="7168" width="9.109375" style="212"/>
    <col min="7169" max="7169" width="25.44140625" style="212" customWidth="1"/>
    <col min="7170" max="7171" width="9.109375" style="212"/>
    <col min="7172" max="7172" width="2.5546875" style="212" customWidth="1"/>
    <col min="7173" max="7174" width="9.109375" style="212"/>
    <col min="7175" max="7175" width="2.5546875" style="212" customWidth="1"/>
    <col min="7176" max="7177" width="9.109375" style="212"/>
    <col min="7178" max="7178" width="2.5546875" style="212" customWidth="1"/>
    <col min="7179" max="7180" width="9.109375" style="212"/>
    <col min="7181" max="7181" width="2.5546875" style="212" customWidth="1"/>
    <col min="7182" max="7183" width="9.109375" style="212"/>
    <col min="7184" max="7184" width="2.5546875" style="212" customWidth="1"/>
    <col min="7185" max="7185" width="10.5546875" style="212" customWidth="1"/>
    <col min="7186" max="7188" width="7.5546875" style="212" customWidth="1"/>
    <col min="7189" max="7424" width="9.109375" style="212"/>
    <col min="7425" max="7425" width="25.44140625" style="212" customWidth="1"/>
    <col min="7426" max="7427" width="9.109375" style="212"/>
    <col min="7428" max="7428" width="2.5546875" style="212" customWidth="1"/>
    <col min="7429" max="7430" width="9.109375" style="212"/>
    <col min="7431" max="7431" width="2.5546875" style="212" customWidth="1"/>
    <col min="7432" max="7433" width="9.109375" style="212"/>
    <col min="7434" max="7434" width="2.5546875" style="212" customWidth="1"/>
    <col min="7435" max="7436" width="9.109375" style="212"/>
    <col min="7437" max="7437" width="2.5546875" style="212" customWidth="1"/>
    <col min="7438" max="7439" width="9.109375" style="212"/>
    <col min="7440" max="7440" width="2.5546875" style="212" customWidth="1"/>
    <col min="7441" max="7441" width="10.5546875" style="212" customWidth="1"/>
    <col min="7442" max="7444" width="7.5546875" style="212" customWidth="1"/>
    <col min="7445" max="7680" width="9.109375" style="212"/>
    <col min="7681" max="7681" width="25.44140625" style="212" customWidth="1"/>
    <col min="7682" max="7683" width="9.109375" style="212"/>
    <col min="7684" max="7684" width="2.5546875" style="212" customWidth="1"/>
    <col min="7685" max="7686" width="9.109375" style="212"/>
    <col min="7687" max="7687" width="2.5546875" style="212" customWidth="1"/>
    <col min="7688" max="7689" width="9.109375" style="212"/>
    <col min="7690" max="7690" width="2.5546875" style="212" customWidth="1"/>
    <col min="7691" max="7692" width="9.109375" style="212"/>
    <col min="7693" max="7693" width="2.5546875" style="212" customWidth="1"/>
    <col min="7694" max="7695" width="9.109375" style="212"/>
    <col min="7696" max="7696" width="2.5546875" style="212" customWidth="1"/>
    <col min="7697" max="7697" width="10.5546875" style="212" customWidth="1"/>
    <col min="7698" max="7700" width="7.5546875" style="212" customWidth="1"/>
    <col min="7701" max="7936" width="9.109375" style="212"/>
    <col min="7937" max="7937" width="25.44140625" style="212" customWidth="1"/>
    <col min="7938" max="7939" width="9.109375" style="212"/>
    <col min="7940" max="7940" width="2.5546875" style="212" customWidth="1"/>
    <col min="7941" max="7942" width="9.109375" style="212"/>
    <col min="7943" max="7943" width="2.5546875" style="212" customWidth="1"/>
    <col min="7944" max="7945" width="9.109375" style="212"/>
    <col min="7946" max="7946" width="2.5546875" style="212" customWidth="1"/>
    <col min="7947" max="7948" width="9.109375" style="212"/>
    <col min="7949" max="7949" width="2.5546875" style="212" customWidth="1"/>
    <col min="7950" max="7951" width="9.109375" style="212"/>
    <col min="7952" max="7952" width="2.5546875" style="212" customWidth="1"/>
    <col min="7953" max="7953" width="10.5546875" style="212" customWidth="1"/>
    <col min="7954" max="7956" width="7.5546875" style="212" customWidth="1"/>
    <col min="7957" max="8192" width="9.109375" style="212"/>
    <col min="8193" max="8193" width="25.44140625" style="212" customWidth="1"/>
    <col min="8194" max="8195" width="9.109375" style="212"/>
    <col min="8196" max="8196" width="2.5546875" style="212" customWidth="1"/>
    <col min="8197" max="8198" width="9.109375" style="212"/>
    <col min="8199" max="8199" width="2.5546875" style="212" customWidth="1"/>
    <col min="8200" max="8201" width="9.109375" style="212"/>
    <col min="8202" max="8202" width="2.5546875" style="212" customWidth="1"/>
    <col min="8203" max="8204" width="9.109375" style="212"/>
    <col min="8205" max="8205" width="2.5546875" style="212" customWidth="1"/>
    <col min="8206" max="8207" width="9.109375" style="212"/>
    <col min="8208" max="8208" width="2.5546875" style="212" customWidth="1"/>
    <col min="8209" max="8209" width="10.5546875" style="212" customWidth="1"/>
    <col min="8210" max="8212" width="7.5546875" style="212" customWidth="1"/>
    <col min="8213" max="8448" width="9.109375" style="212"/>
    <col min="8449" max="8449" width="25.44140625" style="212" customWidth="1"/>
    <col min="8450" max="8451" width="9.109375" style="212"/>
    <col min="8452" max="8452" width="2.5546875" style="212" customWidth="1"/>
    <col min="8453" max="8454" width="9.109375" style="212"/>
    <col min="8455" max="8455" width="2.5546875" style="212" customWidth="1"/>
    <col min="8456" max="8457" width="9.109375" style="212"/>
    <col min="8458" max="8458" width="2.5546875" style="212" customWidth="1"/>
    <col min="8459" max="8460" width="9.109375" style="212"/>
    <col min="8461" max="8461" width="2.5546875" style="212" customWidth="1"/>
    <col min="8462" max="8463" width="9.109375" style="212"/>
    <col min="8464" max="8464" width="2.5546875" style="212" customWidth="1"/>
    <col min="8465" max="8465" width="10.5546875" style="212" customWidth="1"/>
    <col min="8466" max="8468" width="7.5546875" style="212" customWidth="1"/>
    <col min="8469" max="8704" width="9.109375" style="212"/>
    <col min="8705" max="8705" width="25.44140625" style="212" customWidth="1"/>
    <col min="8706" max="8707" width="9.109375" style="212"/>
    <col min="8708" max="8708" width="2.5546875" style="212" customWidth="1"/>
    <col min="8709" max="8710" width="9.109375" style="212"/>
    <col min="8711" max="8711" width="2.5546875" style="212" customWidth="1"/>
    <col min="8712" max="8713" width="9.109375" style="212"/>
    <col min="8714" max="8714" width="2.5546875" style="212" customWidth="1"/>
    <col min="8715" max="8716" width="9.109375" style="212"/>
    <col min="8717" max="8717" width="2.5546875" style="212" customWidth="1"/>
    <col min="8718" max="8719" width="9.109375" style="212"/>
    <col min="8720" max="8720" width="2.5546875" style="212" customWidth="1"/>
    <col min="8721" max="8721" width="10.5546875" style="212" customWidth="1"/>
    <col min="8722" max="8724" width="7.5546875" style="212" customWidth="1"/>
    <col min="8725" max="8960" width="9.109375" style="212"/>
    <col min="8961" max="8961" width="25.44140625" style="212" customWidth="1"/>
    <col min="8962" max="8963" width="9.109375" style="212"/>
    <col min="8964" max="8964" width="2.5546875" style="212" customWidth="1"/>
    <col min="8965" max="8966" width="9.109375" style="212"/>
    <col min="8967" max="8967" width="2.5546875" style="212" customWidth="1"/>
    <col min="8968" max="8969" width="9.109375" style="212"/>
    <col min="8970" max="8970" width="2.5546875" style="212" customWidth="1"/>
    <col min="8971" max="8972" width="9.109375" style="212"/>
    <col min="8973" max="8973" width="2.5546875" style="212" customWidth="1"/>
    <col min="8974" max="8975" width="9.109375" style="212"/>
    <col min="8976" max="8976" width="2.5546875" style="212" customWidth="1"/>
    <col min="8977" max="8977" width="10.5546875" style="212" customWidth="1"/>
    <col min="8978" max="8980" width="7.5546875" style="212" customWidth="1"/>
    <col min="8981" max="9216" width="9.109375" style="212"/>
    <col min="9217" max="9217" width="25.44140625" style="212" customWidth="1"/>
    <col min="9218" max="9219" width="9.109375" style="212"/>
    <col min="9220" max="9220" width="2.5546875" style="212" customWidth="1"/>
    <col min="9221" max="9222" width="9.109375" style="212"/>
    <col min="9223" max="9223" width="2.5546875" style="212" customWidth="1"/>
    <col min="9224" max="9225" width="9.109375" style="212"/>
    <col min="9226" max="9226" width="2.5546875" style="212" customWidth="1"/>
    <col min="9227" max="9228" width="9.109375" style="212"/>
    <col min="9229" max="9229" width="2.5546875" style="212" customWidth="1"/>
    <col min="9230" max="9231" width="9.109375" style="212"/>
    <col min="9232" max="9232" width="2.5546875" style="212" customWidth="1"/>
    <col min="9233" max="9233" width="10.5546875" style="212" customWidth="1"/>
    <col min="9234" max="9236" width="7.5546875" style="212" customWidth="1"/>
    <col min="9237" max="9472" width="9.109375" style="212"/>
    <col min="9473" max="9473" width="25.44140625" style="212" customWidth="1"/>
    <col min="9474" max="9475" width="9.109375" style="212"/>
    <col min="9476" max="9476" width="2.5546875" style="212" customWidth="1"/>
    <col min="9477" max="9478" width="9.109375" style="212"/>
    <col min="9479" max="9479" width="2.5546875" style="212" customWidth="1"/>
    <col min="9480" max="9481" width="9.109375" style="212"/>
    <col min="9482" max="9482" width="2.5546875" style="212" customWidth="1"/>
    <col min="9483" max="9484" width="9.109375" style="212"/>
    <col min="9485" max="9485" width="2.5546875" style="212" customWidth="1"/>
    <col min="9486" max="9487" width="9.109375" style="212"/>
    <col min="9488" max="9488" width="2.5546875" style="212" customWidth="1"/>
    <col min="9489" max="9489" width="10.5546875" style="212" customWidth="1"/>
    <col min="9490" max="9492" width="7.5546875" style="212" customWidth="1"/>
    <col min="9493" max="9728" width="9.109375" style="212"/>
    <col min="9729" max="9729" width="25.44140625" style="212" customWidth="1"/>
    <col min="9730" max="9731" width="9.109375" style="212"/>
    <col min="9732" max="9732" width="2.5546875" style="212" customWidth="1"/>
    <col min="9733" max="9734" width="9.109375" style="212"/>
    <col min="9735" max="9735" width="2.5546875" style="212" customWidth="1"/>
    <col min="9736" max="9737" width="9.109375" style="212"/>
    <col min="9738" max="9738" width="2.5546875" style="212" customWidth="1"/>
    <col min="9739" max="9740" width="9.109375" style="212"/>
    <col min="9741" max="9741" width="2.5546875" style="212" customWidth="1"/>
    <col min="9742" max="9743" width="9.109375" style="212"/>
    <col min="9744" max="9744" width="2.5546875" style="212" customWidth="1"/>
    <col min="9745" max="9745" width="10.5546875" style="212" customWidth="1"/>
    <col min="9746" max="9748" width="7.5546875" style="212" customWidth="1"/>
    <col min="9749" max="9984" width="9.109375" style="212"/>
    <col min="9985" max="9985" width="25.44140625" style="212" customWidth="1"/>
    <col min="9986" max="9987" width="9.109375" style="212"/>
    <col min="9988" max="9988" width="2.5546875" style="212" customWidth="1"/>
    <col min="9989" max="9990" width="9.109375" style="212"/>
    <col min="9991" max="9991" width="2.5546875" style="212" customWidth="1"/>
    <col min="9992" max="9993" width="9.109375" style="212"/>
    <col min="9994" max="9994" width="2.5546875" style="212" customWidth="1"/>
    <col min="9995" max="9996" width="9.109375" style="212"/>
    <col min="9997" max="9997" width="2.5546875" style="212" customWidth="1"/>
    <col min="9998" max="9999" width="9.109375" style="212"/>
    <col min="10000" max="10000" width="2.5546875" style="212" customWidth="1"/>
    <col min="10001" max="10001" width="10.5546875" style="212" customWidth="1"/>
    <col min="10002" max="10004" width="7.5546875" style="212" customWidth="1"/>
    <col min="10005" max="10240" width="9.109375" style="212"/>
    <col min="10241" max="10241" width="25.44140625" style="212" customWidth="1"/>
    <col min="10242" max="10243" width="9.109375" style="212"/>
    <col min="10244" max="10244" width="2.5546875" style="212" customWidth="1"/>
    <col min="10245" max="10246" width="9.109375" style="212"/>
    <col min="10247" max="10247" width="2.5546875" style="212" customWidth="1"/>
    <col min="10248" max="10249" width="9.109375" style="212"/>
    <col min="10250" max="10250" width="2.5546875" style="212" customWidth="1"/>
    <col min="10251" max="10252" width="9.109375" style="212"/>
    <col min="10253" max="10253" width="2.5546875" style="212" customWidth="1"/>
    <col min="10254" max="10255" width="9.109375" style="212"/>
    <col min="10256" max="10256" width="2.5546875" style="212" customWidth="1"/>
    <col min="10257" max="10257" width="10.5546875" style="212" customWidth="1"/>
    <col min="10258" max="10260" width="7.5546875" style="212" customWidth="1"/>
    <col min="10261" max="10496" width="9.109375" style="212"/>
    <col min="10497" max="10497" width="25.44140625" style="212" customWidth="1"/>
    <col min="10498" max="10499" width="9.109375" style="212"/>
    <col min="10500" max="10500" width="2.5546875" style="212" customWidth="1"/>
    <col min="10501" max="10502" width="9.109375" style="212"/>
    <col min="10503" max="10503" width="2.5546875" style="212" customWidth="1"/>
    <col min="10504" max="10505" width="9.109375" style="212"/>
    <col min="10506" max="10506" width="2.5546875" style="212" customWidth="1"/>
    <col min="10507" max="10508" width="9.109375" style="212"/>
    <col min="10509" max="10509" width="2.5546875" style="212" customWidth="1"/>
    <col min="10510" max="10511" width="9.109375" style="212"/>
    <col min="10512" max="10512" width="2.5546875" style="212" customWidth="1"/>
    <col min="10513" max="10513" width="10.5546875" style="212" customWidth="1"/>
    <col min="10514" max="10516" width="7.5546875" style="212" customWidth="1"/>
    <col min="10517" max="10752" width="9.109375" style="212"/>
    <col min="10753" max="10753" width="25.44140625" style="212" customWidth="1"/>
    <col min="10754" max="10755" width="9.109375" style="212"/>
    <col min="10756" max="10756" width="2.5546875" style="212" customWidth="1"/>
    <col min="10757" max="10758" width="9.109375" style="212"/>
    <col min="10759" max="10759" width="2.5546875" style="212" customWidth="1"/>
    <col min="10760" max="10761" width="9.109375" style="212"/>
    <col min="10762" max="10762" width="2.5546875" style="212" customWidth="1"/>
    <col min="10763" max="10764" width="9.109375" style="212"/>
    <col min="10765" max="10765" width="2.5546875" style="212" customWidth="1"/>
    <col min="10766" max="10767" width="9.109375" style="212"/>
    <col min="10768" max="10768" width="2.5546875" style="212" customWidth="1"/>
    <col min="10769" max="10769" width="10.5546875" style="212" customWidth="1"/>
    <col min="10770" max="10772" width="7.5546875" style="212" customWidth="1"/>
    <col min="10773" max="11008" width="9.109375" style="212"/>
    <col min="11009" max="11009" width="25.44140625" style="212" customWidth="1"/>
    <col min="11010" max="11011" width="9.109375" style="212"/>
    <col min="11012" max="11012" width="2.5546875" style="212" customWidth="1"/>
    <col min="11013" max="11014" width="9.109375" style="212"/>
    <col min="11015" max="11015" width="2.5546875" style="212" customWidth="1"/>
    <col min="11016" max="11017" width="9.109375" style="212"/>
    <col min="11018" max="11018" width="2.5546875" style="212" customWidth="1"/>
    <col min="11019" max="11020" width="9.109375" style="212"/>
    <col min="11021" max="11021" width="2.5546875" style="212" customWidth="1"/>
    <col min="11022" max="11023" width="9.109375" style="212"/>
    <col min="11024" max="11024" width="2.5546875" style="212" customWidth="1"/>
    <col min="11025" max="11025" width="10.5546875" style="212" customWidth="1"/>
    <col min="11026" max="11028" width="7.5546875" style="212" customWidth="1"/>
    <col min="11029" max="11264" width="9.109375" style="212"/>
    <col min="11265" max="11265" width="25.44140625" style="212" customWidth="1"/>
    <col min="11266" max="11267" width="9.109375" style="212"/>
    <col min="11268" max="11268" width="2.5546875" style="212" customWidth="1"/>
    <col min="11269" max="11270" width="9.109375" style="212"/>
    <col min="11271" max="11271" width="2.5546875" style="212" customWidth="1"/>
    <col min="11272" max="11273" width="9.109375" style="212"/>
    <col min="11274" max="11274" width="2.5546875" style="212" customWidth="1"/>
    <col min="11275" max="11276" width="9.109375" style="212"/>
    <col min="11277" max="11277" width="2.5546875" style="212" customWidth="1"/>
    <col min="11278" max="11279" width="9.109375" style="212"/>
    <col min="11280" max="11280" width="2.5546875" style="212" customWidth="1"/>
    <col min="11281" max="11281" width="10.5546875" style="212" customWidth="1"/>
    <col min="11282" max="11284" width="7.5546875" style="212" customWidth="1"/>
    <col min="11285" max="11520" width="9.109375" style="212"/>
    <col min="11521" max="11521" width="25.44140625" style="212" customWidth="1"/>
    <col min="11522" max="11523" width="9.109375" style="212"/>
    <col min="11524" max="11524" width="2.5546875" style="212" customWidth="1"/>
    <col min="11525" max="11526" width="9.109375" style="212"/>
    <col min="11527" max="11527" width="2.5546875" style="212" customWidth="1"/>
    <col min="11528" max="11529" width="9.109375" style="212"/>
    <col min="11530" max="11530" width="2.5546875" style="212" customWidth="1"/>
    <col min="11531" max="11532" width="9.109375" style="212"/>
    <col min="11533" max="11533" width="2.5546875" style="212" customWidth="1"/>
    <col min="11534" max="11535" width="9.109375" style="212"/>
    <col min="11536" max="11536" width="2.5546875" style="212" customWidth="1"/>
    <col min="11537" max="11537" width="10.5546875" style="212" customWidth="1"/>
    <col min="11538" max="11540" width="7.5546875" style="212" customWidth="1"/>
    <col min="11541" max="11776" width="9.109375" style="212"/>
    <col min="11777" max="11777" width="25.44140625" style="212" customWidth="1"/>
    <col min="11778" max="11779" width="9.109375" style="212"/>
    <col min="11780" max="11780" width="2.5546875" style="212" customWidth="1"/>
    <col min="11781" max="11782" width="9.109375" style="212"/>
    <col min="11783" max="11783" width="2.5546875" style="212" customWidth="1"/>
    <col min="11784" max="11785" width="9.109375" style="212"/>
    <col min="11786" max="11786" width="2.5546875" style="212" customWidth="1"/>
    <col min="11787" max="11788" width="9.109375" style="212"/>
    <col min="11789" max="11789" width="2.5546875" style="212" customWidth="1"/>
    <col min="11790" max="11791" width="9.109375" style="212"/>
    <col min="11792" max="11792" width="2.5546875" style="212" customWidth="1"/>
    <col min="11793" max="11793" width="10.5546875" style="212" customWidth="1"/>
    <col min="11794" max="11796" width="7.5546875" style="212" customWidth="1"/>
    <col min="11797" max="12032" width="9.109375" style="212"/>
    <col min="12033" max="12033" width="25.44140625" style="212" customWidth="1"/>
    <col min="12034" max="12035" width="9.109375" style="212"/>
    <col min="12036" max="12036" width="2.5546875" style="212" customWidth="1"/>
    <col min="12037" max="12038" width="9.109375" style="212"/>
    <col min="12039" max="12039" width="2.5546875" style="212" customWidth="1"/>
    <col min="12040" max="12041" width="9.109375" style="212"/>
    <col min="12042" max="12042" width="2.5546875" style="212" customWidth="1"/>
    <col min="12043" max="12044" width="9.109375" style="212"/>
    <col min="12045" max="12045" width="2.5546875" style="212" customWidth="1"/>
    <col min="12046" max="12047" width="9.109375" style="212"/>
    <col min="12048" max="12048" width="2.5546875" style="212" customWidth="1"/>
    <col min="12049" max="12049" width="10.5546875" style="212" customWidth="1"/>
    <col min="12050" max="12052" width="7.5546875" style="212" customWidth="1"/>
    <col min="12053" max="12288" width="9.109375" style="212"/>
    <col min="12289" max="12289" width="25.44140625" style="212" customWidth="1"/>
    <col min="12290" max="12291" width="9.109375" style="212"/>
    <col min="12292" max="12292" width="2.5546875" style="212" customWidth="1"/>
    <col min="12293" max="12294" width="9.109375" style="212"/>
    <col min="12295" max="12295" width="2.5546875" style="212" customWidth="1"/>
    <col min="12296" max="12297" width="9.109375" style="212"/>
    <col min="12298" max="12298" width="2.5546875" style="212" customWidth="1"/>
    <col min="12299" max="12300" width="9.109375" style="212"/>
    <col min="12301" max="12301" width="2.5546875" style="212" customWidth="1"/>
    <col min="12302" max="12303" width="9.109375" style="212"/>
    <col min="12304" max="12304" width="2.5546875" style="212" customWidth="1"/>
    <col min="12305" max="12305" width="10.5546875" style="212" customWidth="1"/>
    <col min="12306" max="12308" width="7.5546875" style="212" customWidth="1"/>
    <col min="12309" max="12544" width="9.109375" style="212"/>
    <col min="12545" max="12545" width="25.44140625" style="212" customWidth="1"/>
    <col min="12546" max="12547" width="9.109375" style="212"/>
    <col min="12548" max="12548" width="2.5546875" style="212" customWidth="1"/>
    <col min="12549" max="12550" width="9.109375" style="212"/>
    <col min="12551" max="12551" width="2.5546875" style="212" customWidth="1"/>
    <col min="12552" max="12553" width="9.109375" style="212"/>
    <col min="12554" max="12554" width="2.5546875" style="212" customWidth="1"/>
    <col min="12555" max="12556" width="9.109375" style="212"/>
    <col min="12557" max="12557" width="2.5546875" style="212" customWidth="1"/>
    <col min="12558" max="12559" width="9.109375" style="212"/>
    <col min="12560" max="12560" width="2.5546875" style="212" customWidth="1"/>
    <col min="12561" max="12561" width="10.5546875" style="212" customWidth="1"/>
    <col min="12562" max="12564" width="7.5546875" style="212" customWidth="1"/>
    <col min="12565" max="12800" width="9.109375" style="212"/>
    <col min="12801" max="12801" width="25.44140625" style="212" customWidth="1"/>
    <col min="12802" max="12803" width="9.109375" style="212"/>
    <col min="12804" max="12804" width="2.5546875" style="212" customWidth="1"/>
    <col min="12805" max="12806" width="9.109375" style="212"/>
    <col min="12807" max="12807" width="2.5546875" style="212" customWidth="1"/>
    <col min="12808" max="12809" width="9.109375" style="212"/>
    <col min="12810" max="12810" width="2.5546875" style="212" customWidth="1"/>
    <col min="12811" max="12812" width="9.109375" style="212"/>
    <col min="12813" max="12813" width="2.5546875" style="212" customWidth="1"/>
    <col min="12814" max="12815" width="9.109375" style="212"/>
    <col min="12816" max="12816" width="2.5546875" style="212" customWidth="1"/>
    <col min="12817" max="12817" width="10.5546875" style="212" customWidth="1"/>
    <col min="12818" max="12820" width="7.5546875" style="212" customWidth="1"/>
    <col min="12821" max="13056" width="9.109375" style="212"/>
    <col min="13057" max="13057" width="25.44140625" style="212" customWidth="1"/>
    <col min="13058" max="13059" width="9.109375" style="212"/>
    <col min="13060" max="13060" width="2.5546875" style="212" customWidth="1"/>
    <col min="13061" max="13062" width="9.109375" style="212"/>
    <col min="13063" max="13063" width="2.5546875" style="212" customWidth="1"/>
    <col min="13064" max="13065" width="9.109375" style="212"/>
    <col min="13066" max="13066" width="2.5546875" style="212" customWidth="1"/>
    <col min="13067" max="13068" width="9.109375" style="212"/>
    <col min="13069" max="13069" width="2.5546875" style="212" customWidth="1"/>
    <col min="13070" max="13071" width="9.109375" style="212"/>
    <col min="13072" max="13072" width="2.5546875" style="212" customWidth="1"/>
    <col min="13073" max="13073" width="10.5546875" style="212" customWidth="1"/>
    <col min="13074" max="13076" width="7.5546875" style="212" customWidth="1"/>
    <col min="13077" max="13312" width="9.109375" style="212"/>
    <col min="13313" max="13313" width="25.44140625" style="212" customWidth="1"/>
    <col min="13314" max="13315" width="9.109375" style="212"/>
    <col min="13316" max="13316" width="2.5546875" style="212" customWidth="1"/>
    <col min="13317" max="13318" width="9.109375" style="212"/>
    <col min="13319" max="13319" width="2.5546875" style="212" customWidth="1"/>
    <col min="13320" max="13321" width="9.109375" style="212"/>
    <col min="13322" max="13322" width="2.5546875" style="212" customWidth="1"/>
    <col min="13323" max="13324" width="9.109375" style="212"/>
    <col min="13325" max="13325" width="2.5546875" style="212" customWidth="1"/>
    <col min="13326" max="13327" width="9.109375" style="212"/>
    <col min="13328" max="13328" width="2.5546875" style="212" customWidth="1"/>
    <col min="13329" max="13329" width="10.5546875" style="212" customWidth="1"/>
    <col min="13330" max="13332" width="7.5546875" style="212" customWidth="1"/>
    <col min="13333" max="13568" width="9.109375" style="212"/>
    <col min="13569" max="13569" width="25.44140625" style="212" customWidth="1"/>
    <col min="13570" max="13571" width="9.109375" style="212"/>
    <col min="13572" max="13572" width="2.5546875" style="212" customWidth="1"/>
    <col min="13573" max="13574" width="9.109375" style="212"/>
    <col min="13575" max="13575" width="2.5546875" style="212" customWidth="1"/>
    <col min="13576" max="13577" width="9.109375" style="212"/>
    <col min="13578" max="13578" width="2.5546875" style="212" customWidth="1"/>
    <col min="13579" max="13580" width="9.109375" style="212"/>
    <col min="13581" max="13581" width="2.5546875" style="212" customWidth="1"/>
    <col min="13582" max="13583" width="9.109375" style="212"/>
    <col min="13584" max="13584" width="2.5546875" style="212" customWidth="1"/>
    <col min="13585" max="13585" width="10.5546875" style="212" customWidth="1"/>
    <col min="13586" max="13588" width="7.5546875" style="212" customWidth="1"/>
    <col min="13589" max="13824" width="9.109375" style="212"/>
    <col min="13825" max="13825" width="25.44140625" style="212" customWidth="1"/>
    <col min="13826" max="13827" width="9.109375" style="212"/>
    <col min="13828" max="13828" width="2.5546875" style="212" customWidth="1"/>
    <col min="13829" max="13830" width="9.109375" style="212"/>
    <col min="13831" max="13831" width="2.5546875" style="212" customWidth="1"/>
    <col min="13832" max="13833" width="9.109375" style="212"/>
    <col min="13834" max="13834" width="2.5546875" style="212" customWidth="1"/>
    <col min="13835" max="13836" width="9.109375" style="212"/>
    <col min="13837" max="13837" width="2.5546875" style="212" customWidth="1"/>
    <col min="13838" max="13839" width="9.109375" style="212"/>
    <col min="13840" max="13840" width="2.5546875" style="212" customWidth="1"/>
    <col min="13841" max="13841" width="10.5546875" style="212" customWidth="1"/>
    <col min="13842" max="13844" width="7.5546875" style="212" customWidth="1"/>
    <col min="13845" max="14080" width="9.109375" style="212"/>
    <col min="14081" max="14081" width="25.44140625" style="212" customWidth="1"/>
    <col min="14082" max="14083" width="9.109375" style="212"/>
    <col min="14084" max="14084" width="2.5546875" style="212" customWidth="1"/>
    <col min="14085" max="14086" width="9.109375" style="212"/>
    <col min="14087" max="14087" width="2.5546875" style="212" customWidth="1"/>
    <col min="14088" max="14089" width="9.109375" style="212"/>
    <col min="14090" max="14090" width="2.5546875" style="212" customWidth="1"/>
    <col min="14091" max="14092" width="9.109375" style="212"/>
    <col min="14093" max="14093" width="2.5546875" style="212" customWidth="1"/>
    <col min="14094" max="14095" width="9.109375" style="212"/>
    <col min="14096" max="14096" width="2.5546875" style="212" customWidth="1"/>
    <col min="14097" max="14097" width="10.5546875" style="212" customWidth="1"/>
    <col min="14098" max="14100" width="7.5546875" style="212" customWidth="1"/>
    <col min="14101" max="14336" width="9.109375" style="212"/>
    <col min="14337" max="14337" width="25.44140625" style="212" customWidth="1"/>
    <col min="14338" max="14339" width="9.109375" style="212"/>
    <col min="14340" max="14340" width="2.5546875" style="212" customWidth="1"/>
    <col min="14341" max="14342" width="9.109375" style="212"/>
    <col min="14343" max="14343" width="2.5546875" style="212" customWidth="1"/>
    <col min="14344" max="14345" width="9.109375" style="212"/>
    <col min="14346" max="14346" width="2.5546875" style="212" customWidth="1"/>
    <col min="14347" max="14348" width="9.109375" style="212"/>
    <col min="14349" max="14349" width="2.5546875" style="212" customWidth="1"/>
    <col min="14350" max="14351" width="9.109375" style="212"/>
    <col min="14352" max="14352" width="2.5546875" style="212" customWidth="1"/>
    <col min="14353" max="14353" width="10.5546875" style="212" customWidth="1"/>
    <col min="14354" max="14356" width="7.5546875" style="212" customWidth="1"/>
    <col min="14357" max="14592" width="9.109375" style="212"/>
    <col min="14593" max="14593" width="25.44140625" style="212" customWidth="1"/>
    <col min="14594" max="14595" width="9.109375" style="212"/>
    <col min="14596" max="14596" width="2.5546875" style="212" customWidth="1"/>
    <col min="14597" max="14598" width="9.109375" style="212"/>
    <col min="14599" max="14599" width="2.5546875" style="212" customWidth="1"/>
    <col min="14600" max="14601" width="9.109375" style="212"/>
    <col min="14602" max="14602" width="2.5546875" style="212" customWidth="1"/>
    <col min="14603" max="14604" width="9.109375" style="212"/>
    <col min="14605" max="14605" width="2.5546875" style="212" customWidth="1"/>
    <col min="14606" max="14607" width="9.109375" style="212"/>
    <col min="14608" max="14608" width="2.5546875" style="212" customWidth="1"/>
    <col min="14609" max="14609" width="10.5546875" style="212" customWidth="1"/>
    <col min="14610" max="14612" width="7.5546875" style="212" customWidth="1"/>
    <col min="14613" max="14848" width="9.109375" style="212"/>
    <col min="14849" max="14849" width="25.44140625" style="212" customWidth="1"/>
    <col min="14850" max="14851" width="9.109375" style="212"/>
    <col min="14852" max="14852" width="2.5546875" style="212" customWidth="1"/>
    <col min="14853" max="14854" width="9.109375" style="212"/>
    <col min="14855" max="14855" width="2.5546875" style="212" customWidth="1"/>
    <col min="14856" max="14857" width="9.109375" style="212"/>
    <col min="14858" max="14858" width="2.5546875" style="212" customWidth="1"/>
    <col min="14859" max="14860" width="9.109375" style="212"/>
    <col min="14861" max="14861" width="2.5546875" style="212" customWidth="1"/>
    <col min="14862" max="14863" width="9.109375" style="212"/>
    <col min="14864" max="14864" width="2.5546875" style="212" customWidth="1"/>
    <col min="14865" max="14865" width="10.5546875" style="212" customWidth="1"/>
    <col min="14866" max="14868" width="7.5546875" style="212" customWidth="1"/>
    <col min="14869" max="15104" width="9.109375" style="212"/>
    <col min="15105" max="15105" width="25.44140625" style="212" customWidth="1"/>
    <col min="15106" max="15107" width="9.109375" style="212"/>
    <col min="15108" max="15108" width="2.5546875" style="212" customWidth="1"/>
    <col min="15109" max="15110" width="9.109375" style="212"/>
    <col min="15111" max="15111" width="2.5546875" style="212" customWidth="1"/>
    <col min="15112" max="15113" width="9.109375" style="212"/>
    <col min="15114" max="15114" width="2.5546875" style="212" customWidth="1"/>
    <col min="15115" max="15116" width="9.109375" style="212"/>
    <col min="15117" max="15117" width="2.5546875" style="212" customWidth="1"/>
    <col min="15118" max="15119" width="9.109375" style="212"/>
    <col min="15120" max="15120" width="2.5546875" style="212" customWidth="1"/>
    <col min="15121" max="15121" width="10.5546875" style="212" customWidth="1"/>
    <col min="15122" max="15124" width="7.5546875" style="212" customWidth="1"/>
    <col min="15125" max="15360" width="9.109375" style="212"/>
    <col min="15361" max="15361" width="25.44140625" style="212" customWidth="1"/>
    <col min="15362" max="15363" width="9.109375" style="212"/>
    <col min="15364" max="15364" width="2.5546875" style="212" customWidth="1"/>
    <col min="15365" max="15366" width="9.109375" style="212"/>
    <col min="15367" max="15367" width="2.5546875" style="212" customWidth="1"/>
    <col min="15368" max="15369" width="9.109375" style="212"/>
    <col min="15370" max="15370" width="2.5546875" style="212" customWidth="1"/>
    <col min="15371" max="15372" width="9.109375" style="212"/>
    <col min="15373" max="15373" width="2.5546875" style="212" customWidth="1"/>
    <col min="15374" max="15375" width="9.109375" style="212"/>
    <col min="15376" max="15376" width="2.5546875" style="212" customWidth="1"/>
    <col min="15377" max="15377" width="10.5546875" style="212" customWidth="1"/>
    <col min="15378" max="15380" width="7.5546875" style="212" customWidth="1"/>
    <col min="15381" max="15616" width="9.109375" style="212"/>
    <col min="15617" max="15617" width="25.44140625" style="212" customWidth="1"/>
    <col min="15618" max="15619" width="9.109375" style="212"/>
    <col min="15620" max="15620" width="2.5546875" style="212" customWidth="1"/>
    <col min="15621" max="15622" width="9.109375" style="212"/>
    <col min="15623" max="15623" width="2.5546875" style="212" customWidth="1"/>
    <col min="15624" max="15625" width="9.109375" style="212"/>
    <col min="15626" max="15626" width="2.5546875" style="212" customWidth="1"/>
    <col min="15627" max="15628" width="9.109375" style="212"/>
    <col min="15629" max="15629" width="2.5546875" style="212" customWidth="1"/>
    <col min="15630" max="15631" width="9.109375" style="212"/>
    <col min="15632" max="15632" width="2.5546875" style="212" customWidth="1"/>
    <col min="15633" max="15633" width="10.5546875" style="212" customWidth="1"/>
    <col min="15634" max="15636" width="7.5546875" style="212" customWidth="1"/>
    <col min="15637" max="15872" width="9.109375" style="212"/>
    <col min="15873" max="15873" width="25.44140625" style="212" customWidth="1"/>
    <col min="15874" max="15875" width="9.109375" style="212"/>
    <col min="15876" max="15876" width="2.5546875" style="212" customWidth="1"/>
    <col min="15877" max="15878" width="9.109375" style="212"/>
    <col min="15879" max="15879" width="2.5546875" style="212" customWidth="1"/>
    <col min="15880" max="15881" width="9.109375" style="212"/>
    <col min="15882" max="15882" width="2.5546875" style="212" customWidth="1"/>
    <col min="15883" max="15884" width="9.109375" style="212"/>
    <col min="15885" max="15885" width="2.5546875" style="212" customWidth="1"/>
    <col min="15886" max="15887" width="9.109375" style="212"/>
    <col min="15888" max="15888" width="2.5546875" style="212" customWidth="1"/>
    <col min="15889" max="15889" width="10.5546875" style="212" customWidth="1"/>
    <col min="15890" max="15892" width="7.5546875" style="212" customWidth="1"/>
    <col min="15893" max="16128" width="9.109375" style="212"/>
    <col min="16129" max="16129" width="25.44140625" style="212" customWidth="1"/>
    <col min="16130" max="16131" width="9.109375" style="212"/>
    <col min="16132" max="16132" width="2.5546875" style="212" customWidth="1"/>
    <col min="16133" max="16134" width="9.109375" style="212"/>
    <col min="16135" max="16135" width="2.5546875" style="212" customWidth="1"/>
    <col min="16136" max="16137" width="9.109375" style="212"/>
    <col min="16138" max="16138" width="2.5546875" style="212" customWidth="1"/>
    <col min="16139" max="16140" width="9.109375" style="212"/>
    <col min="16141" max="16141" width="2.5546875" style="212" customWidth="1"/>
    <col min="16142" max="16143" width="9.109375" style="212"/>
    <col min="16144" max="16144" width="2.5546875" style="212" customWidth="1"/>
    <col min="16145" max="16145" width="10.5546875" style="212" customWidth="1"/>
    <col min="16146" max="16148" width="7.5546875" style="212" customWidth="1"/>
    <col min="16149" max="16384" width="9.109375" style="212"/>
  </cols>
  <sheetData>
    <row r="1" spans="1:23" s="210" customFormat="1" ht="17.399999999999999" x14ac:dyDescent="0.3">
      <c r="A1" s="209" t="s">
        <v>70</v>
      </c>
    </row>
    <row r="2" spans="1:23" ht="13.8" thickBot="1" x14ac:dyDescent="0.3"/>
    <row r="3" spans="1:23" ht="41.25" customHeight="1" x14ac:dyDescent="0.25">
      <c r="A3" s="214"/>
      <c r="B3" s="1030" t="s">
        <v>53</v>
      </c>
      <c r="C3" s="1030"/>
      <c r="D3" s="215"/>
      <c r="E3" s="1030" t="s">
        <v>54</v>
      </c>
      <c r="F3" s="1030"/>
      <c r="G3" s="215"/>
      <c r="H3" s="1030" t="s">
        <v>55</v>
      </c>
      <c r="I3" s="1030"/>
      <c r="J3" s="215"/>
      <c r="K3" s="1030" t="s">
        <v>56</v>
      </c>
      <c r="L3" s="1030"/>
      <c r="M3" s="215"/>
      <c r="N3" s="1030" t="s">
        <v>57</v>
      </c>
      <c r="O3" s="1030"/>
      <c r="P3" s="215"/>
      <c r="Q3" s="1026" t="s">
        <v>58</v>
      </c>
      <c r="R3" s="1026"/>
      <c r="S3" s="1026" t="s">
        <v>59</v>
      </c>
      <c r="T3" s="1026"/>
    </row>
    <row r="4" spans="1:23" ht="21.75" customHeight="1" thickBot="1" x14ac:dyDescent="0.35">
      <c r="A4" s="216"/>
      <c r="B4" s="217" t="s">
        <v>60</v>
      </c>
      <c r="C4" s="217" t="s">
        <v>62</v>
      </c>
      <c r="D4" s="219"/>
      <c r="E4" s="217" t="s">
        <v>60</v>
      </c>
      <c r="F4" s="217" t="s">
        <v>62</v>
      </c>
      <c r="G4" s="219"/>
      <c r="H4" s="217" t="s">
        <v>60</v>
      </c>
      <c r="I4" s="217" t="s">
        <v>62</v>
      </c>
      <c r="J4" s="219"/>
      <c r="K4" s="217" t="s">
        <v>60</v>
      </c>
      <c r="L4" s="217" t="s">
        <v>62</v>
      </c>
      <c r="M4" s="219"/>
      <c r="N4" s="217" t="s">
        <v>60</v>
      </c>
      <c r="O4" s="217" t="s">
        <v>62</v>
      </c>
      <c r="P4" s="219"/>
      <c r="Q4" s="217" t="s">
        <v>60</v>
      </c>
      <c r="R4" s="217" t="s">
        <v>80</v>
      </c>
      <c r="S4" s="217" t="s">
        <v>60</v>
      </c>
      <c r="T4" s="217" t="s">
        <v>80</v>
      </c>
    </row>
    <row r="5" spans="1:23" x14ac:dyDescent="0.25">
      <c r="A5" s="220"/>
    </row>
    <row r="6" spans="1:23" ht="26.4" x14ac:dyDescent="0.25">
      <c r="A6" s="221" t="s">
        <v>71</v>
      </c>
      <c r="B6" s="258">
        <v>3362</v>
      </c>
      <c r="C6" s="259"/>
      <c r="D6" s="260"/>
      <c r="E6" s="258">
        <v>3541</v>
      </c>
      <c r="F6" s="259"/>
      <c r="G6" s="260"/>
      <c r="H6" s="258">
        <v>5343</v>
      </c>
      <c r="I6" s="259"/>
      <c r="J6" s="260"/>
      <c r="K6" s="258">
        <v>3513</v>
      </c>
      <c r="L6" s="259"/>
      <c r="M6" s="260"/>
      <c r="N6" s="258">
        <v>3532</v>
      </c>
      <c r="O6" s="259"/>
      <c r="P6" s="260"/>
      <c r="Q6" s="261">
        <v>170</v>
      </c>
      <c r="R6" s="261"/>
      <c r="S6" s="261">
        <v>19</v>
      </c>
      <c r="T6" s="262"/>
    </row>
    <row r="7" spans="1:23" ht="13.8" x14ac:dyDescent="0.25">
      <c r="A7" s="226"/>
      <c r="B7" s="263"/>
      <c r="C7" s="263"/>
      <c r="D7" s="263"/>
      <c r="E7" s="263"/>
      <c r="F7" s="263"/>
      <c r="G7" s="263"/>
      <c r="H7" s="263"/>
      <c r="I7" s="263"/>
      <c r="J7" s="263"/>
      <c r="K7" s="263"/>
      <c r="L7" s="263"/>
      <c r="M7" s="263"/>
      <c r="N7" s="263"/>
      <c r="O7" s="263"/>
      <c r="P7" s="263"/>
      <c r="Q7" s="264"/>
      <c r="R7" s="264"/>
      <c r="S7" s="264"/>
      <c r="T7" s="264"/>
    </row>
    <row r="8" spans="1:23" ht="15.6" x14ac:dyDescent="0.25">
      <c r="A8" s="230" t="s">
        <v>10</v>
      </c>
      <c r="B8" s="265"/>
      <c r="C8" s="265"/>
      <c r="D8" s="265"/>
      <c r="E8" s="265"/>
      <c r="F8" s="265"/>
      <c r="G8" s="265"/>
      <c r="H8" s="265"/>
      <c r="I8" s="265"/>
      <c r="J8" s="265"/>
      <c r="K8" s="265"/>
      <c r="L8" s="265"/>
      <c r="M8" s="265"/>
      <c r="N8" s="265"/>
      <c r="O8" s="265"/>
      <c r="P8" s="265"/>
      <c r="Q8" s="262"/>
      <c r="R8" s="262"/>
      <c r="S8" s="262"/>
      <c r="T8" s="262"/>
      <c r="W8" s="254"/>
    </row>
    <row r="9" spans="1:23" ht="13.8" x14ac:dyDescent="0.25">
      <c r="A9" s="234" t="s">
        <v>11</v>
      </c>
      <c r="B9" s="266">
        <v>1306</v>
      </c>
      <c r="C9" s="117">
        <v>38.845925044616301</v>
      </c>
      <c r="D9" s="267"/>
      <c r="E9" s="266">
        <v>1397</v>
      </c>
      <c r="F9" s="117">
        <v>39.452132166054788</v>
      </c>
      <c r="G9" s="267"/>
      <c r="H9" s="266">
        <v>1766</v>
      </c>
      <c r="I9" s="117">
        <v>33.052592176679767</v>
      </c>
      <c r="J9" s="267"/>
      <c r="K9" s="266">
        <v>1467</v>
      </c>
      <c r="L9" s="117">
        <v>41.759180187873611</v>
      </c>
      <c r="M9" s="267"/>
      <c r="N9" s="266">
        <v>1473</v>
      </c>
      <c r="O9" s="117">
        <v>41.704416761041905</v>
      </c>
      <c r="P9" s="267"/>
      <c r="Q9" s="262">
        <v>167</v>
      </c>
      <c r="R9" s="262">
        <v>2.8584917164256041</v>
      </c>
      <c r="S9" s="262">
        <v>6</v>
      </c>
      <c r="T9" s="262">
        <v>-5.4763426831705431E-2</v>
      </c>
    </row>
    <row r="10" spans="1:23" ht="13.8" x14ac:dyDescent="0.25">
      <c r="A10" s="237" t="s">
        <v>12</v>
      </c>
      <c r="B10" s="266">
        <v>2056</v>
      </c>
      <c r="C10" s="117">
        <v>61.154074955383699</v>
      </c>
      <c r="D10" s="263"/>
      <c r="E10" s="266">
        <v>2144</v>
      </c>
      <c r="F10" s="117">
        <v>60.547867833945212</v>
      </c>
      <c r="G10" s="263"/>
      <c r="H10" s="266">
        <v>3577</v>
      </c>
      <c r="I10" s="117">
        <v>66.947407823320233</v>
      </c>
      <c r="J10" s="263"/>
      <c r="K10" s="266">
        <v>2046</v>
      </c>
      <c r="L10" s="117">
        <v>58.240819812126389</v>
      </c>
      <c r="M10" s="263"/>
      <c r="N10" s="266">
        <v>2059</v>
      </c>
      <c r="O10" s="117">
        <v>58.295583238958095</v>
      </c>
      <c r="P10" s="263"/>
      <c r="Q10" s="264">
        <v>3</v>
      </c>
      <c r="R10" s="264">
        <v>-2.8584917164256041</v>
      </c>
      <c r="S10" s="264">
        <v>13</v>
      </c>
      <c r="T10" s="264">
        <v>5.4763426831705431E-2</v>
      </c>
    </row>
    <row r="11" spans="1:23" ht="13.8" x14ac:dyDescent="0.25">
      <c r="A11" s="230" t="s">
        <v>13</v>
      </c>
      <c r="B11" s="265"/>
      <c r="C11" s="265"/>
      <c r="D11" s="265"/>
      <c r="E11" s="265"/>
      <c r="F11" s="265"/>
      <c r="G11" s="265"/>
      <c r="H11" s="265"/>
      <c r="I11" s="265"/>
      <c r="J11" s="265"/>
      <c r="K11" s="265"/>
      <c r="L11" s="265"/>
      <c r="M11" s="265"/>
      <c r="N11" s="265"/>
      <c r="O11" s="265"/>
      <c r="P11" s="265"/>
      <c r="Q11" s="262"/>
      <c r="R11" s="262"/>
      <c r="S11" s="262"/>
      <c r="T11" s="262"/>
    </row>
    <row r="12" spans="1:23" ht="13.8" x14ac:dyDescent="0.25">
      <c r="A12" s="234" t="s">
        <v>14</v>
      </c>
      <c r="B12" s="266">
        <v>438</v>
      </c>
      <c r="C12" s="117">
        <v>13.027959547888162</v>
      </c>
      <c r="D12" s="267"/>
      <c r="E12" s="266">
        <v>423</v>
      </c>
      <c r="F12" s="117">
        <v>11.945778028805423</v>
      </c>
      <c r="G12" s="267"/>
      <c r="H12" s="266">
        <v>454</v>
      </c>
      <c r="I12" s="117">
        <v>8.497099008047913</v>
      </c>
      <c r="J12" s="267"/>
      <c r="K12" s="266">
        <v>451</v>
      </c>
      <c r="L12" s="117">
        <v>12.838030173640762</v>
      </c>
      <c r="M12" s="267"/>
      <c r="N12" s="266">
        <v>563</v>
      </c>
      <c r="O12" s="117">
        <v>15.939977349943375</v>
      </c>
      <c r="P12" s="267"/>
      <c r="Q12" s="262">
        <v>125</v>
      </c>
      <c r="R12" s="262">
        <v>2.9120178020552121</v>
      </c>
      <c r="S12" s="262">
        <v>112</v>
      </c>
      <c r="T12" s="262">
        <v>3.1019471763026125</v>
      </c>
    </row>
    <row r="13" spans="1:23" ht="13.8" x14ac:dyDescent="0.25">
      <c r="A13" s="234" t="s">
        <v>15</v>
      </c>
      <c r="B13" s="266">
        <v>450</v>
      </c>
      <c r="C13" s="117">
        <v>13.38488994646044</v>
      </c>
      <c r="D13" s="267"/>
      <c r="E13" s="266">
        <v>458</v>
      </c>
      <c r="F13" s="117">
        <v>12.93419937870658</v>
      </c>
      <c r="G13" s="267"/>
      <c r="H13" s="266">
        <v>735</v>
      </c>
      <c r="I13" s="117">
        <v>13.756316676024705</v>
      </c>
      <c r="J13" s="267"/>
      <c r="K13" s="266">
        <v>644</v>
      </c>
      <c r="L13" s="117">
        <v>18.331910048391688</v>
      </c>
      <c r="M13" s="267"/>
      <c r="N13" s="266">
        <v>594</v>
      </c>
      <c r="O13" s="117">
        <v>16.81766704416761</v>
      </c>
      <c r="P13" s="267"/>
      <c r="Q13" s="262">
        <v>144</v>
      </c>
      <c r="R13" s="262">
        <v>3.4327770977071701</v>
      </c>
      <c r="S13" s="262">
        <v>-50</v>
      </c>
      <c r="T13" s="262">
        <v>-1.5142430042240775</v>
      </c>
    </row>
    <row r="14" spans="1:23" ht="13.8" x14ac:dyDescent="0.25">
      <c r="A14" s="234" t="s">
        <v>16</v>
      </c>
      <c r="B14" s="266">
        <v>693</v>
      </c>
      <c r="C14" s="117">
        <v>20.612730517549078</v>
      </c>
      <c r="D14" s="267"/>
      <c r="E14" s="266">
        <v>757</v>
      </c>
      <c r="F14" s="117">
        <v>21.378141767862186</v>
      </c>
      <c r="G14" s="267"/>
      <c r="H14" s="266">
        <v>1233</v>
      </c>
      <c r="I14" s="117">
        <v>23.076923076923077</v>
      </c>
      <c r="J14" s="267"/>
      <c r="K14" s="266">
        <v>756</v>
      </c>
      <c r="L14" s="117">
        <v>21.5200683176772</v>
      </c>
      <c r="M14" s="267"/>
      <c r="N14" s="266">
        <v>707</v>
      </c>
      <c r="O14" s="117">
        <v>20.016987542468858</v>
      </c>
      <c r="P14" s="267"/>
      <c r="Q14" s="262">
        <v>14</v>
      </c>
      <c r="R14" s="262">
        <v>-0.59574297508022056</v>
      </c>
      <c r="S14" s="262">
        <v>-49</v>
      </c>
      <c r="T14" s="262">
        <v>-1.5030807752083426</v>
      </c>
    </row>
    <row r="15" spans="1:23" ht="13.8" x14ac:dyDescent="0.25">
      <c r="A15" s="234" t="s">
        <v>17</v>
      </c>
      <c r="B15" s="266">
        <v>933</v>
      </c>
      <c r="C15" s="117">
        <v>27.751338488994644</v>
      </c>
      <c r="D15" s="267"/>
      <c r="E15" s="266">
        <v>987</v>
      </c>
      <c r="F15" s="117">
        <v>27.873482067212652</v>
      </c>
      <c r="G15" s="267"/>
      <c r="H15" s="266">
        <v>1774</v>
      </c>
      <c r="I15" s="117">
        <v>33.202320793561668</v>
      </c>
      <c r="J15" s="267"/>
      <c r="K15" s="266">
        <v>842</v>
      </c>
      <c r="L15" s="117">
        <v>23.968118417307146</v>
      </c>
      <c r="M15" s="267"/>
      <c r="N15" s="266">
        <v>864</v>
      </c>
      <c r="O15" s="117">
        <v>24.462061155152888</v>
      </c>
      <c r="P15" s="267"/>
      <c r="Q15" s="262">
        <v>-69</v>
      </c>
      <c r="R15" s="262">
        <v>-3.2892773338417562</v>
      </c>
      <c r="S15" s="262">
        <v>22</v>
      </c>
      <c r="T15" s="262">
        <v>0.49394273784574239</v>
      </c>
    </row>
    <row r="16" spans="1:23" ht="13.8" x14ac:dyDescent="0.25">
      <c r="A16" s="237" t="s">
        <v>18</v>
      </c>
      <c r="B16" s="266">
        <v>848</v>
      </c>
      <c r="C16" s="117">
        <v>25.223081499107675</v>
      </c>
      <c r="D16" s="263"/>
      <c r="E16" s="266">
        <v>916</v>
      </c>
      <c r="F16" s="117">
        <v>25.868398757413161</v>
      </c>
      <c r="G16" s="263"/>
      <c r="H16" s="266">
        <v>1147</v>
      </c>
      <c r="I16" s="117">
        <v>21.467340445442634</v>
      </c>
      <c r="J16" s="263"/>
      <c r="K16" s="266">
        <v>820</v>
      </c>
      <c r="L16" s="117">
        <v>23.341873042983206</v>
      </c>
      <c r="M16" s="263"/>
      <c r="N16" s="266">
        <v>804</v>
      </c>
      <c r="O16" s="117">
        <v>22.763306908267271</v>
      </c>
      <c r="P16" s="263"/>
      <c r="Q16" s="264">
        <v>-44</v>
      </c>
      <c r="R16" s="264">
        <v>-2.4597745908404036</v>
      </c>
      <c r="S16" s="264">
        <v>-16</v>
      </c>
      <c r="T16" s="264">
        <v>-0.57856613471593477</v>
      </c>
    </row>
    <row r="17" spans="1:20" ht="13.8" x14ac:dyDescent="0.25">
      <c r="A17" s="230" t="s">
        <v>19</v>
      </c>
      <c r="B17" s="265"/>
      <c r="C17" s="265"/>
      <c r="D17" s="265"/>
      <c r="E17" s="265"/>
      <c r="F17" s="265"/>
      <c r="G17" s="265"/>
      <c r="H17" s="265"/>
      <c r="I17" s="265"/>
      <c r="J17" s="265"/>
      <c r="K17" s="265"/>
      <c r="L17" s="265"/>
      <c r="M17" s="265"/>
      <c r="N17" s="265"/>
      <c r="O17" s="265"/>
      <c r="P17" s="265"/>
      <c r="Q17" s="262"/>
      <c r="R17" s="262"/>
      <c r="S17" s="262"/>
      <c r="T17" s="262"/>
    </row>
    <row r="18" spans="1:20" ht="13.8" x14ac:dyDescent="0.25">
      <c r="A18" s="239" t="s">
        <v>20</v>
      </c>
      <c r="B18" s="268"/>
      <c r="C18" s="268">
        <v>88.637715645449134</v>
      </c>
      <c r="D18" s="268"/>
      <c r="E18" s="268"/>
      <c r="F18" s="268">
        <v>90.652358090934769</v>
      </c>
      <c r="G18" s="268"/>
      <c r="H18" s="268"/>
      <c r="I18" s="268">
        <v>90.080479131574023</v>
      </c>
      <c r="J18" s="268"/>
      <c r="K18" s="268"/>
      <c r="L18" s="268">
        <v>74.722459436379168</v>
      </c>
      <c r="M18" s="268"/>
      <c r="N18" s="268"/>
      <c r="O18" s="268">
        <v>73.32955832389581</v>
      </c>
      <c r="P18" s="268"/>
      <c r="Q18" s="268"/>
      <c r="R18" s="268"/>
      <c r="S18" s="268"/>
      <c r="T18" s="268"/>
    </row>
    <row r="19" spans="1:20" ht="13.8" x14ac:dyDescent="0.25">
      <c r="A19" s="241" t="s">
        <v>72</v>
      </c>
      <c r="B19" s="266">
        <v>186</v>
      </c>
      <c r="C19" s="117">
        <v>6.2416107382550337</v>
      </c>
      <c r="D19" s="267"/>
      <c r="E19" s="266">
        <v>194</v>
      </c>
      <c r="F19" s="117">
        <v>6.0436137071651093</v>
      </c>
      <c r="G19" s="267"/>
      <c r="H19" s="266">
        <v>274</v>
      </c>
      <c r="I19" s="117">
        <v>5.6929150218159155</v>
      </c>
      <c r="J19" s="267"/>
      <c r="K19" s="266">
        <v>174</v>
      </c>
      <c r="L19" s="117">
        <v>6.6285714285714281</v>
      </c>
      <c r="M19" s="267"/>
      <c r="N19" s="266">
        <v>178</v>
      </c>
      <c r="O19" s="117">
        <v>6.8725868725868722</v>
      </c>
      <c r="P19" s="267"/>
      <c r="Q19" s="262">
        <v>-8</v>
      </c>
      <c r="R19" s="118">
        <v>0.63097613433183852</v>
      </c>
      <c r="S19" s="262">
        <v>4</v>
      </c>
      <c r="T19" s="118">
        <v>0.24401544401544406</v>
      </c>
    </row>
    <row r="20" spans="1:20" ht="14.4" x14ac:dyDescent="0.3">
      <c r="A20" s="242" t="s">
        <v>73</v>
      </c>
      <c r="B20" s="269"/>
      <c r="C20" s="269"/>
      <c r="D20" s="269"/>
      <c r="E20" s="269"/>
      <c r="F20" s="269"/>
      <c r="G20" s="269"/>
      <c r="H20" s="269"/>
      <c r="I20" s="269"/>
      <c r="J20" s="269"/>
      <c r="K20" s="269"/>
      <c r="L20" s="269"/>
      <c r="M20" s="269"/>
      <c r="N20" s="269"/>
      <c r="O20" s="269"/>
      <c r="P20" s="269"/>
      <c r="Q20" s="270"/>
      <c r="R20" s="270"/>
      <c r="S20" s="270"/>
      <c r="T20" s="270"/>
    </row>
    <row r="21" spans="1:20" ht="14.4" x14ac:dyDescent="0.3">
      <c r="A21" s="242" t="s">
        <v>23</v>
      </c>
      <c r="B21" s="271">
        <v>47</v>
      </c>
      <c r="C21" s="131">
        <v>1.5771812080536913</v>
      </c>
      <c r="D21" s="269"/>
      <c r="E21" s="271">
        <v>43</v>
      </c>
      <c r="F21" s="131">
        <v>1.3395638629283491</v>
      </c>
      <c r="G21" s="269"/>
      <c r="H21" s="271">
        <v>68</v>
      </c>
      <c r="I21" s="131">
        <v>1.4128402243922711</v>
      </c>
      <c r="J21" s="269"/>
      <c r="K21" s="271">
        <v>56</v>
      </c>
      <c r="L21" s="131">
        <v>2.1333333333333333</v>
      </c>
      <c r="M21" s="269"/>
      <c r="N21" s="271">
        <v>58</v>
      </c>
      <c r="O21" s="131">
        <v>2.2393822393822393</v>
      </c>
      <c r="P21" s="269"/>
      <c r="Q21" s="270">
        <v>11</v>
      </c>
      <c r="R21" s="132">
        <v>0.66220103132854802</v>
      </c>
      <c r="S21" s="270">
        <v>2</v>
      </c>
      <c r="T21" s="132">
        <v>0.10604890604890604</v>
      </c>
    </row>
    <row r="22" spans="1:20" ht="14.4" x14ac:dyDescent="0.3">
      <c r="A22" s="242" t="s">
        <v>24</v>
      </c>
      <c r="B22" s="271">
        <v>90</v>
      </c>
      <c r="C22" s="131">
        <v>3.0201342281879198</v>
      </c>
      <c r="D22" s="269"/>
      <c r="E22" s="271">
        <v>86</v>
      </c>
      <c r="F22" s="131">
        <v>2.6791277258566981</v>
      </c>
      <c r="G22" s="269"/>
      <c r="H22" s="271">
        <v>108</v>
      </c>
      <c r="I22" s="131">
        <v>2.2439227093289009</v>
      </c>
      <c r="J22" s="269"/>
      <c r="K22" s="271">
        <v>74</v>
      </c>
      <c r="L22" s="131">
        <v>2.8190476190476188</v>
      </c>
      <c r="M22" s="269"/>
      <c r="N22" s="271">
        <v>68</v>
      </c>
      <c r="O22" s="131">
        <v>2.6254826254826256</v>
      </c>
      <c r="P22" s="269"/>
      <c r="Q22" s="270">
        <v>-22</v>
      </c>
      <c r="R22" s="132">
        <v>-0.3946516027052942</v>
      </c>
      <c r="S22" s="270">
        <v>-6</v>
      </c>
      <c r="T22" s="132">
        <v>-0.19356499356499324</v>
      </c>
    </row>
    <row r="23" spans="1:20" ht="14.4" x14ac:dyDescent="0.3">
      <c r="A23" s="242" t="s">
        <v>25</v>
      </c>
      <c r="B23" s="271">
        <v>19</v>
      </c>
      <c r="C23" s="131">
        <v>0.63758389261744963</v>
      </c>
      <c r="D23" s="269"/>
      <c r="E23" s="271">
        <v>25</v>
      </c>
      <c r="F23" s="131">
        <v>0.77881619937694702</v>
      </c>
      <c r="G23" s="269"/>
      <c r="H23" s="271">
        <v>39</v>
      </c>
      <c r="I23" s="131">
        <v>0.81030542281321416</v>
      </c>
      <c r="J23" s="269"/>
      <c r="K23" s="271">
        <v>25</v>
      </c>
      <c r="L23" s="131">
        <v>0.95238095238095244</v>
      </c>
      <c r="M23" s="269"/>
      <c r="N23" s="271">
        <v>16</v>
      </c>
      <c r="O23" s="131">
        <v>0.61776061776061775</v>
      </c>
      <c r="P23" s="269"/>
      <c r="Q23" s="270">
        <v>-3</v>
      </c>
      <c r="R23" s="132">
        <v>-1.9823274856831885E-2</v>
      </c>
      <c r="S23" s="270">
        <v>-9</v>
      </c>
      <c r="T23" s="132">
        <v>-0.33462033462033469</v>
      </c>
    </row>
    <row r="24" spans="1:20" ht="14.4" x14ac:dyDescent="0.3">
      <c r="A24" s="242" t="s">
        <v>74</v>
      </c>
      <c r="B24" s="271">
        <v>30</v>
      </c>
      <c r="C24" s="131">
        <v>1.006711409395973</v>
      </c>
      <c r="D24" s="269"/>
      <c r="E24" s="271">
        <v>40</v>
      </c>
      <c r="F24" s="131">
        <v>1.2461059190031152</v>
      </c>
      <c r="G24" s="269"/>
      <c r="H24" s="271">
        <v>59</v>
      </c>
      <c r="I24" s="131">
        <v>1.2258466652815292</v>
      </c>
      <c r="J24" s="269"/>
      <c r="K24" s="271">
        <v>19</v>
      </c>
      <c r="L24" s="131">
        <v>0.72380952380952379</v>
      </c>
      <c r="M24" s="269"/>
      <c r="N24" s="271">
        <v>36</v>
      </c>
      <c r="O24" s="131">
        <v>1.3899613899613898</v>
      </c>
      <c r="P24" s="269"/>
      <c r="Q24" s="270">
        <v>6</v>
      </c>
      <c r="R24" s="132">
        <v>0.38324998056541681</v>
      </c>
      <c r="S24" s="270">
        <v>17</v>
      </c>
      <c r="T24" s="132">
        <v>0.66615186615186606</v>
      </c>
    </row>
    <row r="25" spans="1:20" ht="13.8" x14ac:dyDescent="0.25">
      <c r="A25" s="241" t="s">
        <v>27</v>
      </c>
      <c r="B25" s="266">
        <v>2794</v>
      </c>
      <c r="C25" s="117">
        <v>93.758389261744966</v>
      </c>
      <c r="D25" s="267"/>
      <c r="E25" s="266">
        <v>3016</v>
      </c>
      <c r="F25" s="117">
        <v>93.956386292834893</v>
      </c>
      <c r="G25" s="267"/>
      <c r="H25" s="266">
        <v>4539</v>
      </c>
      <c r="I25" s="117">
        <v>94.307084978184079</v>
      </c>
      <c r="J25" s="267"/>
      <c r="K25" s="266">
        <v>2451</v>
      </c>
      <c r="L25" s="117">
        <v>93.371428571428567</v>
      </c>
      <c r="M25" s="267"/>
      <c r="N25" s="266">
        <v>2412</v>
      </c>
      <c r="O25" s="117">
        <v>93.127413127413121</v>
      </c>
      <c r="P25" s="267"/>
      <c r="Q25" s="262">
        <v>-382</v>
      </c>
      <c r="R25" s="118">
        <v>-0.63097613433184563</v>
      </c>
      <c r="S25" s="262">
        <v>-39</v>
      </c>
      <c r="T25" s="118">
        <v>-0.24401544401544584</v>
      </c>
    </row>
    <row r="26" spans="1:20" ht="13.8" x14ac:dyDescent="0.25">
      <c r="A26" s="237" t="s">
        <v>75</v>
      </c>
      <c r="B26" s="266">
        <v>382</v>
      </c>
      <c r="C26" s="272"/>
      <c r="D26" s="263"/>
      <c r="E26" s="266">
        <v>331</v>
      </c>
      <c r="F26" s="272"/>
      <c r="G26" s="263"/>
      <c r="H26" s="266">
        <v>530</v>
      </c>
      <c r="I26" s="272"/>
      <c r="J26" s="263"/>
      <c r="K26" s="266">
        <v>888</v>
      </c>
      <c r="L26" s="272"/>
      <c r="M26" s="263"/>
      <c r="N26" s="266">
        <v>942</v>
      </c>
      <c r="O26" s="272"/>
      <c r="P26" s="263"/>
      <c r="Q26" s="264">
        <v>560</v>
      </c>
      <c r="R26" s="264"/>
      <c r="S26" s="264">
        <v>54</v>
      </c>
      <c r="T26" s="264"/>
    </row>
    <row r="27" spans="1:20" ht="13.8" x14ac:dyDescent="0.25">
      <c r="A27" s="230" t="s">
        <v>29</v>
      </c>
      <c r="B27" s="265"/>
      <c r="C27" s="265"/>
      <c r="D27" s="265"/>
      <c r="E27" s="265"/>
      <c r="F27" s="265"/>
      <c r="G27" s="265"/>
      <c r="H27" s="265"/>
      <c r="I27" s="265"/>
      <c r="J27" s="265"/>
      <c r="K27" s="265"/>
      <c r="L27" s="265"/>
      <c r="M27" s="265"/>
      <c r="N27" s="265"/>
      <c r="O27" s="265"/>
      <c r="P27" s="265"/>
      <c r="Q27" s="262"/>
      <c r="R27" s="262"/>
      <c r="S27" s="262"/>
      <c r="T27" s="262"/>
    </row>
    <row r="28" spans="1:20" ht="13.8" x14ac:dyDescent="0.25">
      <c r="A28" s="239" t="s">
        <v>20</v>
      </c>
      <c r="B28" s="268"/>
      <c r="C28" s="268">
        <v>60.767400356930402</v>
      </c>
      <c r="D28" s="268"/>
      <c r="E28" s="268"/>
      <c r="F28" s="268">
        <v>60.2089805139791</v>
      </c>
      <c r="G28" s="268"/>
      <c r="H28" s="268"/>
      <c r="I28" s="268">
        <v>55.474452554744524</v>
      </c>
      <c r="J28" s="268"/>
      <c r="K28" s="268"/>
      <c r="L28" s="268">
        <v>48.590947907771138</v>
      </c>
      <c r="M28" s="268"/>
      <c r="N28" s="268"/>
      <c r="O28" s="268">
        <v>53.9920724801812</v>
      </c>
      <c r="P28" s="268"/>
      <c r="Q28" s="268"/>
      <c r="R28" s="268"/>
      <c r="S28" s="268"/>
      <c r="T28" s="268"/>
    </row>
    <row r="29" spans="1:20" ht="13.8" x14ac:dyDescent="0.25">
      <c r="A29" s="234" t="s">
        <v>30</v>
      </c>
      <c r="B29" s="266">
        <v>184</v>
      </c>
      <c r="C29" s="117">
        <v>9.0063631913852173</v>
      </c>
      <c r="D29" s="267"/>
      <c r="E29" s="266">
        <v>215</v>
      </c>
      <c r="F29" s="117">
        <v>10.084427767354596</v>
      </c>
      <c r="G29" s="267"/>
      <c r="H29" s="266">
        <v>310</v>
      </c>
      <c r="I29" s="117">
        <v>10.458839406207828</v>
      </c>
      <c r="J29" s="267"/>
      <c r="K29" s="266">
        <v>175</v>
      </c>
      <c r="L29" s="117">
        <v>10.251903925014645</v>
      </c>
      <c r="M29" s="267"/>
      <c r="N29" s="266">
        <v>188</v>
      </c>
      <c r="O29" s="117">
        <v>9.8584163607760882</v>
      </c>
      <c r="P29" s="267"/>
      <c r="Q29" s="262">
        <v>4</v>
      </c>
      <c r="R29" s="118">
        <v>0.85205316939087083</v>
      </c>
      <c r="S29" s="262">
        <v>13</v>
      </c>
      <c r="T29" s="118">
        <v>-0.39348756423855669</v>
      </c>
    </row>
    <row r="30" spans="1:20" ht="13.8" x14ac:dyDescent="0.25">
      <c r="A30" s="234" t="s">
        <v>31</v>
      </c>
      <c r="B30" s="266">
        <v>1859</v>
      </c>
      <c r="C30" s="117">
        <v>90.993636808614781</v>
      </c>
      <c r="D30" s="267"/>
      <c r="E30" s="266">
        <v>1917</v>
      </c>
      <c r="F30" s="117">
        <v>89.915572232645403</v>
      </c>
      <c r="G30" s="267"/>
      <c r="H30" s="266">
        <v>2654</v>
      </c>
      <c r="I30" s="117">
        <v>89.541160593792171</v>
      </c>
      <c r="J30" s="267"/>
      <c r="K30" s="266">
        <v>1532</v>
      </c>
      <c r="L30" s="117">
        <v>89.748096074985355</v>
      </c>
      <c r="M30" s="267"/>
      <c r="N30" s="266">
        <v>1719</v>
      </c>
      <c r="O30" s="117">
        <v>90.14158363922391</v>
      </c>
      <c r="P30" s="267"/>
      <c r="Q30" s="262">
        <v>-140</v>
      </c>
      <c r="R30" s="118">
        <v>-0.85205316939087083</v>
      </c>
      <c r="S30" s="262">
        <v>187</v>
      </c>
      <c r="T30" s="118">
        <v>0.39348756423855491</v>
      </c>
    </row>
    <row r="31" spans="1:20" ht="14.4" thickBot="1" x14ac:dyDescent="0.3">
      <c r="A31" s="246" t="s">
        <v>32</v>
      </c>
      <c r="B31" s="273">
        <v>1319</v>
      </c>
      <c r="C31" s="274"/>
      <c r="D31" s="275"/>
      <c r="E31" s="273">
        <v>1409</v>
      </c>
      <c r="F31" s="274"/>
      <c r="G31" s="275"/>
      <c r="H31" s="273">
        <v>2379</v>
      </c>
      <c r="I31" s="274"/>
      <c r="J31" s="275"/>
      <c r="K31" s="273">
        <v>1806</v>
      </c>
      <c r="L31" s="274"/>
      <c r="M31" s="275"/>
      <c r="N31" s="273">
        <v>1625</v>
      </c>
      <c r="O31" s="274"/>
      <c r="P31" s="275"/>
      <c r="Q31" s="276">
        <v>306</v>
      </c>
      <c r="R31" s="276"/>
      <c r="S31" s="276">
        <v>-181</v>
      </c>
      <c r="T31" s="276"/>
    </row>
    <row r="32" spans="1:20" s="252" customFormat="1" x14ac:dyDescent="0.25">
      <c r="A32" s="251"/>
    </row>
    <row r="33" spans="1:25" s="252" customFormat="1" x14ac:dyDescent="0.25">
      <c r="A33" s="251" t="s">
        <v>35</v>
      </c>
    </row>
    <row r="34" spans="1:25" s="252" customFormat="1" ht="15.6" x14ac:dyDescent="0.25">
      <c r="A34" s="253" t="s">
        <v>76</v>
      </c>
    </row>
    <row r="35" spans="1:25" s="252" customFormat="1" ht="15.6" x14ac:dyDescent="0.25">
      <c r="A35" s="254" t="s">
        <v>77</v>
      </c>
    </row>
    <row r="36" spans="1:25" s="252" customFormat="1" ht="15.6" x14ac:dyDescent="0.25">
      <c r="A36" s="254" t="s">
        <v>78</v>
      </c>
    </row>
    <row r="37" spans="1:25" s="252" customFormat="1" x14ac:dyDescent="0.25"/>
    <row r="38" spans="1:25" s="252" customFormat="1" ht="39" customHeight="1" x14ac:dyDescent="0.25">
      <c r="A38" s="1027" t="s">
        <v>49</v>
      </c>
      <c r="B38" s="1027"/>
      <c r="C38" s="1027"/>
      <c r="D38" s="1027"/>
      <c r="E38" s="1027"/>
      <c r="F38" s="1027"/>
      <c r="G38" s="1027"/>
      <c r="H38" s="1027"/>
      <c r="I38" s="1027"/>
      <c r="J38" s="1027"/>
      <c r="K38" s="1027"/>
      <c r="L38" s="1027"/>
      <c r="M38" s="1027"/>
      <c r="N38" s="1027"/>
      <c r="O38" s="1027"/>
      <c r="P38" s="1027"/>
      <c r="Q38" s="1027"/>
      <c r="R38" s="1027"/>
      <c r="S38" s="1027"/>
      <c r="T38" s="1027"/>
    </row>
    <row r="39" spans="1:25" s="252" customFormat="1" ht="13.5" customHeight="1" x14ac:dyDescent="0.25">
      <c r="A39" s="277"/>
      <c r="B39" s="278"/>
      <c r="C39" s="278"/>
      <c r="D39" s="278"/>
      <c r="E39" s="278"/>
      <c r="F39" s="278"/>
      <c r="G39" s="278"/>
      <c r="H39" s="278"/>
      <c r="I39" s="278"/>
      <c r="J39" s="278"/>
      <c r="K39" s="278"/>
      <c r="L39" s="278"/>
      <c r="M39" s="278"/>
      <c r="N39" s="278"/>
      <c r="O39" s="278"/>
      <c r="P39" s="278"/>
      <c r="Q39" s="278"/>
      <c r="R39" s="278"/>
      <c r="S39" s="278"/>
      <c r="T39" s="278"/>
    </row>
    <row r="40" spans="1:25" s="252" customFormat="1" x14ac:dyDescent="0.25">
      <c r="A40" s="1029" t="s">
        <v>51</v>
      </c>
      <c r="B40" s="1029"/>
      <c r="C40" s="1029"/>
      <c r="D40" s="1029"/>
      <c r="E40" s="1029"/>
      <c r="F40" s="1029"/>
      <c r="G40" s="1029"/>
      <c r="H40" s="1029"/>
      <c r="I40" s="1029"/>
      <c r="J40" s="1029"/>
      <c r="K40" s="1029"/>
      <c r="L40" s="1029"/>
      <c r="M40" s="1029"/>
      <c r="N40" s="1029"/>
      <c r="O40" s="1029"/>
      <c r="P40" s="1029"/>
      <c r="Q40" s="1029"/>
      <c r="R40" s="1029"/>
      <c r="S40" s="1029"/>
      <c r="T40" s="1029"/>
      <c r="U40" s="1029"/>
      <c r="V40" s="1029"/>
      <c r="W40" s="1029"/>
      <c r="X40" s="1029"/>
      <c r="Y40" s="1029"/>
    </row>
    <row r="41" spans="1:25" s="252" customFormat="1" x14ac:dyDescent="0.25">
      <c r="A41" s="1029"/>
      <c r="B41" s="1029"/>
      <c r="C41" s="1029"/>
      <c r="D41" s="1029"/>
      <c r="E41" s="1029"/>
      <c r="F41" s="1029"/>
      <c r="G41" s="1029"/>
      <c r="H41" s="1029"/>
      <c r="I41" s="1029"/>
      <c r="J41" s="1029"/>
      <c r="K41" s="1029"/>
      <c r="L41" s="1029"/>
      <c r="M41" s="1029"/>
      <c r="N41" s="1029"/>
      <c r="O41" s="1029"/>
      <c r="P41" s="1029"/>
      <c r="Q41" s="1029"/>
      <c r="R41" s="1029"/>
      <c r="S41" s="1029"/>
      <c r="T41" s="1029"/>
      <c r="U41" s="1029"/>
      <c r="V41" s="1029"/>
      <c r="W41" s="1029"/>
      <c r="X41" s="1029"/>
      <c r="Y41" s="1029"/>
    </row>
    <row r="42" spans="1:25" s="252" customFormat="1" x14ac:dyDescent="0.25">
      <c r="A42" s="1029"/>
      <c r="B42" s="1029"/>
      <c r="C42" s="1029"/>
      <c r="D42" s="1029"/>
      <c r="E42" s="1029"/>
      <c r="F42" s="1029"/>
      <c r="G42" s="1029"/>
      <c r="H42" s="1029"/>
      <c r="I42" s="1029"/>
      <c r="J42" s="1029"/>
      <c r="K42" s="1029"/>
      <c r="L42" s="1029"/>
      <c r="M42" s="1029"/>
      <c r="N42" s="1029"/>
      <c r="O42" s="1029"/>
      <c r="P42" s="1029"/>
      <c r="Q42" s="1029"/>
      <c r="R42" s="1029"/>
      <c r="S42" s="1029"/>
      <c r="T42" s="1029"/>
      <c r="U42" s="1029"/>
      <c r="V42" s="1029"/>
      <c r="W42" s="1029"/>
      <c r="X42" s="1029"/>
      <c r="Y42" s="1029"/>
    </row>
    <row r="43" spans="1:25" s="252" customFormat="1" x14ac:dyDescent="0.25">
      <c r="A43" s="1029"/>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row>
    <row r="44" spans="1:25" s="252" customFormat="1" x14ac:dyDescent="0.25">
      <c r="A44" s="1029"/>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row>
    <row r="45" spans="1:25" s="252" customFormat="1" x14ac:dyDescent="0.25">
      <c r="A45" s="1029"/>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row>
    <row r="46" spans="1:25" s="252" customFormat="1" x14ac:dyDescent="0.25">
      <c r="A46" s="1029"/>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row>
    <row r="47" spans="1:25" s="252" customFormat="1" x14ac:dyDescent="0.25">
      <c r="A47" s="1029"/>
      <c r="B47" s="1029"/>
      <c r="C47" s="1029"/>
      <c r="D47" s="1029"/>
      <c r="E47" s="1029"/>
      <c r="F47" s="1029"/>
      <c r="G47" s="1029"/>
      <c r="H47" s="1029"/>
      <c r="I47" s="1029"/>
      <c r="J47" s="1029"/>
      <c r="K47" s="1029"/>
      <c r="L47" s="1029"/>
      <c r="M47" s="1029"/>
      <c r="N47" s="1029"/>
      <c r="O47" s="1029"/>
      <c r="P47" s="1029"/>
      <c r="Q47" s="1029"/>
      <c r="R47" s="1029"/>
      <c r="S47" s="1029"/>
      <c r="T47" s="1029"/>
      <c r="U47" s="1029"/>
      <c r="V47" s="1029"/>
      <c r="W47" s="1029"/>
      <c r="X47" s="1029"/>
      <c r="Y47" s="1029"/>
    </row>
    <row r="48" spans="1:25" s="252" customFormat="1" x14ac:dyDescent="0.25">
      <c r="A48" s="1029"/>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row>
    <row r="49" spans="1:25" s="252" customFormat="1" x14ac:dyDescent="0.25">
      <c r="A49" s="1029"/>
      <c r="B49" s="1029"/>
      <c r="C49" s="1029"/>
      <c r="D49" s="1029"/>
      <c r="E49" s="1029"/>
      <c r="F49" s="1029"/>
      <c r="G49" s="1029"/>
      <c r="H49" s="1029"/>
      <c r="I49" s="1029"/>
      <c r="J49" s="1029"/>
      <c r="K49" s="1029"/>
      <c r="L49" s="1029"/>
      <c r="M49" s="1029"/>
      <c r="N49" s="1029"/>
      <c r="O49" s="1029"/>
      <c r="P49" s="1029"/>
      <c r="Q49" s="1029"/>
      <c r="R49" s="1029"/>
      <c r="S49" s="1029"/>
      <c r="T49" s="1029"/>
      <c r="U49" s="1029"/>
      <c r="V49" s="1029"/>
      <c r="W49" s="1029"/>
      <c r="X49" s="1029"/>
      <c r="Y49" s="1029"/>
    </row>
    <row r="50" spans="1:25" s="252" customFormat="1" x14ac:dyDescent="0.25">
      <c r="A50" s="1029"/>
      <c r="B50" s="1029"/>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row>
    <row r="51" spans="1:25" s="252" customFormat="1" x14ac:dyDescent="0.25">
      <c r="A51" s="1029"/>
      <c r="B51" s="1029"/>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row>
    <row r="52" spans="1:25" s="252" customFormat="1" x14ac:dyDescent="0.25">
      <c r="A52" s="277"/>
      <c r="B52" s="278"/>
      <c r="C52" s="278"/>
      <c r="D52" s="278"/>
      <c r="E52" s="278"/>
      <c r="F52" s="278"/>
      <c r="G52" s="278"/>
      <c r="H52" s="278"/>
      <c r="I52" s="278"/>
      <c r="J52" s="278"/>
      <c r="K52" s="278"/>
      <c r="L52" s="278"/>
      <c r="M52" s="278"/>
      <c r="N52" s="278"/>
      <c r="O52" s="278"/>
      <c r="P52" s="278"/>
      <c r="Q52" s="278"/>
      <c r="R52" s="278"/>
      <c r="S52" s="278"/>
      <c r="T52" s="278"/>
    </row>
    <row r="53" spans="1:25" s="252" customFormat="1" x14ac:dyDescent="0.25">
      <c r="A53" s="277"/>
      <c r="B53" s="278"/>
      <c r="C53" s="278"/>
      <c r="D53" s="278"/>
      <c r="E53" s="278"/>
      <c r="F53" s="278"/>
      <c r="G53" s="278"/>
      <c r="H53" s="278"/>
      <c r="I53" s="278"/>
      <c r="J53" s="278"/>
      <c r="K53" s="278"/>
      <c r="L53" s="278"/>
      <c r="M53" s="278"/>
      <c r="N53" s="278"/>
      <c r="O53" s="278"/>
      <c r="P53" s="278"/>
      <c r="Q53" s="278"/>
      <c r="R53" s="278"/>
      <c r="S53" s="278"/>
      <c r="T53" s="278"/>
    </row>
    <row r="54" spans="1:25" s="252" customFormat="1" x14ac:dyDescent="0.25">
      <c r="A54" s="277"/>
      <c r="B54" s="278"/>
      <c r="C54" s="278"/>
      <c r="D54" s="278"/>
      <c r="E54" s="278"/>
      <c r="F54" s="278"/>
      <c r="G54" s="278"/>
      <c r="H54" s="278"/>
      <c r="I54" s="278"/>
      <c r="J54" s="278"/>
      <c r="K54" s="278"/>
      <c r="L54" s="278"/>
      <c r="M54" s="278"/>
      <c r="N54" s="278"/>
      <c r="O54" s="278"/>
      <c r="P54" s="278"/>
      <c r="Q54" s="278"/>
      <c r="R54" s="278"/>
      <c r="S54" s="278"/>
      <c r="T54" s="278"/>
    </row>
    <row r="55" spans="1:25" s="252" customFormat="1" x14ac:dyDescent="0.25">
      <c r="A55" s="277"/>
      <c r="B55" s="278"/>
      <c r="C55" s="278"/>
      <c r="D55" s="278"/>
      <c r="E55" s="278"/>
      <c r="F55" s="278"/>
      <c r="G55" s="278"/>
      <c r="H55" s="278"/>
      <c r="I55" s="278"/>
      <c r="J55" s="278"/>
      <c r="K55" s="278"/>
      <c r="L55" s="278"/>
      <c r="M55" s="278"/>
      <c r="N55" s="278"/>
      <c r="O55" s="278"/>
      <c r="P55" s="278"/>
      <c r="Q55" s="278"/>
      <c r="R55" s="278"/>
      <c r="S55" s="278"/>
      <c r="T55" s="278"/>
    </row>
    <row r="56" spans="1:25" s="252" customFormat="1" x14ac:dyDescent="0.25">
      <c r="A56" s="277"/>
      <c r="B56" s="278"/>
      <c r="C56" s="278"/>
      <c r="D56" s="278"/>
      <c r="E56" s="278"/>
      <c r="F56" s="278"/>
      <c r="G56" s="278"/>
      <c r="H56" s="278"/>
      <c r="I56" s="278"/>
      <c r="J56" s="278"/>
      <c r="K56" s="278"/>
      <c r="L56" s="278"/>
      <c r="M56" s="278"/>
      <c r="N56" s="278"/>
      <c r="O56" s="278"/>
      <c r="P56" s="278"/>
      <c r="Q56" s="278"/>
      <c r="R56" s="278"/>
      <c r="S56" s="278"/>
      <c r="T56" s="278"/>
    </row>
    <row r="57" spans="1:25" s="252" customFormat="1" x14ac:dyDescent="0.25">
      <c r="A57" s="277"/>
      <c r="B57" s="278"/>
      <c r="C57" s="278"/>
      <c r="D57" s="278"/>
      <c r="E57" s="278"/>
      <c r="F57" s="278"/>
      <c r="G57" s="278"/>
      <c r="H57" s="278"/>
      <c r="I57" s="278"/>
      <c r="J57" s="278"/>
      <c r="K57" s="278"/>
      <c r="L57" s="278"/>
      <c r="M57" s="278"/>
      <c r="N57" s="278"/>
      <c r="O57" s="278"/>
      <c r="P57" s="278"/>
      <c r="Q57" s="278"/>
      <c r="R57" s="278"/>
      <c r="S57" s="278"/>
      <c r="T57" s="278"/>
    </row>
    <row r="58" spans="1:25" s="252" customFormat="1" x14ac:dyDescent="0.25">
      <c r="A58" s="277"/>
      <c r="B58" s="278"/>
      <c r="C58" s="278"/>
      <c r="D58" s="278"/>
      <c r="E58" s="278"/>
      <c r="F58" s="278"/>
      <c r="G58" s="278"/>
      <c r="H58" s="278"/>
      <c r="I58" s="278"/>
      <c r="J58" s="278"/>
      <c r="K58" s="278"/>
      <c r="L58" s="278"/>
      <c r="M58" s="278"/>
      <c r="N58" s="278"/>
      <c r="O58" s="278"/>
      <c r="P58" s="278"/>
      <c r="Q58" s="278"/>
      <c r="R58" s="278"/>
      <c r="S58" s="278"/>
      <c r="T58" s="278"/>
    </row>
    <row r="59" spans="1:25" s="252" customFormat="1" ht="9.75" customHeight="1" x14ac:dyDescent="0.25">
      <c r="A59" s="255"/>
      <c r="B59" s="256"/>
      <c r="C59" s="256"/>
      <c r="D59" s="256"/>
      <c r="E59" s="256"/>
      <c r="F59" s="256"/>
      <c r="G59" s="256"/>
      <c r="H59" s="256"/>
      <c r="I59" s="256"/>
      <c r="J59" s="256"/>
      <c r="K59" s="256"/>
      <c r="L59" s="256"/>
      <c r="M59" s="256"/>
      <c r="N59" s="256"/>
      <c r="O59" s="256"/>
      <c r="P59" s="256"/>
      <c r="Q59" s="256"/>
      <c r="R59" s="256"/>
      <c r="S59" s="256"/>
      <c r="T59" s="256"/>
    </row>
    <row r="60" spans="1:25" s="252" customFormat="1" ht="12.75" hidden="1" customHeight="1" x14ac:dyDescent="0.25">
      <c r="A60" s="255"/>
      <c r="B60" s="256"/>
      <c r="C60" s="256"/>
      <c r="D60" s="256"/>
      <c r="E60" s="256"/>
      <c r="F60" s="256"/>
      <c r="G60" s="256"/>
      <c r="H60" s="256"/>
      <c r="I60" s="256"/>
      <c r="J60" s="256"/>
      <c r="K60" s="256"/>
      <c r="L60" s="256"/>
      <c r="M60" s="256"/>
      <c r="N60" s="256"/>
      <c r="O60" s="256"/>
      <c r="P60" s="256"/>
      <c r="Q60" s="256"/>
      <c r="R60" s="256"/>
      <c r="S60" s="256"/>
      <c r="T60" s="256"/>
    </row>
    <row r="61" spans="1:25" s="252" customFormat="1" ht="12.75" hidden="1" customHeight="1" x14ac:dyDescent="0.25">
      <c r="A61" s="255"/>
      <c r="B61" s="256"/>
      <c r="C61" s="256"/>
      <c r="D61" s="256"/>
      <c r="E61" s="256"/>
      <c r="F61" s="256"/>
      <c r="G61" s="256"/>
      <c r="H61" s="256"/>
      <c r="I61" s="256"/>
      <c r="J61" s="256"/>
      <c r="K61" s="256"/>
      <c r="L61" s="256"/>
      <c r="M61" s="256"/>
      <c r="N61" s="256"/>
      <c r="O61" s="256"/>
      <c r="P61" s="256"/>
      <c r="Q61" s="256"/>
      <c r="R61" s="256"/>
      <c r="S61" s="256"/>
      <c r="T61" s="256"/>
    </row>
    <row r="62" spans="1:25" s="252" customFormat="1" ht="12.75" hidden="1" customHeight="1" x14ac:dyDescent="0.25">
      <c r="A62" s="255"/>
      <c r="B62" s="256"/>
      <c r="C62" s="256"/>
      <c r="D62" s="256"/>
      <c r="E62" s="256"/>
      <c r="F62" s="256"/>
      <c r="G62" s="256"/>
      <c r="H62" s="256"/>
      <c r="I62" s="256"/>
      <c r="J62" s="256"/>
      <c r="K62" s="256"/>
      <c r="L62" s="256"/>
      <c r="M62" s="256"/>
      <c r="N62" s="256"/>
      <c r="O62" s="256"/>
      <c r="P62" s="256"/>
      <c r="Q62" s="256"/>
      <c r="R62" s="256"/>
      <c r="S62" s="256"/>
      <c r="T62" s="256"/>
    </row>
  </sheetData>
  <mergeCells count="9">
    <mergeCell ref="S3:T3"/>
    <mergeCell ref="A38:T38"/>
    <mergeCell ref="A40:Y51"/>
    <mergeCell ref="B3:C3"/>
    <mergeCell ref="E3:F3"/>
    <mergeCell ref="H3:I3"/>
    <mergeCell ref="K3:L3"/>
    <mergeCell ref="N3:O3"/>
    <mergeCell ref="Q3:R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75"/>
  <sheetViews>
    <sheetView showGridLines="0" zoomScale="80" zoomScaleNormal="80" zoomScaleSheetLayoutView="80" workbookViewId="0">
      <selection activeCell="A61" sqref="A61:T61"/>
    </sheetView>
  </sheetViews>
  <sheetFormatPr defaultRowHeight="13.2" x14ac:dyDescent="0.25"/>
  <cols>
    <col min="1" max="1" width="26.44140625" style="5" customWidth="1"/>
    <col min="2" max="6" width="9.109375" style="3" bestFit="1" customWidth="1"/>
    <col min="7" max="7" width="2.5546875" style="3" customWidth="1"/>
    <col min="8" max="9" width="7.88671875" style="3" bestFit="1" customWidth="1"/>
    <col min="10" max="10" width="9" style="3" bestFit="1" customWidth="1"/>
    <col min="11" max="12" width="7.88671875" style="3" bestFit="1" customWidth="1"/>
    <col min="13" max="13" width="2.5546875" style="3" customWidth="1"/>
    <col min="14" max="16" width="8.5546875" style="3" bestFit="1" customWidth="1"/>
    <col min="17" max="17" width="8.44140625" style="3" bestFit="1" customWidth="1"/>
    <col min="18" max="18" width="7.88671875" style="3" bestFit="1" customWidth="1"/>
    <col min="19" max="19" width="2.5546875" style="3" customWidth="1"/>
    <col min="20" max="20" width="8.5546875" style="3" bestFit="1" customWidth="1"/>
    <col min="21" max="22" width="7.88671875" style="3" bestFit="1" customWidth="1"/>
    <col min="23" max="24" width="8.5546875" style="3" bestFit="1" customWidth="1"/>
    <col min="25" max="25" width="2.44140625" style="3" customWidth="1"/>
    <col min="26" max="26" width="7" style="3" customWidth="1"/>
    <col min="27" max="27" width="8.44140625" style="3" bestFit="1" customWidth="1"/>
    <col min="28" max="256" width="9.109375" style="3"/>
    <col min="257" max="257" width="26.44140625" style="3" customWidth="1"/>
    <col min="258" max="262" width="9.109375" style="3" bestFit="1" customWidth="1"/>
    <col min="263" max="263" width="2.5546875" style="3" customWidth="1"/>
    <col min="264" max="265" width="7.88671875" style="3" bestFit="1" customWidth="1"/>
    <col min="266" max="266" width="9" style="3" bestFit="1" customWidth="1"/>
    <col min="267" max="268" width="7.88671875" style="3" bestFit="1" customWidth="1"/>
    <col min="269" max="269" width="2.5546875" style="3" customWidth="1"/>
    <col min="270" max="272" width="7.88671875" style="3" bestFit="1" customWidth="1"/>
    <col min="273" max="273" width="8.44140625" style="3" bestFit="1" customWidth="1"/>
    <col min="274" max="274" width="7.88671875" style="3" bestFit="1" customWidth="1"/>
    <col min="275" max="275" width="2.5546875" style="3" customWidth="1"/>
    <col min="276" max="280" width="7.88671875" style="3" bestFit="1" customWidth="1"/>
    <col min="281" max="281" width="2.44140625" style="3" customWidth="1"/>
    <col min="282" max="282" width="7" style="3" customWidth="1"/>
    <col min="283" max="283" width="8.44140625" style="3" bestFit="1" customWidth="1"/>
    <col min="284" max="512" width="9.109375" style="3"/>
    <col min="513" max="513" width="26.44140625" style="3" customWidth="1"/>
    <col min="514" max="518" width="9.109375" style="3" bestFit="1" customWidth="1"/>
    <col min="519" max="519" width="2.5546875" style="3" customWidth="1"/>
    <col min="520" max="521" width="7.88671875" style="3" bestFit="1" customWidth="1"/>
    <col min="522" max="522" width="9" style="3" bestFit="1" customWidth="1"/>
    <col min="523" max="524" width="7.88671875" style="3" bestFit="1" customWidth="1"/>
    <col min="525" max="525" width="2.5546875" style="3" customWidth="1"/>
    <col min="526" max="528" width="7.88671875" style="3" bestFit="1" customWidth="1"/>
    <col min="529" max="529" width="8.44140625" style="3" bestFit="1" customWidth="1"/>
    <col min="530" max="530" width="7.88671875" style="3" bestFit="1" customWidth="1"/>
    <col min="531" max="531" width="2.5546875" style="3" customWidth="1"/>
    <col min="532" max="536" width="7.88671875" style="3" bestFit="1" customWidth="1"/>
    <col min="537" max="537" width="2.44140625" style="3" customWidth="1"/>
    <col min="538" max="538" width="7" style="3" customWidth="1"/>
    <col min="539" max="539" width="8.44140625" style="3" bestFit="1" customWidth="1"/>
    <col min="540" max="768" width="9.109375" style="3"/>
    <col min="769" max="769" width="26.44140625" style="3" customWidth="1"/>
    <col min="770" max="774" width="9.109375" style="3" bestFit="1" customWidth="1"/>
    <col min="775" max="775" width="2.5546875" style="3" customWidth="1"/>
    <col min="776" max="777" width="7.88671875" style="3" bestFit="1" customWidth="1"/>
    <col min="778" max="778" width="9" style="3" bestFit="1" customWidth="1"/>
    <col min="779" max="780" width="7.88671875" style="3" bestFit="1" customWidth="1"/>
    <col min="781" max="781" width="2.5546875" style="3" customWidth="1"/>
    <col min="782" max="784" width="7.88671875" style="3" bestFit="1" customWidth="1"/>
    <col min="785" max="785" width="8.44140625" style="3" bestFit="1" customWidth="1"/>
    <col min="786" max="786" width="7.88671875" style="3" bestFit="1" customWidth="1"/>
    <col min="787" max="787" width="2.5546875" style="3" customWidth="1"/>
    <col min="788" max="792" width="7.88671875" style="3" bestFit="1" customWidth="1"/>
    <col min="793" max="793" width="2.44140625" style="3" customWidth="1"/>
    <col min="794" max="794" width="7" style="3" customWidth="1"/>
    <col min="795" max="795" width="8.44140625" style="3" bestFit="1" customWidth="1"/>
    <col min="796" max="1024" width="9.109375" style="3"/>
    <col min="1025" max="1025" width="26.44140625" style="3" customWidth="1"/>
    <col min="1026" max="1030" width="9.109375" style="3" bestFit="1" customWidth="1"/>
    <col min="1031" max="1031" width="2.5546875" style="3" customWidth="1"/>
    <col min="1032" max="1033" width="7.88671875" style="3" bestFit="1" customWidth="1"/>
    <col min="1034" max="1034" width="9" style="3" bestFit="1" customWidth="1"/>
    <col min="1035" max="1036" width="7.88671875" style="3" bestFit="1" customWidth="1"/>
    <col min="1037" max="1037" width="2.5546875" style="3" customWidth="1"/>
    <col min="1038" max="1040" width="7.88671875" style="3" bestFit="1" customWidth="1"/>
    <col min="1041" max="1041" width="8.44140625" style="3" bestFit="1" customWidth="1"/>
    <col min="1042" max="1042" width="7.88671875" style="3" bestFit="1" customWidth="1"/>
    <col min="1043" max="1043" width="2.5546875" style="3" customWidth="1"/>
    <col min="1044" max="1048" width="7.88671875" style="3" bestFit="1" customWidth="1"/>
    <col min="1049" max="1049" width="2.44140625" style="3" customWidth="1"/>
    <col min="1050" max="1050" width="7" style="3" customWidth="1"/>
    <col min="1051" max="1051" width="8.44140625" style="3" bestFit="1" customWidth="1"/>
    <col min="1052" max="1280" width="9.109375" style="3"/>
    <col min="1281" max="1281" width="26.44140625" style="3" customWidth="1"/>
    <col min="1282" max="1286" width="9.109375" style="3" bestFit="1" customWidth="1"/>
    <col min="1287" max="1287" width="2.5546875" style="3" customWidth="1"/>
    <col min="1288" max="1289" width="7.88671875" style="3" bestFit="1" customWidth="1"/>
    <col min="1290" max="1290" width="9" style="3" bestFit="1" customWidth="1"/>
    <col min="1291" max="1292" width="7.88671875" style="3" bestFit="1" customWidth="1"/>
    <col min="1293" max="1293" width="2.5546875" style="3" customWidth="1"/>
    <col min="1294" max="1296" width="7.88671875" style="3" bestFit="1" customWidth="1"/>
    <col min="1297" max="1297" width="8.44140625" style="3" bestFit="1" customWidth="1"/>
    <col min="1298" max="1298" width="7.88671875" style="3" bestFit="1" customWidth="1"/>
    <col min="1299" max="1299" width="2.5546875" style="3" customWidth="1"/>
    <col min="1300" max="1304" width="7.88671875" style="3" bestFit="1" customWidth="1"/>
    <col min="1305" max="1305" width="2.44140625" style="3" customWidth="1"/>
    <col min="1306" max="1306" width="7" style="3" customWidth="1"/>
    <col min="1307" max="1307" width="8.44140625" style="3" bestFit="1" customWidth="1"/>
    <col min="1308" max="1536" width="9.109375" style="3"/>
    <col min="1537" max="1537" width="26.44140625" style="3" customWidth="1"/>
    <col min="1538" max="1542" width="9.109375" style="3" bestFit="1" customWidth="1"/>
    <col min="1543" max="1543" width="2.5546875" style="3" customWidth="1"/>
    <col min="1544" max="1545" width="7.88671875" style="3" bestFit="1" customWidth="1"/>
    <col min="1546" max="1546" width="9" style="3" bestFit="1" customWidth="1"/>
    <col min="1547" max="1548" width="7.88671875" style="3" bestFit="1" customWidth="1"/>
    <col min="1549" max="1549" width="2.5546875" style="3" customWidth="1"/>
    <col min="1550" max="1552" width="7.88671875" style="3" bestFit="1" customWidth="1"/>
    <col min="1553" max="1553" width="8.44140625" style="3" bestFit="1" customWidth="1"/>
    <col min="1554" max="1554" width="7.88671875" style="3" bestFit="1" customWidth="1"/>
    <col min="1555" max="1555" width="2.5546875" style="3" customWidth="1"/>
    <col min="1556" max="1560" width="7.88671875" style="3" bestFit="1" customWidth="1"/>
    <col min="1561" max="1561" width="2.44140625" style="3" customWidth="1"/>
    <col min="1562" max="1562" width="7" style="3" customWidth="1"/>
    <col min="1563" max="1563" width="8.44140625" style="3" bestFit="1" customWidth="1"/>
    <col min="1564" max="1792" width="9.109375" style="3"/>
    <col min="1793" max="1793" width="26.44140625" style="3" customWidth="1"/>
    <col min="1794" max="1798" width="9.109375" style="3" bestFit="1" customWidth="1"/>
    <col min="1799" max="1799" width="2.5546875" style="3" customWidth="1"/>
    <col min="1800" max="1801" width="7.88671875" style="3" bestFit="1" customWidth="1"/>
    <col min="1802" max="1802" width="9" style="3" bestFit="1" customWidth="1"/>
    <col min="1803" max="1804" width="7.88671875" style="3" bestFit="1" customWidth="1"/>
    <col min="1805" max="1805" width="2.5546875" style="3" customWidth="1"/>
    <col min="1806" max="1808" width="7.88671875" style="3" bestFit="1" customWidth="1"/>
    <col min="1809" max="1809" width="8.44140625" style="3" bestFit="1" customWidth="1"/>
    <col min="1810" max="1810" width="7.88671875" style="3" bestFit="1" customWidth="1"/>
    <col min="1811" max="1811" width="2.5546875" style="3" customWidth="1"/>
    <col min="1812" max="1816" width="7.88671875" style="3" bestFit="1" customWidth="1"/>
    <col min="1817" max="1817" width="2.44140625" style="3" customWidth="1"/>
    <col min="1818" max="1818" width="7" style="3" customWidth="1"/>
    <col min="1819" max="1819" width="8.44140625" style="3" bestFit="1" customWidth="1"/>
    <col min="1820" max="2048" width="9.109375" style="3"/>
    <col min="2049" max="2049" width="26.44140625" style="3" customWidth="1"/>
    <col min="2050" max="2054" width="9.109375" style="3" bestFit="1" customWidth="1"/>
    <col min="2055" max="2055" width="2.5546875" style="3" customWidth="1"/>
    <col min="2056" max="2057" width="7.88671875" style="3" bestFit="1" customWidth="1"/>
    <col min="2058" max="2058" width="9" style="3" bestFit="1" customWidth="1"/>
    <col min="2059" max="2060" width="7.88671875" style="3" bestFit="1" customWidth="1"/>
    <col min="2061" max="2061" width="2.5546875" style="3" customWidth="1"/>
    <col min="2062" max="2064" width="7.88671875" style="3" bestFit="1" customWidth="1"/>
    <col min="2065" max="2065" width="8.44140625" style="3" bestFit="1" customWidth="1"/>
    <col min="2066" max="2066" width="7.88671875" style="3" bestFit="1" customWidth="1"/>
    <col min="2067" max="2067" width="2.5546875" style="3" customWidth="1"/>
    <col min="2068" max="2072" width="7.88671875" style="3" bestFit="1" customWidth="1"/>
    <col min="2073" max="2073" width="2.44140625" style="3" customWidth="1"/>
    <col min="2074" max="2074" width="7" style="3" customWidth="1"/>
    <col min="2075" max="2075" width="8.44140625" style="3" bestFit="1" customWidth="1"/>
    <col min="2076" max="2304" width="9.109375" style="3"/>
    <col min="2305" max="2305" width="26.44140625" style="3" customWidth="1"/>
    <col min="2306" max="2310" width="9.109375" style="3" bestFit="1" customWidth="1"/>
    <col min="2311" max="2311" width="2.5546875" style="3" customWidth="1"/>
    <col min="2312" max="2313" width="7.88671875" style="3" bestFit="1" customWidth="1"/>
    <col min="2314" max="2314" width="9" style="3" bestFit="1" customWidth="1"/>
    <col min="2315" max="2316" width="7.88671875" style="3" bestFit="1" customWidth="1"/>
    <col min="2317" max="2317" width="2.5546875" style="3" customWidth="1"/>
    <col min="2318" max="2320" width="7.88671875" style="3" bestFit="1" customWidth="1"/>
    <col min="2321" max="2321" width="8.44140625" style="3" bestFit="1" customWidth="1"/>
    <col min="2322" max="2322" width="7.88671875" style="3" bestFit="1" customWidth="1"/>
    <col min="2323" max="2323" width="2.5546875" style="3" customWidth="1"/>
    <col min="2324" max="2328" width="7.88671875" style="3" bestFit="1" customWidth="1"/>
    <col min="2329" max="2329" width="2.44140625" style="3" customWidth="1"/>
    <col min="2330" max="2330" width="7" style="3" customWidth="1"/>
    <col min="2331" max="2331" width="8.44140625" style="3" bestFit="1" customWidth="1"/>
    <col min="2332" max="2560" width="9.109375" style="3"/>
    <col min="2561" max="2561" width="26.44140625" style="3" customWidth="1"/>
    <col min="2562" max="2566" width="9.109375" style="3" bestFit="1" customWidth="1"/>
    <col min="2567" max="2567" width="2.5546875" style="3" customWidth="1"/>
    <col min="2568" max="2569" width="7.88671875" style="3" bestFit="1" customWidth="1"/>
    <col min="2570" max="2570" width="9" style="3" bestFit="1" customWidth="1"/>
    <col min="2571" max="2572" width="7.88671875" style="3" bestFit="1" customWidth="1"/>
    <col min="2573" max="2573" width="2.5546875" style="3" customWidth="1"/>
    <col min="2574" max="2576" width="7.88671875" style="3" bestFit="1" customWidth="1"/>
    <col min="2577" max="2577" width="8.44140625" style="3" bestFit="1" customWidth="1"/>
    <col min="2578" max="2578" width="7.88671875" style="3" bestFit="1" customWidth="1"/>
    <col min="2579" max="2579" width="2.5546875" style="3" customWidth="1"/>
    <col min="2580" max="2584" width="7.88671875" style="3" bestFit="1" customWidth="1"/>
    <col min="2585" max="2585" width="2.44140625" style="3" customWidth="1"/>
    <col min="2586" max="2586" width="7" style="3" customWidth="1"/>
    <col min="2587" max="2587" width="8.44140625" style="3" bestFit="1" customWidth="1"/>
    <col min="2588" max="2816" width="9.109375" style="3"/>
    <col min="2817" max="2817" width="26.44140625" style="3" customWidth="1"/>
    <col min="2818" max="2822" width="9.109375" style="3" bestFit="1" customWidth="1"/>
    <col min="2823" max="2823" width="2.5546875" style="3" customWidth="1"/>
    <col min="2824" max="2825" width="7.88671875" style="3" bestFit="1" customWidth="1"/>
    <col min="2826" max="2826" width="9" style="3" bestFit="1" customWidth="1"/>
    <col min="2827" max="2828" width="7.88671875" style="3" bestFit="1" customWidth="1"/>
    <col min="2829" max="2829" width="2.5546875" style="3" customWidth="1"/>
    <col min="2830" max="2832" width="7.88671875" style="3" bestFit="1" customWidth="1"/>
    <col min="2833" max="2833" width="8.44140625" style="3" bestFit="1" customWidth="1"/>
    <col min="2834" max="2834" width="7.88671875" style="3" bestFit="1" customWidth="1"/>
    <col min="2835" max="2835" width="2.5546875" style="3" customWidth="1"/>
    <col min="2836" max="2840" width="7.88671875" style="3" bestFit="1" customWidth="1"/>
    <col min="2841" max="2841" width="2.44140625" style="3" customWidth="1"/>
    <col min="2842" max="2842" width="7" style="3" customWidth="1"/>
    <col min="2843" max="2843" width="8.44140625" style="3" bestFit="1" customWidth="1"/>
    <col min="2844" max="3072" width="9.109375" style="3"/>
    <col min="3073" max="3073" width="26.44140625" style="3" customWidth="1"/>
    <col min="3074" max="3078" width="9.109375" style="3" bestFit="1" customWidth="1"/>
    <col min="3079" max="3079" width="2.5546875" style="3" customWidth="1"/>
    <col min="3080" max="3081" width="7.88671875" style="3" bestFit="1" customWidth="1"/>
    <col min="3082" max="3082" width="9" style="3" bestFit="1" customWidth="1"/>
    <col min="3083" max="3084" width="7.88671875" style="3" bestFit="1" customWidth="1"/>
    <col min="3085" max="3085" width="2.5546875" style="3" customWidth="1"/>
    <col min="3086" max="3088" width="7.88671875" style="3" bestFit="1" customWidth="1"/>
    <col min="3089" max="3089" width="8.44140625" style="3" bestFit="1" customWidth="1"/>
    <col min="3090" max="3090" width="7.88671875" style="3" bestFit="1" customWidth="1"/>
    <col min="3091" max="3091" width="2.5546875" style="3" customWidth="1"/>
    <col min="3092" max="3096" width="7.88671875" style="3" bestFit="1" customWidth="1"/>
    <col min="3097" max="3097" width="2.44140625" style="3" customWidth="1"/>
    <col min="3098" max="3098" width="7" style="3" customWidth="1"/>
    <col min="3099" max="3099" width="8.44140625" style="3" bestFit="1" customWidth="1"/>
    <col min="3100" max="3328" width="9.109375" style="3"/>
    <col min="3329" max="3329" width="26.44140625" style="3" customWidth="1"/>
    <col min="3330" max="3334" width="9.109375" style="3" bestFit="1" customWidth="1"/>
    <col min="3335" max="3335" width="2.5546875" style="3" customWidth="1"/>
    <col min="3336" max="3337" width="7.88671875" style="3" bestFit="1" customWidth="1"/>
    <col min="3338" max="3338" width="9" style="3" bestFit="1" customWidth="1"/>
    <col min="3339" max="3340" width="7.88671875" style="3" bestFit="1" customWidth="1"/>
    <col min="3341" max="3341" width="2.5546875" style="3" customWidth="1"/>
    <col min="3342" max="3344" width="7.88671875" style="3" bestFit="1" customWidth="1"/>
    <col min="3345" max="3345" width="8.44140625" style="3" bestFit="1" customWidth="1"/>
    <col min="3346" max="3346" width="7.88671875" style="3" bestFit="1" customWidth="1"/>
    <col min="3347" max="3347" width="2.5546875" style="3" customWidth="1"/>
    <col min="3348" max="3352" width="7.88671875" style="3" bestFit="1" customWidth="1"/>
    <col min="3353" max="3353" width="2.44140625" style="3" customWidth="1"/>
    <col min="3354" max="3354" width="7" style="3" customWidth="1"/>
    <col min="3355" max="3355" width="8.44140625" style="3" bestFit="1" customWidth="1"/>
    <col min="3356" max="3584" width="9.109375" style="3"/>
    <col min="3585" max="3585" width="26.44140625" style="3" customWidth="1"/>
    <col min="3586" max="3590" width="9.109375" style="3" bestFit="1" customWidth="1"/>
    <col min="3591" max="3591" width="2.5546875" style="3" customWidth="1"/>
    <col min="3592" max="3593" width="7.88671875" style="3" bestFit="1" customWidth="1"/>
    <col min="3594" max="3594" width="9" style="3" bestFit="1" customWidth="1"/>
    <col min="3595" max="3596" width="7.88671875" style="3" bestFit="1" customWidth="1"/>
    <col min="3597" max="3597" width="2.5546875" style="3" customWidth="1"/>
    <col min="3598" max="3600" width="7.88671875" style="3" bestFit="1" customWidth="1"/>
    <col min="3601" max="3601" width="8.44140625" style="3" bestFit="1" customWidth="1"/>
    <col min="3602" max="3602" width="7.88671875" style="3" bestFit="1" customWidth="1"/>
    <col min="3603" max="3603" width="2.5546875" style="3" customWidth="1"/>
    <col min="3604" max="3608" width="7.88671875" style="3" bestFit="1" customWidth="1"/>
    <col min="3609" max="3609" width="2.44140625" style="3" customWidth="1"/>
    <col min="3610" max="3610" width="7" style="3" customWidth="1"/>
    <col min="3611" max="3611" width="8.44140625" style="3" bestFit="1" customWidth="1"/>
    <col min="3612" max="3840" width="9.109375" style="3"/>
    <col min="3841" max="3841" width="26.44140625" style="3" customWidth="1"/>
    <col min="3842" max="3846" width="9.109375" style="3" bestFit="1" customWidth="1"/>
    <col min="3847" max="3847" width="2.5546875" style="3" customWidth="1"/>
    <col min="3848" max="3849" width="7.88671875" style="3" bestFit="1" customWidth="1"/>
    <col min="3850" max="3850" width="9" style="3" bestFit="1" customWidth="1"/>
    <col min="3851" max="3852" width="7.88671875" style="3" bestFit="1" customWidth="1"/>
    <col min="3853" max="3853" width="2.5546875" style="3" customWidth="1"/>
    <col min="3854" max="3856" width="7.88671875" style="3" bestFit="1" customWidth="1"/>
    <col min="3857" max="3857" width="8.44140625" style="3" bestFit="1" customWidth="1"/>
    <col min="3858" max="3858" width="7.88671875" style="3" bestFit="1" customWidth="1"/>
    <col min="3859" max="3859" width="2.5546875" style="3" customWidth="1"/>
    <col min="3860" max="3864" width="7.88671875" style="3" bestFit="1" customWidth="1"/>
    <col min="3865" max="3865" width="2.44140625" style="3" customWidth="1"/>
    <col min="3866" max="3866" width="7" style="3" customWidth="1"/>
    <col min="3867" max="3867" width="8.44140625" style="3" bestFit="1" customWidth="1"/>
    <col min="3868" max="4096" width="9.109375" style="3"/>
    <col min="4097" max="4097" width="26.44140625" style="3" customWidth="1"/>
    <col min="4098" max="4102" width="9.109375" style="3" bestFit="1" customWidth="1"/>
    <col min="4103" max="4103" width="2.5546875" style="3" customWidth="1"/>
    <col min="4104" max="4105" width="7.88671875" style="3" bestFit="1" customWidth="1"/>
    <col min="4106" max="4106" width="9" style="3" bestFit="1" customWidth="1"/>
    <col min="4107" max="4108" width="7.88671875" style="3" bestFit="1" customWidth="1"/>
    <col min="4109" max="4109" width="2.5546875" style="3" customWidth="1"/>
    <col min="4110" max="4112" width="7.88671875" style="3" bestFit="1" customWidth="1"/>
    <col min="4113" max="4113" width="8.44140625" style="3" bestFit="1" customWidth="1"/>
    <col min="4114" max="4114" width="7.88671875" style="3" bestFit="1" customWidth="1"/>
    <col min="4115" max="4115" width="2.5546875" style="3" customWidth="1"/>
    <col min="4116" max="4120" width="7.88671875" style="3" bestFit="1" customWidth="1"/>
    <col min="4121" max="4121" width="2.44140625" style="3" customWidth="1"/>
    <col min="4122" max="4122" width="7" style="3" customWidth="1"/>
    <col min="4123" max="4123" width="8.44140625" style="3" bestFit="1" customWidth="1"/>
    <col min="4124" max="4352" width="9.109375" style="3"/>
    <col min="4353" max="4353" width="26.44140625" style="3" customWidth="1"/>
    <col min="4354" max="4358" width="9.109375" style="3" bestFit="1" customWidth="1"/>
    <col min="4359" max="4359" width="2.5546875" style="3" customWidth="1"/>
    <col min="4360" max="4361" width="7.88671875" style="3" bestFit="1" customWidth="1"/>
    <col min="4362" max="4362" width="9" style="3" bestFit="1" customWidth="1"/>
    <col min="4363" max="4364" width="7.88671875" style="3" bestFit="1" customWidth="1"/>
    <col min="4365" max="4365" width="2.5546875" style="3" customWidth="1"/>
    <col min="4366" max="4368" width="7.88671875" style="3" bestFit="1" customWidth="1"/>
    <col min="4369" max="4369" width="8.44140625" style="3" bestFit="1" customWidth="1"/>
    <col min="4370" max="4370" width="7.88671875" style="3" bestFit="1" customWidth="1"/>
    <col min="4371" max="4371" width="2.5546875" style="3" customWidth="1"/>
    <col min="4372" max="4376" width="7.88671875" style="3" bestFit="1" customWidth="1"/>
    <col min="4377" max="4377" width="2.44140625" style="3" customWidth="1"/>
    <col min="4378" max="4378" width="7" style="3" customWidth="1"/>
    <col min="4379" max="4379" width="8.44140625" style="3" bestFit="1" customWidth="1"/>
    <col min="4380" max="4608" width="9.109375" style="3"/>
    <col min="4609" max="4609" width="26.44140625" style="3" customWidth="1"/>
    <col min="4610" max="4614" width="9.109375" style="3" bestFit="1" customWidth="1"/>
    <col min="4615" max="4615" width="2.5546875" style="3" customWidth="1"/>
    <col min="4616" max="4617" width="7.88671875" style="3" bestFit="1" customWidth="1"/>
    <col min="4618" max="4618" width="9" style="3" bestFit="1" customWidth="1"/>
    <col min="4619" max="4620" width="7.88671875" style="3" bestFit="1" customWidth="1"/>
    <col min="4621" max="4621" width="2.5546875" style="3" customWidth="1"/>
    <col min="4622" max="4624" width="7.88671875" style="3" bestFit="1" customWidth="1"/>
    <col min="4625" max="4625" width="8.44140625" style="3" bestFit="1" customWidth="1"/>
    <col min="4626" max="4626" width="7.88671875" style="3" bestFit="1" customWidth="1"/>
    <col min="4627" max="4627" width="2.5546875" style="3" customWidth="1"/>
    <col min="4628" max="4632" width="7.88671875" style="3" bestFit="1" customWidth="1"/>
    <col min="4633" max="4633" width="2.44140625" style="3" customWidth="1"/>
    <col min="4634" max="4634" width="7" style="3" customWidth="1"/>
    <col min="4635" max="4635" width="8.44140625" style="3" bestFit="1" customWidth="1"/>
    <col min="4636" max="4864" width="9.109375" style="3"/>
    <col min="4865" max="4865" width="26.44140625" style="3" customWidth="1"/>
    <col min="4866" max="4870" width="9.109375" style="3" bestFit="1" customWidth="1"/>
    <col min="4871" max="4871" width="2.5546875" style="3" customWidth="1"/>
    <col min="4872" max="4873" width="7.88671875" style="3" bestFit="1" customWidth="1"/>
    <col min="4874" max="4874" width="9" style="3" bestFit="1" customWidth="1"/>
    <col min="4875" max="4876" width="7.88671875" style="3" bestFit="1" customWidth="1"/>
    <col min="4877" max="4877" width="2.5546875" style="3" customWidth="1"/>
    <col min="4878" max="4880" width="7.88671875" style="3" bestFit="1" customWidth="1"/>
    <col min="4881" max="4881" width="8.44140625" style="3" bestFit="1" customWidth="1"/>
    <col min="4882" max="4882" width="7.88671875" style="3" bestFit="1" customWidth="1"/>
    <col min="4883" max="4883" width="2.5546875" style="3" customWidth="1"/>
    <col min="4884" max="4888" width="7.88671875" style="3" bestFit="1" customWidth="1"/>
    <col min="4889" max="4889" width="2.44140625" style="3" customWidth="1"/>
    <col min="4890" max="4890" width="7" style="3" customWidth="1"/>
    <col min="4891" max="4891" width="8.44140625" style="3" bestFit="1" customWidth="1"/>
    <col min="4892" max="5120" width="9.109375" style="3"/>
    <col min="5121" max="5121" width="26.44140625" style="3" customWidth="1"/>
    <col min="5122" max="5126" width="9.109375" style="3" bestFit="1" customWidth="1"/>
    <col min="5127" max="5127" width="2.5546875" style="3" customWidth="1"/>
    <col min="5128" max="5129" width="7.88671875" style="3" bestFit="1" customWidth="1"/>
    <col min="5130" max="5130" width="9" style="3" bestFit="1" customWidth="1"/>
    <col min="5131" max="5132" width="7.88671875" style="3" bestFit="1" customWidth="1"/>
    <col min="5133" max="5133" width="2.5546875" style="3" customWidth="1"/>
    <col min="5134" max="5136" width="7.88671875" style="3" bestFit="1" customWidth="1"/>
    <col min="5137" max="5137" width="8.44140625" style="3" bestFit="1" customWidth="1"/>
    <col min="5138" max="5138" width="7.88671875" style="3" bestFit="1" customWidth="1"/>
    <col min="5139" max="5139" width="2.5546875" style="3" customWidth="1"/>
    <col min="5140" max="5144" width="7.88671875" style="3" bestFit="1" customWidth="1"/>
    <col min="5145" max="5145" width="2.44140625" style="3" customWidth="1"/>
    <col min="5146" max="5146" width="7" style="3" customWidth="1"/>
    <col min="5147" max="5147" width="8.44140625" style="3" bestFit="1" customWidth="1"/>
    <col min="5148" max="5376" width="9.109375" style="3"/>
    <col min="5377" max="5377" width="26.44140625" style="3" customWidth="1"/>
    <col min="5378" max="5382" width="9.109375" style="3" bestFit="1" customWidth="1"/>
    <col min="5383" max="5383" width="2.5546875" style="3" customWidth="1"/>
    <col min="5384" max="5385" width="7.88671875" style="3" bestFit="1" customWidth="1"/>
    <col min="5386" max="5386" width="9" style="3" bestFit="1" customWidth="1"/>
    <col min="5387" max="5388" width="7.88671875" style="3" bestFit="1" customWidth="1"/>
    <col min="5389" max="5389" width="2.5546875" style="3" customWidth="1"/>
    <col min="5390" max="5392" width="7.88671875" style="3" bestFit="1" customWidth="1"/>
    <col min="5393" max="5393" width="8.44140625" style="3" bestFit="1" customWidth="1"/>
    <col min="5394" max="5394" width="7.88671875" style="3" bestFit="1" customWidth="1"/>
    <col min="5395" max="5395" width="2.5546875" style="3" customWidth="1"/>
    <col min="5396" max="5400" width="7.88671875" style="3" bestFit="1" customWidth="1"/>
    <col min="5401" max="5401" width="2.44140625" style="3" customWidth="1"/>
    <col min="5402" max="5402" width="7" style="3" customWidth="1"/>
    <col min="5403" max="5403" width="8.44140625" style="3" bestFit="1" customWidth="1"/>
    <col min="5404" max="5632" width="9.109375" style="3"/>
    <col min="5633" max="5633" width="26.44140625" style="3" customWidth="1"/>
    <col min="5634" max="5638" width="9.109375" style="3" bestFit="1" customWidth="1"/>
    <col min="5639" max="5639" width="2.5546875" style="3" customWidth="1"/>
    <col min="5640" max="5641" width="7.88671875" style="3" bestFit="1" customWidth="1"/>
    <col min="5642" max="5642" width="9" style="3" bestFit="1" customWidth="1"/>
    <col min="5643" max="5644" width="7.88671875" style="3" bestFit="1" customWidth="1"/>
    <col min="5645" max="5645" width="2.5546875" style="3" customWidth="1"/>
    <col min="5646" max="5648" width="7.88671875" style="3" bestFit="1" customWidth="1"/>
    <col min="5649" max="5649" width="8.44140625" style="3" bestFit="1" customWidth="1"/>
    <col min="5650" max="5650" width="7.88671875" style="3" bestFit="1" customWidth="1"/>
    <col min="5651" max="5651" width="2.5546875" style="3" customWidth="1"/>
    <col min="5652" max="5656" width="7.88671875" style="3" bestFit="1" customWidth="1"/>
    <col min="5657" max="5657" width="2.44140625" style="3" customWidth="1"/>
    <col min="5658" max="5658" width="7" style="3" customWidth="1"/>
    <col min="5659" max="5659" width="8.44140625" style="3" bestFit="1" customWidth="1"/>
    <col min="5660" max="5888" width="9.109375" style="3"/>
    <col min="5889" max="5889" width="26.44140625" style="3" customWidth="1"/>
    <col min="5890" max="5894" width="9.109375" style="3" bestFit="1" customWidth="1"/>
    <col min="5895" max="5895" width="2.5546875" style="3" customWidth="1"/>
    <col min="5896" max="5897" width="7.88671875" style="3" bestFit="1" customWidth="1"/>
    <col min="5898" max="5898" width="9" style="3" bestFit="1" customWidth="1"/>
    <col min="5899" max="5900" width="7.88671875" style="3" bestFit="1" customWidth="1"/>
    <col min="5901" max="5901" width="2.5546875" style="3" customWidth="1"/>
    <col min="5902" max="5904" width="7.88671875" style="3" bestFit="1" customWidth="1"/>
    <col min="5905" max="5905" width="8.44140625" style="3" bestFit="1" customWidth="1"/>
    <col min="5906" max="5906" width="7.88671875" style="3" bestFit="1" customWidth="1"/>
    <col min="5907" max="5907" width="2.5546875" style="3" customWidth="1"/>
    <col min="5908" max="5912" width="7.88671875" style="3" bestFit="1" customWidth="1"/>
    <col min="5913" max="5913" width="2.44140625" style="3" customWidth="1"/>
    <col min="5914" max="5914" width="7" style="3" customWidth="1"/>
    <col min="5915" max="5915" width="8.44140625" style="3" bestFit="1" customWidth="1"/>
    <col min="5916" max="6144" width="9.109375" style="3"/>
    <col min="6145" max="6145" width="26.44140625" style="3" customWidth="1"/>
    <col min="6146" max="6150" width="9.109375" style="3" bestFit="1" customWidth="1"/>
    <col min="6151" max="6151" width="2.5546875" style="3" customWidth="1"/>
    <col min="6152" max="6153" width="7.88671875" style="3" bestFit="1" customWidth="1"/>
    <col min="6154" max="6154" width="9" style="3" bestFit="1" customWidth="1"/>
    <col min="6155" max="6156" width="7.88671875" style="3" bestFit="1" customWidth="1"/>
    <col min="6157" max="6157" width="2.5546875" style="3" customWidth="1"/>
    <col min="6158" max="6160" width="7.88671875" style="3" bestFit="1" customWidth="1"/>
    <col min="6161" max="6161" width="8.44140625" style="3" bestFit="1" customWidth="1"/>
    <col min="6162" max="6162" width="7.88671875" style="3" bestFit="1" customWidth="1"/>
    <col min="6163" max="6163" width="2.5546875" style="3" customWidth="1"/>
    <col min="6164" max="6168" width="7.88671875" style="3" bestFit="1" customWidth="1"/>
    <col min="6169" max="6169" width="2.44140625" style="3" customWidth="1"/>
    <col min="6170" max="6170" width="7" style="3" customWidth="1"/>
    <col min="6171" max="6171" width="8.44140625" style="3" bestFit="1" customWidth="1"/>
    <col min="6172" max="6400" width="9.109375" style="3"/>
    <col min="6401" max="6401" width="26.44140625" style="3" customWidth="1"/>
    <col min="6402" max="6406" width="9.109375" style="3" bestFit="1" customWidth="1"/>
    <col min="6407" max="6407" width="2.5546875" style="3" customWidth="1"/>
    <col min="6408" max="6409" width="7.88671875" style="3" bestFit="1" customWidth="1"/>
    <col min="6410" max="6410" width="9" style="3" bestFit="1" customWidth="1"/>
    <col min="6411" max="6412" width="7.88671875" style="3" bestFit="1" customWidth="1"/>
    <col min="6413" max="6413" width="2.5546875" style="3" customWidth="1"/>
    <col min="6414" max="6416" width="7.88671875" style="3" bestFit="1" customWidth="1"/>
    <col min="6417" max="6417" width="8.44140625" style="3" bestFit="1" customWidth="1"/>
    <col min="6418" max="6418" width="7.88671875" style="3" bestFit="1" customWidth="1"/>
    <col min="6419" max="6419" width="2.5546875" style="3" customWidth="1"/>
    <col min="6420" max="6424" width="7.88671875" style="3" bestFit="1" customWidth="1"/>
    <col min="6425" max="6425" width="2.44140625" style="3" customWidth="1"/>
    <col min="6426" max="6426" width="7" style="3" customWidth="1"/>
    <col min="6427" max="6427" width="8.44140625" style="3" bestFit="1" customWidth="1"/>
    <col min="6428" max="6656" width="9.109375" style="3"/>
    <col min="6657" max="6657" width="26.44140625" style="3" customWidth="1"/>
    <col min="6658" max="6662" width="9.109375" style="3" bestFit="1" customWidth="1"/>
    <col min="6663" max="6663" width="2.5546875" style="3" customWidth="1"/>
    <col min="6664" max="6665" width="7.88671875" style="3" bestFit="1" customWidth="1"/>
    <col min="6666" max="6666" width="9" style="3" bestFit="1" customWidth="1"/>
    <col min="6667" max="6668" width="7.88671875" style="3" bestFit="1" customWidth="1"/>
    <col min="6669" max="6669" width="2.5546875" style="3" customWidth="1"/>
    <col min="6670" max="6672" width="7.88671875" style="3" bestFit="1" customWidth="1"/>
    <col min="6673" max="6673" width="8.44140625" style="3" bestFit="1" customWidth="1"/>
    <col min="6674" max="6674" width="7.88671875" style="3" bestFit="1" customWidth="1"/>
    <col min="6675" max="6675" width="2.5546875" style="3" customWidth="1"/>
    <col min="6676" max="6680" width="7.88671875" style="3" bestFit="1" customWidth="1"/>
    <col min="6681" max="6681" width="2.44140625" style="3" customWidth="1"/>
    <col min="6682" max="6682" width="7" style="3" customWidth="1"/>
    <col min="6683" max="6683" width="8.44140625" style="3" bestFit="1" customWidth="1"/>
    <col min="6684" max="6912" width="9.109375" style="3"/>
    <col min="6913" max="6913" width="26.44140625" style="3" customWidth="1"/>
    <col min="6914" max="6918" width="9.109375" style="3" bestFit="1" customWidth="1"/>
    <col min="6919" max="6919" width="2.5546875" style="3" customWidth="1"/>
    <col min="6920" max="6921" width="7.88671875" style="3" bestFit="1" customWidth="1"/>
    <col min="6922" max="6922" width="9" style="3" bestFit="1" customWidth="1"/>
    <col min="6923" max="6924" width="7.88671875" style="3" bestFit="1" customWidth="1"/>
    <col min="6925" max="6925" width="2.5546875" style="3" customWidth="1"/>
    <col min="6926" max="6928" width="7.88671875" style="3" bestFit="1" customWidth="1"/>
    <col min="6929" max="6929" width="8.44140625" style="3" bestFit="1" customWidth="1"/>
    <col min="6930" max="6930" width="7.88671875" style="3" bestFit="1" customWidth="1"/>
    <col min="6931" max="6931" width="2.5546875" style="3" customWidth="1"/>
    <col min="6932" max="6936" width="7.88671875" style="3" bestFit="1" customWidth="1"/>
    <col min="6937" max="6937" width="2.44140625" style="3" customWidth="1"/>
    <col min="6938" max="6938" width="7" style="3" customWidth="1"/>
    <col min="6939" max="6939" width="8.44140625" style="3" bestFit="1" customWidth="1"/>
    <col min="6940" max="7168" width="9.109375" style="3"/>
    <col min="7169" max="7169" width="26.44140625" style="3" customWidth="1"/>
    <col min="7170" max="7174" width="9.109375" style="3" bestFit="1" customWidth="1"/>
    <col min="7175" max="7175" width="2.5546875" style="3" customWidth="1"/>
    <col min="7176" max="7177" width="7.88671875" style="3" bestFit="1" customWidth="1"/>
    <col min="7178" max="7178" width="9" style="3" bestFit="1" customWidth="1"/>
    <col min="7179" max="7180" width="7.88671875" style="3" bestFit="1" customWidth="1"/>
    <col min="7181" max="7181" width="2.5546875" style="3" customWidth="1"/>
    <col min="7182" max="7184" width="7.88671875" style="3" bestFit="1" customWidth="1"/>
    <col min="7185" max="7185" width="8.44140625" style="3" bestFit="1" customWidth="1"/>
    <col min="7186" max="7186" width="7.88671875" style="3" bestFit="1" customWidth="1"/>
    <col min="7187" max="7187" width="2.5546875" style="3" customWidth="1"/>
    <col min="7188" max="7192" width="7.88671875" style="3" bestFit="1" customWidth="1"/>
    <col min="7193" max="7193" width="2.44140625" style="3" customWidth="1"/>
    <col min="7194" max="7194" width="7" style="3" customWidth="1"/>
    <col min="7195" max="7195" width="8.44140625" style="3" bestFit="1" customWidth="1"/>
    <col min="7196" max="7424" width="9.109375" style="3"/>
    <col min="7425" max="7425" width="26.44140625" style="3" customWidth="1"/>
    <col min="7426" max="7430" width="9.109375" style="3" bestFit="1" customWidth="1"/>
    <col min="7431" max="7431" width="2.5546875" style="3" customWidth="1"/>
    <col min="7432" max="7433" width="7.88671875" style="3" bestFit="1" customWidth="1"/>
    <col min="7434" max="7434" width="9" style="3" bestFit="1" customWidth="1"/>
    <col min="7435" max="7436" width="7.88671875" style="3" bestFit="1" customWidth="1"/>
    <col min="7437" max="7437" width="2.5546875" style="3" customWidth="1"/>
    <col min="7438" max="7440" width="7.88671875" style="3" bestFit="1" customWidth="1"/>
    <col min="7441" max="7441" width="8.44140625" style="3" bestFit="1" customWidth="1"/>
    <col min="7442" max="7442" width="7.88671875" style="3" bestFit="1" customWidth="1"/>
    <col min="7443" max="7443" width="2.5546875" style="3" customWidth="1"/>
    <col min="7444" max="7448" width="7.88671875" style="3" bestFit="1" customWidth="1"/>
    <col min="7449" max="7449" width="2.44140625" style="3" customWidth="1"/>
    <col min="7450" max="7450" width="7" style="3" customWidth="1"/>
    <col min="7451" max="7451" width="8.44140625" style="3" bestFit="1" customWidth="1"/>
    <col min="7452" max="7680" width="9.109375" style="3"/>
    <col min="7681" max="7681" width="26.44140625" style="3" customWidth="1"/>
    <col min="7682" max="7686" width="9.109375" style="3" bestFit="1" customWidth="1"/>
    <col min="7687" max="7687" width="2.5546875" style="3" customWidth="1"/>
    <col min="7688" max="7689" width="7.88671875" style="3" bestFit="1" customWidth="1"/>
    <col min="7690" max="7690" width="9" style="3" bestFit="1" customWidth="1"/>
    <col min="7691" max="7692" width="7.88671875" style="3" bestFit="1" customWidth="1"/>
    <col min="7693" max="7693" width="2.5546875" style="3" customWidth="1"/>
    <col min="7694" max="7696" width="7.88671875" style="3" bestFit="1" customWidth="1"/>
    <col min="7697" max="7697" width="8.44140625" style="3" bestFit="1" customWidth="1"/>
    <col min="7698" max="7698" width="7.88671875" style="3" bestFit="1" customWidth="1"/>
    <col min="7699" max="7699" width="2.5546875" style="3" customWidth="1"/>
    <col min="7700" max="7704" width="7.88671875" style="3" bestFit="1" customWidth="1"/>
    <col min="7705" max="7705" width="2.44140625" style="3" customWidth="1"/>
    <col min="7706" max="7706" width="7" style="3" customWidth="1"/>
    <col min="7707" max="7707" width="8.44140625" style="3" bestFit="1" customWidth="1"/>
    <col min="7708" max="7936" width="9.109375" style="3"/>
    <col min="7937" max="7937" width="26.44140625" style="3" customWidth="1"/>
    <col min="7938" max="7942" width="9.109375" style="3" bestFit="1" customWidth="1"/>
    <col min="7943" max="7943" width="2.5546875" style="3" customWidth="1"/>
    <col min="7944" max="7945" width="7.88671875" style="3" bestFit="1" customWidth="1"/>
    <col min="7946" max="7946" width="9" style="3" bestFit="1" customWidth="1"/>
    <col min="7947" max="7948" width="7.88671875" style="3" bestFit="1" customWidth="1"/>
    <col min="7949" max="7949" width="2.5546875" style="3" customWidth="1"/>
    <col min="7950" max="7952" width="7.88671875" style="3" bestFit="1" customWidth="1"/>
    <col min="7953" max="7953" width="8.44140625" style="3" bestFit="1" customWidth="1"/>
    <col min="7954" max="7954" width="7.88671875" style="3" bestFit="1" customWidth="1"/>
    <col min="7955" max="7955" width="2.5546875" style="3" customWidth="1"/>
    <col min="7956" max="7960" width="7.88671875" style="3" bestFit="1" customWidth="1"/>
    <col min="7961" max="7961" width="2.44140625" style="3" customWidth="1"/>
    <col min="7962" max="7962" width="7" style="3" customWidth="1"/>
    <col min="7963" max="7963" width="8.44140625" style="3" bestFit="1" customWidth="1"/>
    <col min="7964" max="8192" width="9.109375" style="3"/>
    <col min="8193" max="8193" width="26.44140625" style="3" customWidth="1"/>
    <col min="8194" max="8198" width="9.109375" style="3" bestFit="1" customWidth="1"/>
    <col min="8199" max="8199" width="2.5546875" style="3" customWidth="1"/>
    <col min="8200" max="8201" width="7.88671875" style="3" bestFit="1" customWidth="1"/>
    <col min="8202" max="8202" width="9" style="3" bestFit="1" customWidth="1"/>
    <col min="8203" max="8204" width="7.88671875" style="3" bestFit="1" customWidth="1"/>
    <col min="8205" max="8205" width="2.5546875" style="3" customWidth="1"/>
    <col min="8206" max="8208" width="7.88671875" style="3" bestFit="1" customWidth="1"/>
    <col min="8209" max="8209" width="8.44140625" style="3" bestFit="1" customWidth="1"/>
    <col min="8210" max="8210" width="7.88671875" style="3" bestFit="1" customWidth="1"/>
    <col min="8211" max="8211" width="2.5546875" style="3" customWidth="1"/>
    <col min="8212" max="8216" width="7.88671875" style="3" bestFit="1" customWidth="1"/>
    <col min="8217" max="8217" width="2.44140625" style="3" customWidth="1"/>
    <col min="8218" max="8218" width="7" style="3" customWidth="1"/>
    <col min="8219" max="8219" width="8.44140625" style="3" bestFit="1" customWidth="1"/>
    <col min="8220" max="8448" width="9.109375" style="3"/>
    <col min="8449" max="8449" width="26.44140625" style="3" customWidth="1"/>
    <col min="8450" max="8454" width="9.109375" style="3" bestFit="1" customWidth="1"/>
    <col min="8455" max="8455" width="2.5546875" style="3" customWidth="1"/>
    <col min="8456" max="8457" width="7.88671875" style="3" bestFit="1" customWidth="1"/>
    <col min="8458" max="8458" width="9" style="3" bestFit="1" customWidth="1"/>
    <col min="8459" max="8460" width="7.88671875" style="3" bestFit="1" customWidth="1"/>
    <col min="8461" max="8461" width="2.5546875" style="3" customWidth="1"/>
    <col min="8462" max="8464" width="7.88671875" style="3" bestFit="1" customWidth="1"/>
    <col min="8465" max="8465" width="8.44140625" style="3" bestFit="1" customWidth="1"/>
    <col min="8466" max="8466" width="7.88671875" style="3" bestFit="1" customWidth="1"/>
    <col min="8467" max="8467" width="2.5546875" style="3" customWidth="1"/>
    <col min="8468" max="8472" width="7.88671875" style="3" bestFit="1" customWidth="1"/>
    <col min="8473" max="8473" width="2.44140625" style="3" customWidth="1"/>
    <col min="8474" max="8474" width="7" style="3" customWidth="1"/>
    <col min="8475" max="8475" width="8.44140625" style="3" bestFit="1" customWidth="1"/>
    <col min="8476" max="8704" width="9.109375" style="3"/>
    <col min="8705" max="8705" width="26.44140625" style="3" customWidth="1"/>
    <col min="8706" max="8710" width="9.109375" style="3" bestFit="1" customWidth="1"/>
    <col min="8711" max="8711" width="2.5546875" style="3" customWidth="1"/>
    <col min="8712" max="8713" width="7.88671875" style="3" bestFit="1" customWidth="1"/>
    <col min="8714" max="8714" width="9" style="3" bestFit="1" customWidth="1"/>
    <col min="8715" max="8716" width="7.88671875" style="3" bestFit="1" customWidth="1"/>
    <col min="8717" max="8717" width="2.5546875" style="3" customWidth="1"/>
    <col min="8718" max="8720" width="7.88671875" style="3" bestFit="1" customWidth="1"/>
    <col min="8721" max="8721" width="8.44140625" style="3" bestFit="1" customWidth="1"/>
    <col min="8722" max="8722" width="7.88671875" style="3" bestFit="1" customWidth="1"/>
    <col min="8723" max="8723" width="2.5546875" style="3" customWidth="1"/>
    <col min="8724" max="8728" width="7.88671875" style="3" bestFit="1" customWidth="1"/>
    <col min="8729" max="8729" width="2.44140625" style="3" customWidth="1"/>
    <col min="8730" max="8730" width="7" style="3" customWidth="1"/>
    <col min="8731" max="8731" width="8.44140625" style="3" bestFit="1" customWidth="1"/>
    <col min="8732" max="8960" width="9.109375" style="3"/>
    <col min="8961" max="8961" width="26.44140625" style="3" customWidth="1"/>
    <col min="8962" max="8966" width="9.109375" style="3" bestFit="1" customWidth="1"/>
    <col min="8967" max="8967" width="2.5546875" style="3" customWidth="1"/>
    <col min="8968" max="8969" width="7.88671875" style="3" bestFit="1" customWidth="1"/>
    <col min="8970" max="8970" width="9" style="3" bestFit="1" customWidth="1"/>
    <col min="8971" max="8972" width="7.88671875" style="3" bestFit="1" customWidth="1"/>
    <col min="8973" max="8973" width="2.5546875" style="3" customWidth="1"/>
    <col min="8974" max="8976" width="7.88671875" style="3" bestFit="1" customWidth="1"/>
    <col min="8977" max="8977" width="8.44140625" style="3" bestFit="1" customWidth="1"/>
    <col min="8978" max="8978" width="7.88671875" style="3" bestFit="1" customWidth="1"/>
    <col min="8979" max="8979" width="2.5546875" style="3" customWidth="1"/>
    <col min="8980" max="8984" width="7.88671875" style="3" bestFit="1" customWidth="1"/>
    <col min="8985" max="8985" width="2.44140625" style="3" customWidth="1"/>
    <col min="8986" max="8986" width="7" style="3" customWidth="1"/>
    <col min="8987" max="8987" width="8.44140625" style="3" bestFit="1" customWidth="1"/>
    <col min="8988" max="9216" width="9.109375" style="3"/>
    <col min="9217" max="9217" width="26.44140625" style="3" customWidth="1"/>
    <col min="9218" max="9222" width="9.109375" style="3" bestFit="1" customWidth="1"/>
    <col min="9223" max="9223" width="2.5546875" style="3" customWidth="1"/>
    <col min="9224" max="9225" width="7.88671875" style="3" bestFit="1" customWidth="1"/>
    <col min="9226" max="9226" width="9" style="3" bestFit="1" customWidth="1"/>
    <col min="9227" max="9228" width="7.88671875" style="3" bestFit="1" customWidth="1"/>
    <col min="9229" max="9229" width="2.5546875" style="3" customWidth="1"/>
    <col min="9230" max="9232" width="7.88671875" style="3" bestFit="1" customWidth="1"/>
    <col min="9233" max="9233" width="8.44140625" style="3" bestFit="1" customWidth="1"/>
    <col min="9234" max="9234" width="7.88671875" style="3" bestFit="1" customWidth="1"/>
    <col min="9235" max="9235" width="2.5546875" style="3" customWidth="1"/>
    <col min="9236" max="9240" width="7.88671875" style="3" bestFit="1" customWidth="1"/>
    <col min="9241" max="9241" width="2.44140625" style="3" customWidth="1"/>
    <col min="9242" max="9242" width="7" style="3" customWidth="1"/>
    <col min="9243" max="9243" width="8.44140625" style="3" bestFit="1" customWidth="1"/>
    <col min="9244" max="9472" width="9.109375" style="3"/>
    <col min="9473" max="9473" width="26.44140625" style="3" customWidth="1"/>
    <col min="9474" max="9478" width="9.109375" style="3" bestFit="1" customWidth="1"/>
    <col min="9479" max="9479" width="2.5546875" style="3" customWidth="1"/>
    <col min="9480" max="9481" width="7.88671875" style="3" bestFit="1" customWidth="1"/>
    <col min="9482" max="9482" width="9" style="3" bestFit="1" customWidth="1"/>
    <col min="9483" max="9484" width="7.88671875" style="3" bestFit="1" customWidth="1"/>
    <col min="9485" max="9485" width="2.5546875" style="3" customWidth="1"/>
    <col min="9486" max="9488" width="7.88671875" style="3" bestFit="1" customWidth="1"/>
    <col min="9489" max="9489" width="8.44140625" style="3" bestFit="1" customWidth="1"/>
    <col min="9490" max="9490" width="7.88671875" style="3" bestFit="1" customWidth="1"/>
    <col min="9491" max="9491" width="2.5546875" style="3" customWidth="1"/>
    <col min="9492" max="9496" width="7.88671875" style="3" bestFit="1" customWidth="1"/>
    <col min="9497" max="9497" width="2.44140625" style="3" customWidth="1"/>
    <col min="9498" max="9498" width="7" style="3" customWidth="1"/>
    <col min="9499" max="9499" width="8.44140625" style="3" bestFit="1" customWidth="1"/>
    <col min="9500" max="9728" width="9.109375" style="3"/>
    <col min="9729" max="9729" width="26.44140625" style="3" customWidth="1"/>
    <col min="9730" max="9734" width="9.109375" style="3" bestFit="1" customWidth="1"/>
    <col min="9735" max="9735" width="2.5546875" style="3" customWidth="1"/>
    <col min="9736" max="9737" width="7.88671875" style="3" bestFit="1" customWidth="1"/>
    <col min="9738" max="9738" width="9" style="3" bestFit="1" customWidth="1"/>
    <col min="9739" max="9740" width="7.88671875" style="3" bestFit="1" customWidth="1"/>
    <col min="9741" max="9741" width="2.5546875" style="3" customWidth="1"/>
    <col min="9742" max="9744" width="7.88671875" style="3" bestFit="1" customWidth="1"/>
    <col min="9745" max="9745" width="8.44140625" style="3" bestFit="1" customWidth="1"/>
    <col min="9746" max="9746" width="7.88671875" style="3" bestFit="1" customWidth="1"/>
    <col min="9747" max="9747" width="2.5546875" style="3" customWidth="1"/>
    <col min="9748" max="9752" width="7.88671875" style="3" bestFit="1" customWidth="1"/>
    <col min="9753" max="9753" width="2.44140625" style="3" customWidth="1"/>
    <col min="9754" max="9754" width="7" style="3" customWidth="1"/>
    <col min="9755" max="9755" width="8.44140625" style="3" bestFit="1" customWidth="1"/>
    <col min="9756" max="9984" width="9.109375" style="3"/>
    <col min="9985" max="9985" width="26.44140625" style="3" customWidth="1"/>
    <col min="9986" max="9990" width="9.109375" style="3" bestFit="1" customWidth="1"/>
    <col min="9991" max="9991" width="2.5546875" style="3" customWidth="1"/>
    <col min="9992" max="9993" width="7.88671875" style="3" bestFit="1" customWidth="1"/>
    <col min="9994" max="9994" width="9" style="3" bestFit="1" customWidth="1"/>
    <col min="9995" max="9996" width="7.88671875" style="3" bestFit="1" customWidth="1"/>
    <col min="9997" max="9997" width="2.5546875" style="3" customWidth="1"/>
    <col min="9998" max="10000" width="7.88671875" style="3" bestFit="1" customWidth="1"/>
    <col min="10001" max="10001" width="8.44140625" style="3" bestFit="1" customWidth="1"/>
    <col min="10002" max="10002" width="7.88671875" style="3" bestFit="1" customWidth="1"/>
    <col min="10003" max="10003" width="2.5546875" style="3" customWidth="1"/>
    <col min="10004" max="10008" width="7.88671875" style="3" bestFit="1" customWidth="1"/>
    <col min="10009" max="10009" width="2.44140625" style="3" customWidth="1"/>
    <col min="10010" max="10010" width="7" style="3" customWidth="1"/>
    <col min="10011" max="10011" width="8.44140625" style="3" bestFit="1" customWidth="1"/>
    <col min="10012" max="10240" width="9.109375" style="3"/>
    <col min="10241" max="10241" width="26.44140625" style="3" customWidth="1"/>
    <col min="10242" max="10246" width="9.109375" style="3" bestFit="1" customWidth="1"/>
    <col min="10247" max="10247" width="2.5546875" style="3" customWidth="1"/>
    <col min="10248" max="10249" width="7.88671875" style="3" bestFit="1" customWidth="1"/>
    <col min="10250" max="10250" width="9" style="3" bestFit="1" customWidth="1"/>
    <col min="10251" max="10252" width="7.88671875" style="3" bestFit="1" customWidth="1"/>
    <col min="10253" max="10253" width="2.5546875" style="3" customWidth="1"/>
    <col min="10254" max="10256" width="7.88671875" style="3" bestFit="1" customWidth="1"/>
    <col min="10257" max="10257" width="8.44140625" style="3" bestFit="1" customWidth="1"/>
    <col min="10258" max="10258" width="7.88671875" style="3" bestFit="1" customWidth="1"/>
    <col min="10259" max="10259" width="2.5546875" style="3" customWidth="1"/>
    <col min="10260" max="10264" width="7.88671875" style="3" bestFit="1" customWidth="1"/>
    <col min="10265" max="10265" width="2.44140625" style="3" customWidth="1"/>
    <col min="10266" max="10266" width="7" style="3" customWidth="1"/>
    <col min="10267" max="10267" width="8.44140625" style="3" bestFit="1" customWidth="1"/>
    <col min="10268" max="10496" width="9.109375" style="3"/>
    <col min="10497" max="10497" width="26.44140625" style="3" customWidth="1"/>
    <col min="10498" max="10502" width="9.109375" style="3" bestFit="1" customWidth="1"/>
    <col min="10503" max="10503" width="2.5546875" style="3" customWidth="1"/>
    <col min="10504" max="10505" width="7.88671875" style="3" bestFit="1" customWidth="1"/>
    <col min="10506" max="10506" width="9" style="3" bestFit="1" customWidth="1"/>
    <col min="10507" max="10508" width="7.88671875" style="3" bestFit="1" customWidth="1"/>
    <col min="10509" max="10509" width="2.5546875" style="3" customWidth="1"/>
    <col min="10510" max="10512" width="7.88671875" style="3" bestFit="1" customWidth="1"/>
    <col min="10513" max="10513" width="8.44140625" style="3" bestFit="1" customWidth="1"/>
    <col min="10514" max="10514" width="7.88671875" style="3" bestFit="1" customWidth="1"/>
    <col min="10515" max="10515" width="2.5546875" style="3" customWidth="1"/>
    <col min="10516" max="10520" width="7.88671875" style="3" bestFit="1" customWidth="1"/>
    <col min="10521" max="10521" width="2.44140625" style="3" customWidth="1"/>
    <col min="10522" max="10522" width="7" style="3" customWidth="1"/>
    <col min="10523" max="10523" width="8.44140625" style="3" bestFit="1" customWidth="1"/>
    <col min="10524" max="10752" width="9.109375" style="3"/>
    <col min="10753" max="10753" width="26.44140625" style="3" customWidth="1"/>
    <col min="10754" max="10758" width="9.109375" style="3" bestFit="1" customWidth="1"/>
    <col min="10759" max="10759" width="2.5546875" style="3" customWidth="1"/>
    <col min="10760" max="10761" width="7.88671875" style="3" bestFit="1" customWidth="1"/>
    <col min="10762" max="10762" width="9" style="3" bestFit="1" customWidth="1"/>
    <col min="10763" max="10764" width="7.88671875" style="3" bestFit="1" customWidth="1"/>
    <col min="10765" max="10765" width="2.5546875" style="3" customWidth="1"/>
    <col min="10766" max="10768" width="7.88671875" style="3" bestFit="1" customWidth="1"/>
    <col min="10769" max="10769" width="8.44140625" style="3" bestFit="1" customWidth="1"/>
    <col min="10770" max="10770" width="7.88671875" style="3" bestFit="1" customWidth="1"/>
    <col min="10771" max="10771" width="2.5546875" style="3" customWidth="1"/>
    <col min="10772" max="10776" width="7.88671875" style="3" bestFit="1" customWidth="1"/>
    <col min="10777" max="10777" width="2.44140625" style="3" customWidth="1"/>
    <col min="10778" max="10778" width="7" style="3" customWidth="1"/>
    <col min="10779" max="10779" width="8.44140625" style="3" bestFit="1" customWidth="1"/>
    <col min="10780" max="11008" width="9.109375" style="3"/>
    <col min="11009" max="11009" width="26.44140625" style="3" customWidth="1"/>
    <col min="11010" max="11014" width="9.109375" style="3" bestFit="1" customWidth="1"/>
    <col min="11015" max="11015" width="2.5546875" style="3" customWidth="1"/>
    <col min="11016" max="11017" width="7.88671875" style="3" bestFit="1" customWidth="1"/>
    <col min="11018" max="11018" width="9" style="3" bestFit="1" customWidth="1"/>
    <col min="11019" max="11020" width="7.88671875" style="3" bestFit="1" customWidth="1"/>
    <col min="11021" max="11021" width="2.5546875" style="3" customWidth="1"/>
    <col min="11022" max="11024" width="7.88671875" style="3" bestFit="1" customWidth="1"/>
    <col min="11025" max="11025" width="8.44140625" style="3" bestFit="1" customWidth="1"/>
    <col min="11026" max="11026" width="7.88671875" style="3" bestFit="1" customWidth="1"/>
    <col min="11027" max="11027" width="2.5546875" style="3" customWidth="1"/>
    <col min="11028" max="11032" width="7.88671875" style="3" bestFit="1" customWidth="1"/>
    <col min="11033" max="11033" width="2.44140625" style="3" customWidth="1"/>
    <col min="11034" max="11034" width="7" style="3" customWidth="1"/>
    <col min="11035" max="11035" width="8.44140625" style="3" bestFit="1" customWidth="1"/>
    <col min="11036" max="11264" width="9.109375" style="3"/>
    <col min="11265" max="11265" width="26.44140625" style="3" customWidth="1"/>
    <col min="11266" max="11270" width="9.109375" style="3" bestFit="1" customWidth="1"/>
    <col min="11271" max="11271" width="2.5546875" style="3" customWidth="1"/>
    <col min="11272" max="11273" width="7.88671875" style="3" bestFit="1" customWidth="1"/>
    <col min="11274" max="11274" width="9" style="3" bestFit="1" customWidth="1"/>
    <col min="11275" max="11276" width="7.88671875" style="3" bestFit="1" customWidth="1"/>
    <col min="11277" max="11277" width="2.5546875" style="3" customWidth="1"/>
    <col min="11278" max="11280" width="7.88671875" style="3" bestFit="1" customWidth="1"/>
    <col min="11281" max="11281" width="8.44140625" style="3" bestFit="1" customWidth="1"/>
    <col min="11282" max="11282" width="7.88671875" style="3" bestFit="1" customWidth="1"/>
    <col min="11283" max="11283" width="2.5546875" style="3" customWidth="1"/>
    <col min="11284" max="11288" width="7.88671875" style="3" bestFit="1" customWidth="1"/>
    <col min="11289" max="11289" width="2.44140625" style="3" customWidth="1"/>
    <col min="11290" max="11290" width="7" style="3" customWidth="1"/>
    <col min="11291" max="11291" width="8.44140625" style="3" bestFit="1" customWidth="1"/>
    <col min="11292" max="11520" width="9.109375" style="3"/>
    <col min="11521" max="11521" width="26.44140625" style="3" customWidth="1"/>
    <col min="11522" max="11526" width="9.109375" style="3" bestFit="1" customWidth="1"/>
    <col min="11527" max="11527" width="2.5546875" style="3" customWidth="1"/>
    <col min="11528" max="11529" width="7.88671875" style="3" bestFit="1" customWidth="1"/>
    <col min="11530" max="11530" width="9" style="3" bestFit="1" customWidth="1"/>
    <col min="11531" max="11532" width="7.88671875" style="3" bestFit="1" customWidth="1"/>
    <col min="11533" max="11533" width="2.5546875" style="3" customWidth="1"/>
    <col min="11534" max="11536" width="7.88671875" style="3" bestFit="1" customWidth="1"/>
    <col min="11537" max="11537" width="8.44140625" style="3" bestFit="1" customWidth="1"/>
    <col min="11538" max="11538" width="7.88671875" style="3" bestFit="1" customWidth="1"/>
    <col min="11539" max="11539" width="2.5546875" style="3" customWidth="1"/>
    <col min="11540" max="11544" width="7.88671875" style="3" bestFit="1" customWidth="1"/>
    <col min="11545" max="11545" width="2.44140625" style="3" customWidth="1"/>
    <col min="11546" max="11546" width="7" style="3" customWidth="1"/>
    <col min="11547" max="11547" width="8.44140625" style="3" bestFit="1" customWidth="1"/>
    <col min="11548" max="11776" width="9.109375" style="3"/>
    <col min="11777" max="11777" width="26.44140625" style="3" customWidth="1"/>
    <col min="11778" max="11782" width="9.109375" style="3" bestFit="1" customWidth="1"/>
    <col min="11783" max="11783" width="2.5546875" style="3" customWidth="1"/>
    <col min="11784" max="11785" width="7.88671875" style="3" bestFit="1" customWidth="1"/>
    <col min="11786" max="11786" width="9" style="3" bestFit="1" customWidth="1"/>
    <col min="11787" max="11788" width="7.88671875" style="3" bestFit="1" customWidth="1"/>
    <col min="11789" max="11789" width="2.5546875" style="3" customWidth="1"/>
    <col min="11790" max="11792" width="7.88671875" style="3" bestFit="1" customWidth="1"/>
    <col min="11793" max="11793" width="8.44140625" style="3" bestFit="1" customWidth="1"/>
    <col min="11794" max="11794" width="7.88671875" style="3" bestFit="1" customWidth="1"/>
    <col min="11795" max="11795" width="2.5546875" style="3" customWidth="1"/>
    <col min="11796" max="11800" width="7.88671875" style="3" bestFit="1" customWidth="1"/>
    <col min="11801" max="11801" width="2.44140625" style="3" customWidth="1"/>
    <col min="11802" max="11802" width="7" style="3" customWidth="1"/>
    <col min="11803" max="11803" width="8.44140625" style="3" bestFit="1" customWidth="1"/>
    <col min="11804" max="12032" width="9.109375" style="3"/>
    <col min="12033" max="12033" width="26.44140625" style="3" customWidth="1"/>
    <col min="12034" max="12038" width="9.109375" style="3" bestFit="1" customWidth="1"/>
    <col min="12039" max="12039" width="2.5546875" style="3" customWidth="1"/>
    <col min="12040" max="12041" width="7.88671875" style="3" bestFit="1" customWidth="1"/>
    <col min="12042" max="12042" width="9" style="3" bestFit="1" customWidth="1"/>
    <col min="12043" max="12044" width="7.88671875" style="3" bestFit="1" customWidth="1"/>
    <col min="12045" max="12045" width="2.5546875" style="3" customWidth="1"/>
    <col min="12046" max="12048" width="7.88671875" style="3" bestFit="1" customWidth="1"/>
    <col min="12049" max="12049" width="8.44140625" style="3" bestFit="1" customWidth="1"/>
    <col min="12050" max="12050" width="7.88671875" style="3" bestFit="1" customWidth="1"/>
    <col min="12051" max="12051" width="2.5546875" style="3" customWidth="1"/>
    <col min="12052" max="12056" width="7.88671875" style="3" bestFit="1" customWidth="1"/>
    <col min="12057" max="12057" width="2.44140625" style="3" customWidth="1"/>
    <col min="12058" max="12058" width="7" style="3" customWidth="1"/>
    <col min="12059" max="12059" width="8.44140625" style="3" bestFit="1" customWidth="1"/>
    <col min="12060" max="12288" width="9.109375" style="3"/>
    <col min="12289" max="12289" width="26.44140625" style="3" customWidth="1"/>
    <col min="12290" max="12294" width="9.109375" style="3" bestFit="1" customWidth="1"/>
    <col min="12295" max="12295" width="2.5546875" style="3" customWidth="1"/>
    <col min="12296" max="12297" width="7.88671875" style="3" bestFit="1" customWidth="1"/>
    <col min="12298" max="12298" width="9" style="3" bestFit="1" customWidth="1"/>
    <col min="12299" max="12300" width="7.88671875" style="3" bestFit="1" customWidth="1"/>
    <col min="12301" max="12301" width="2.5546875" style="3" customWidth="1"/>
    <col min="12302" max="12304" width="7.88671875" style="3" bestFit="1" customWidth="1"/>
    <col min="12305" max="12305" width="8.44140625" style="3" bestFit="1" customWidth="1"/>
    <col min="12306" max="12306" width="7.88671875" style="3" bestFit="1" customWidth="1"/>
    <col min="12307" max="12307" width="2.5546875" style="3" customWidth="1"/>
    <col min="12308" max="12312" width="7.88671875" style="3" bestFit="1" customWidth="1"/>
    <col min="12313" max="12313" width="2.44140625" style="3" customWidth="1"/>
    <col min="12314" max="12314" width="7" style="3" customWidth="1"/>
    <col min="12315" max="12315" width="8.44140625" style="3" bestFit="1" customWidth="1"/>
    <col min="12316" max="12544" width="9.109375" style="3"/>
    <col min="12545" max="12545" width="26.44140625" style="3" customWidth="1"/>
    <col min="12546" max="12550" width="9.109375" style="3" bestFit="1" customWidth="1"/>
    <col min="12551" max="12551" width="2.5546875" style="3" customWidth="1"/>
    <col min="12552" max="12553" width="7.88671875" style="3" bestFit="1" customWidth="1"/>
    <col min="12554" max="12554" width="9" style="3" bestFit="1" customWidth="1"/>
    <col min="12555" max="12556" width="7.88671875" style="3" bestFit="1" customWidth="1"/>
    <col min="12557" max="12557" width="2.5546875" style="3" customWidth="1"/>
    <col min="12558" max="12560" width="7.88671875" style="3" bestFit="1" customWidth="1"/>
    <col min="12561" max="12561" width="8.44140625" style="3" bestFit="1" customWidth="1"/>
    <col min="12562" max="12562" width="7.88671875" style="3" bestFit="1" customWidth="1"/>
    <col min="12563" max="12563" width="2.5546875" style="3" customWidth="1"/>
    <col min="12564" max="12568" width="7.88671875" style="3" bestFit="1" customWidth="1"/>
    <col min="12569" max="12569" width="2.44140625" style="3" customWidth="1"/>
    <col min="12570" max="12570" width="7" style="3" customWidth="1"/>
    <col min="12571" max="12571" width="8.44140625" style="3" bestFit="1" customWidth="1"/>
    <col min="12572" max="12800" width="9.109375" style="3"/>
    <col min="12801" max="12801" width="26.44140625" style="3" customWidth="1"/>
    <col min="12802" max="12806" width="9.109375" style="3" bestFit="1" customWidth="1"/>
    <col min="12807" max="12807" width="2.5546875" style="3" customWidth="1"/>
    <col min="12808" max="12809" width="7.88671875" style="3" bestFit="1" customWidth="1"/>
    <col min="12810" max="12810" width="9" style="3" bestFit="1" customWidth="1"/>
    <col min="12811" max="12812" width="7.88671875" style="3" bestFit="1" customWidth="1"/>
    <col min="12813" max="12813" width="2.5546875" style="3" customWidth="1"/>
    <col min="12814" max="12816" width="7.88671875" style="3" bestFit="1" customWidth="1"/>
    <col min="12817" max="12817" width="8.44140625" style="3" bestFit="1" customWidth="1"/>
    <col min="12818" max="12818" width="7.88671875" style="3" bestFit="1" customWidth="1"/>
    <col min="12819" max="12819" width="2.5546875" style="3" customWidth="1"/>
    <col min="12820" max="12824" width="7.88671875" style="3" bestFit="1" customWidth="1"/>
    <col min="12825" max="12825" width="2.44140625" style="3" customWidth="1"/>
    <col min="12826" max="12826" width="7" style="3" customWidth="1"/>
    <col min="12827" max="12827" width="8.44140625" style="3" bestFit="1" customWidth="1"/>
    <col min="12828" max="13056" width="9.109375" style="3"/>
    <col min="13057" max="13057" width="26.44140625" style="3" customWidth="1"/>
    <col min="13058" max="13062" width="9.109375" style="3" bestFit="1" customWidth="1"/>
    <col min="13063" max="13063" width="2.5546875" style="3" customWidth="1"/>
    <col min="13064" max="13065" width="7.88671875" style="3" bestFit="1" customWidth="1"/>
    <col min="13066" max="13066" width="9" style="3" bestFit="1" customWidth="1"/>
    <col min="13067" max="13068" width="7.88671875" style="3" bestFit="1" customWidth="1"/>
    <col min="13069" max="13069" width="2.5546875" style="3" customWidth="1"/>
    <col min="13070" max="13072" width="7.88671875" style="3" bestFit="1" customWidth="1"/>
    <col min="13073" max="13073" width="8.44140625" style="3" bestFit="1" customWidth="1"/>
    <col min="13074" max="13074" width="7.88671875" style="3" bestFit="1" customWidth="1"/>
    <col min="13075" max="13075" width="2.5546875" style="3" customWidth="1"/>
    <col min="13076" max="13080" width="7.88671875" style="3" bestFit="1" customWidth="1"/>
    <col min="13081" max="13081" width="2.44140625" style="3" customWidth="1"/>
    <col min="13082" max="13082" width="7" style="3" customWidth="1"/>
    <col min="13083" max="13083" width="8.44140625" style="3" bestFit="1" customWidth="1"/>
    <col min="13084" max="13312" width="9.109375" style="3"/>
    <col min="13313" max="13313" width="26.44140625" style="3" customWidth="1"/>
    <col min="13314" max="13318" width="9.109375" style="3" bestFit="1" customWidth="1"/>
    <col min="13319" max="13319" width="2.5546875" style="3" customWidth="1"/>
    <col min="13320" max="13321" width="7.88671875" style="3" bestFit="1" customWidth="1"/>
    <col min="13322" max="13322" width="9" style="3" bestFit="1" customWidth="1"/>
    <col min="13323" max="13324" width="7.88671875" style="3" bestFit="1" customWidth="1"/>
    <col min="13325" max="13325" width="2.5546875" style="3" customWidth="1"/>
    <col min="13326" max="13328" width="7.88671875" style="3" bestFit="1" customWidth="1"/>
    <col min="13329" max="13329" width="8.44140625" style="3" bestFit="1" customWidth="1"/>
    <col min="13330" max="13330" width="7.88671875" style="3" bestFit="1" customWidth="1"/>
    <col min="13331" max="13331" width="2.5546875" style="3" customWidth="1"/>
    <col min="13332" max="13336" width="7.88671875" style="3" bestFit="1" customWidth="1"/>
    <col min="13337" max="13337" width="2.44140625" style="3" customWidth="1"/>
    <col min="13338" max="13338" width="7" style="3" customWidth="1"/>
    <col min="13339" max="13339" width="8.44140625" style="3" bestFit="1" customWidth="1"/>
    <col min="13340" max="13568" width="9.109375" style="3"/>
    <col min="13569" max="13569" width="26.44140625" style="3" customWidth="1"/>
    <col min="13570" max="13574" width="9.109375" style="3" bestFit="1" customWidth="1"/>
    <col min="13575" max="13575" width="2.5546875" style="3" customWidth="1"/>
    <col min="13576" max="13577" width="7.88671875" style="3" bestFit="1" customWidth="1"/>
    <col min="13578" max="13578" width="9" style="3" bestFit="1" customWidth="1"/>
    <col min="13579" max="13580" width="7.88671875" style="3" bestFit="1" customWidth="1"/>
    <col min="13581" max="13581" width="2.5546875" style="3" customWidth="1"/>
    <col min="13582" max="13584" width="7.88671875" style="3" bestFit="1" customWidth="1"/>
    <col min="13585" max="13585" width="8.44140625" style="3" bestFit="1" customWidth="1"/>
    <col min="13586" max="13586" width="7.88671875" style="3" bestFit="1" customWidth="1"/>
    <col min="13587" max="13587" width="2.5546875" style="3" customWidth="1"/>
    <col min="13588" max="13592" width="7.88671875" style="3" bestFit="1" customWidth="1"/>
    <col min="13593" max="13593" width="2.44140625" style="3" customWidth="1"/>
    <col min="13594" max="13594" width="7" style="3" customWidth="1"/>
    <col min="13595" max="13595" width="8.44140625" style="3" bestFit="1" customWidth="1"/>
    <col min="13596" max="13824" width="9.109375" style="3"/>
    <col min="13825" max="13825" width="26.44140625" style="3" customWidth="1"/>
    <col min="13826" max="13830" width="9.109375" style="3" bestFit="1" customWidth="1"/>
    <col min="13831" max="13831" width="2.5546875" style="3" customWidth="1"/>
    <col min="13832" max="13833" width="7.88671875" style="3" bestFit="1" customWidth="1"/>
    <col min="13834" max="13834" width="9" style="3" bestFit="1" customWidth="1"/>
    <col min="13835" max="13836" width="7.88671875" style="3" bestFit="1" customWidth="1"/>
    <col min="13837" max="13837" width="2.5546875" style="3" customWidth="1"/>
    <col min="13838" max="13840" width="7.88671875" style="3" bestFit="1" customWidth="1"/>
    <col min="13841" max="13841" width="8.44140625" style="3" bestFit="1" customWidth="1"/>
    <col min="13842" max="13842" width="7.88671875" style="3" bestFit="1" customWidth="1"/>
    <col min="13843" max="13843" width="2.5546875" style="3" customWidth="1"/>
    <col min="13844" max="13848" width="7.88671875" style="3" bestFit="1" customWidth="1"/>
    <col min="13849" max="13849" width="2.44140625" style="3" customWidth="1"/>
    <col min="13850" max="13850" width="7" style="3" customWidth="1"/>
    <col min="13851" max="13851" width="8.44140625" style="3" bestFit="1" customWidth="1"/>
    <col min="13852" max="14080" width="9.109375" style="3"/>
    <col min="14081" max="14081" width="26.44140625" style="3" customWidth="1"/>
    <col min="14082" max="14086" width="9.109375" style="3" bestFit="1" customWidth="1"/>
    <col min="14087" max="14087" width="2.5546875" style="3" customWidth="1"/>
    <col min="14088" max="14089" width="7.88671875" style="3" bestFit="1" customWidth="1"/>
    <col min="14090" max="14090" width="9" style="3" bestFit="1" customWidth="1"/>
    <col min="14091" max="14092" width="7.88671875" style="3" bestFit="1" customWidth="1"/>
    <col min="14093" max="14093" width="2.5546875" style="3" customWidth="1"/>
    <col min="14094" max="14096" width="7.88671875" style="3" bestFit="1" customWidth="1"/>
    <col min="14097" max="14097" width="8.44140625" style="3" bestFit="1" customWidth="1"/>
    <col min="14098" max="14098" width="7.88671875" style="3" bestFit="1" customWidth="1"/>
    <col min="14099" max="14099" width="2.5546875" style="3" customWidth="1"/>
    <col min="14100" max="14104" width="7.88671875" style="3" bestFit="1" customWidth="1"/>
    <col min="14105" max="14105" width="2.44140625" style="3" customWidth="1"/>
    <col min="14106" max="14106" width="7" style="3" customWidth="1"/>
    <col min="14107" max="14107" width="8.44140625" style="3" bestFit="1" customWidth="1"/>
    <col min="14108" max="14336" width="9.109375" style="3"/>
    <col min="14337" max="14337" width="26.44140625" style="3" customWidth="1"/>
    <col min="14338" max="14342" width="9.109375" style="3" bestFit="1" customWidth="1"/>
    <col min="14343" max="14343" width="2.5546875" style="3" customWidth="1"/>
    <col min="14344" max="14345" width="7.88671875" style="3" bestFit="1" customWidth="1"/>
    <col min="14346" max="14346" width="9" style="3" bestFit="1" customWidth="1"/>
    <col min="14347" max="14348" width="7.88671875" style="3" bestFit="1" customWidth="1"/>
    <col min="14349" max="14349" width="2.5546875" style="3" customWidth="1"/>
    <col min="14350" max="14352" width="7.88671875" style="3" bestFit="1" customWidth="1"/>
    <col min="14353" max="14353" width="8.44140625" style="3" bestFit="1" customWidth="1"/>
    <col min="14354" max="14354" width="7.88671875" style="3" bestFit="1" customWidth="1"/>
    <col min="14355" max="14355" width="2.5546875" style="3" customWidth="1"/>
    <col min="14356" max="14360" width="7.88671875" style="3" bestFit="1" customWidth="1"/>
    <col min="14361" max="14361" width="2.44140625" style="3" customWidth="1"/>
    <col min="14362" max="14362" width="7" style="3" customWidth="1"/>
    <col min="14363" max="14363" width="8.44140625" style="3" bestFit="1" customWidth="1"/>
    <col min="14364" max="14592" width="9.109375" style="3"/>
    <col min="14593" max="14593" width="26.44140625" style="3" customWidth="1"/>
    <col min="14594" max="14598" width="9.109375" style="3" bestFit="1" customWidth="1"/>
    <col min="14599" max="14599" width="2.5546875" style="3" customWidth="1"/>
    <col min="14600" max="14601" width="7.88671875" style="3" bestFit="1" customWidth="1"/>
    <col min="14602" max="14602" width="9" style="3" bestFit="1" customWidth="1"/>
    <col min="14603" max="14604" width="7.88671875" style="3" bestFit="1" customWidth="1"/>
    <col min="14605" max="14605" width="2.5546875" style="3" customWidth="1"/>
    <col min="14606" max="14608" width="7.88671875" style="3" bestFit="1" customWidth="1"/>
    <col min="14609" max="14609" width="8.44140625" style="3" bestFit="1" customWidth="1"/>
    <col min="14610" max="14610" width="7.88671875" style="3" bestFit="1" customWidth="1"/>
    <col min="14611" max="14611" width="2.5546875" style="3" customWidth="1"/>
    <col min="14612" max="14616" width="7.88671875" style="3" bestFit="1" customWidth="1"/>
    <col min="14617" max="14617" width="2.44140625" style="3" customWidth="1"/>
    <col min="14618" max="14618" width="7" style="3" customWidth="1"/>
    <col min="14619" max="14619" width="8.44140625" style="3" bestFit="1" customWidth="1"/>
    <col min="14620" max="14848" width="9.109375" style="3"/>
    <col min="14849" max="14849" width="26.44140625" style="3" customWidth="1"/>
    <col min="14850" max="14854" width="9.109375" style="3" bestFit="1" customWidth="1"/>
    <col min="14855" max="14855" width="2.5546875" style="3" customWidth="1"/>
    <col min="14856" max="14857" width="7.88671875" style="3" bestFit="1" customWidth="1"/>
    <col min="14858" max="14858" width="9" style="3" bestFit="1" customWidth="1"/>
    <col min="14859" max="14860" width="7.88671875" style="3" bestFit="1" customWidth="1"/>
    <col min="14861" max="14861" width="2.5546875" style="3" customWidth="1"/>
    <col min="14862" max="14864" width="7.88671875" style="3" bestFit="1" customWidth="1"/>
    <col min="14865" max="14865" width="8.44140625" style="3" bestFit="1" customWidth="1"/>
    <col min="14866" max="14866" width="7.88671875" style="3" bestFit="1" customWidth="1"/>
    <col min="14867" max="14867" width="2.5546875" style="3" customWidth="1"/>
    <col min="14868" max="14872" width="7.88671875" style="3" bestFit="1" customWidth="1"/>
    <col min="14873" max="14873" width="2.44140625" style="3" customWidth="1"/>
    <col min="14874" max="14874" width="7" style="3" customWidth="1"/>
    <col min="14875" max="14875" width="8.44140625" style="3" bestFit="1" customWidth="1"/>
    <col min="14876" max="15104" width="9.109375" style="3"/>
    <col min="15105" max="15105" width="26.44140625" style="3" customWidth="1"/>
    <col min="15106" max="15110" width="9.109375" style="3" bestFit="1" customWidth="1"/>
    <col min="15111" max="15111" width="2.5546875" style="3" customWidth="1"/>
    <col min="15112" max="15113" width="7.88671875" style="3" bestFit="1" customWidth="1"/>
    <col min="15114" max="15114" width="9" style="3" bestFit="1" customWidth="1"/>
    <col min="15115" max="15116" width="7.88671875" style="3" bestFit="1" customWidth="1"/>
    <col min="15117" max="15117" width="2.5546875" style="3" customWidth="1"/>
    <col min="15118" max="15120" width="7.88671875" style="3" bestFit="1" customWidth="1"/>
    <col min="15121" max="15121" width="8.44140625" style="3" bestFit="1" customWidth="1"/>
    <col min="15122" max="15122" width="7.88671875" style="3" bestFit="1" customWidth="1"/>
    <col min="15123" max="15123" width="2.5546875" style="3" customWidth="1"/>
    <col min="15124" max="15128" width="7.88671875" style="3" bestFit="1" customWidth="1"/>
    <col min="15129" max="15129" width="2.44140625" style="3" customWidth="1"/>
    <col min="15130" max="15130" width="7" style="3" customWidth="1"/>
    <col min="15131" max="15131" width="8.44140625" style="3" bestFit="1" customWidth="1"/>
    <col min="15132" max="15360" width="9.109375" style="3"/>
    <col min="15361" max="15361" width="26.44140625" style="3" customWidth="1"/>
    <col min="15362" max="15366" width="9.109375" style="3" bestFit="1" customWidth="1"/>
    <col min="15367" max="15367" width="2.5546875" style="3" customWidth="1"/>
    <col min="15368" max="15369" width="7.88671875" style="3" bestFit="1" customWidth="1"/>
    <col min="15370" max="15370" width="9" style="3" bestFit="1" customWidth="1"/>
    <col min="15371" max="15372" width="7.88671875" style="3" bestFit="1" customWidth="1"/>
    <col min="15373" max="15373" width="2.5546875" style="3" customWidth="1"/>
    <col min="15374" max="15376" width="7.88671875" style="3" bestFit="1" customWidth="1"/>
    <col min="15377" max="15377" width="8.44140625" style="3" bestFit="1" customWidth="1"/>
    <col min="15378" max="15378" width="7.88671875" style="3" bestFit="1" customWidth="1"/>
    <col min="15379" max="15379" width="2.5546875" style="3" customWidth="1"/>
    <col min="15380" max="15384" width="7.88671875" style="3" bestFit="1" customWidth="1"/>
    <col min="15385" max="15385" width="2.44140625" style="3" customWidth="1"/>
    <col min="15386" max="15386" width="7" style="3" customWidth="1"/>
    <col min="15387" max="15387" width="8.44140625" style="3" bestFit="1" customWidth="1"/>
    <col min="15388" max="15616" width="9.109375" style="3"/>
    <col min="15617" max="15617" width="26.44140625" style="3" customWidth="1"/>
    <col min="15618" max="15622" width="9.109375" style="3" bestFit="1" customWidth="1"/>
    <col min="15623" max="15623" width="2.5546875" style="3" customWidth="1"/>
    <col min="15624" max="15625" width="7.88671875" style="3" bestFit="1" customWidth="1"/>
    <col min="15626" max="15626" width="9" style="3" bestFit="1" customWidth="1"/>
    <col min="15627" max="15628" width="7.88671875" style="3" bestFit="1" customWidth="1"/>
    <col min="15629" max="15629" width="2.5546875" style="3" customWidth="1"/>
    <col min="15630" max="15632" width="7.88671875" style="3" bestFit="1" customWidth="1"/>
    <col min="15633" max="15633" width="8.44140625" style="3" bestFit="1" customWidth="1"/>
    <col min="15634" max="15634" width="7.88671875" style="3" bestFit="1" customWidth="1"/>
    <col min="15635" max="15635" width="2.5546875" style="3" customWidth="1"/>
    <col min="15636" max="15640" width="7.88671875" style="3" bestFit="1" customWidth="1"/>
    <col min="15641" max="15641" width="2.44140625" style="3" customWidth="1"/>
    <col min="15642" max="15642" width="7" style="3" customWidth="1"/>
    <col min="15643" max="15643" width="8.44140625" style="3" bestFit="1" customWidth="1"/>
    <col min="15644" max="15872" width="9.109375" style="3"/>
    <col min="15873" max="15873" width="26.44140625" style="3" customWidth="1"/>
    <col min="15874" max="15878" width="9.109375" style="3" bestFit="1" customWidth="1"/>
    <col min="15879" max="15879" width="2.5546875" style="3" customWidth="1"/>
    <col min="15880" max="15881" width="7.88671875" style="3" bestFit="1" customWidth="1"/>
    <col min="15882" max="15882" width="9" style="3" bestFit="1" customWidth="1"/>
    <col min="15883" max="15884" width="7.88671875" style="3" bestFit="1" customWidth="1"/>
    <col min="15885" max="15885" width="2.5546875" style="3" customWidth="1"/>
    <col min="15886" max="15888" width="7.88671875" style="3" bestFit="1" customWidth="1"/>
    <col min="15889" max="15889" width="8.44140625" style="3" bestFit="1" customWidth="1"/>
    <col min="15890" max="15890" width="7.88671875" style="3" bestFit="1" customWidth="1"/>
    <col min="15891" max="15891" width="2.5546875" style="3" customWidth="1"/>
    <col min="15892" max="15896" width="7.88671875" style="3" bestFit="1" customWidth="1"/>
    <col min="15897" max="15897" width="2.44140625" style="3" customWidth="1"/>
    <col min="15898" max="15898" width="7" style="3" customWidth="1"/>
    <col min="15899" max="15899" width="8.44140625" style="3" bestFit="1" customWidth="1"/>
    <col min="15900" max="16128" width="9.109375" style="3"/>
    <col min="16129" max="16129" width="26.44140625" style="3" customWidth="1"/>
    <col min="16130" max="16134" width="9.109375" style="3" bestFit="1" customWidth="1"/>
    <col min="16135" max="16135" width="2.5546875" style="3" customWidth="1"/>
    <col min="16136" max="16137" width="7.88671875" style="3" bestFit="1" customWidth="1"/>
    <col min="16138" max="16138" width="9" style="3" bestFit="1" customWidth="1"/>
    <col min="16139" max="16140" width="7.88671875" style="3" bestFit="1" customWidth="1"/>
    <col min="16141" max="16141" width="2.5546875" style="3" customWidth="1"/>
    <col min="16142" max="16144" width="7.88671875" style="3" bestFit="1" customWidth="1"/>
    <col min="16145" max="16145" width="8.44140625" style="3" bestFit="1" customWidth="1"/>
    <col min="16146" max="16146" width="7.88671875" style="3" bestFit="1" customWidth="1"/>
    <col min="16147" max="16147" width="2.5546875" style="3" customWidth="1"/>
    <col min="16148" max="16152" width="7.88671875" style="3" bestFit="1" customWidth="1"/>
    <col min="16153" max="16153" width="2.44140625" style="3" customWidth="1"/>
    <col min="16154" max="16154" width="7" style="3" customWidth="1"/>
    <col min="16155" max="16155" width="8.44140625" style="3" bestFit="1" customWidth="1"/>
    <col min="16156" max="16384" width="9.109375" style="3"/>
  </cols>
  <sheetData>
    <row r="1" spans="1:27" ht="19.2" x14ac:dyDescent="0.3">
      <c r="A1" s="940" t="s">
        <v>354</v>
      </c>
    </row>
    <row r="2" spans="1:27" ht="13.8" thickBot="1" x14ac:dyDescent="0.3">
      <c r="A2" s="14"/>
    </row>
    <row r="3" spans="1:27" ht="21" customHeight="1" x14ac:dyDescent="0.25">
      <c r="A3" s="63"/>
      <c r="B3" s="1006" t="s">
        <v>40</v>
      </c>
      <c r="C3" s="1006"/>
      <c r="D3" s="1006"/>
      <c r="E3" s="1006"/>
      <c r="F3" s="1006"/>
      <c r="G3" s="836"/>
      <c r="H3" s="1006" t="s">
        <v>41</v>
      </c>
      <c r="I3" s="1006"/>
      <c r="J3" s="1006"/>
      <c r="K3" s="1006"/>
      <c r="L3" s="1006"/>
      <c r="M3" s="836"/>
      <c r="N3" s="1006" t="s">
        <v>42</v>
      </c>
      <c r="O3" s="1006"/>
      <c r="P3" s="1006"/>
      <c r="Q3" s="1006"/>
      <c r="R3" s="1006"/>
      <c r="S3" s="836"/>
      <c r="T3" s="1006" t="s">
        <v>43</v>
      </c>
      <c r="U3" s="1006"/>
      <c r="V3" s="1006"/>
      <c r="W3" s="1006"/>
      <c r="X3" s="1006"/>
      <c r="Y3" s="836"/>
      <c r="Z3" s="1009" t="s">
        <v>44</v>
      </c>
      <c r="AA3" s="1009"/>
    </row>
    <row r="4" spans="1:27" ht="21" customHeight="1" x14ac:dyDescent="0.25">
      <c r="A4" s="14"/>
      <c r="B4" s="475" t="s">
        <v>53</v>
      </c>
      <c r="C4" s="475" t="s">
        <v>54</v>
      </c>
      <c r="D4" s="475" t="s">
        <v>55</v>
      </c>
      <c r="E4" s="475" t="s">
        <v>56</v>
      </c>
      <c r="F4" s="475" t="s">
        <v>57</v>
      </c>
      <c r="G4" s="476"/>
      <c r="H4" s="475" t="s">
        <v>53</v>
      </c>
      <c r="I4" s="475" t="s">
        <v>54</v>
      </c>
      <c r="J4" s="475" t="s">
        <v>55</v>
      </c>
      <c r="K4" s="475" t="s">
        <v>56</v>
      </c>
      <c r="L4" s="475" t="s">
        <v>57</v>
      </c>
      <c r="M4" s="476"/>
      <c r="N4" s="475" t="s">
        <v>53</v>
      </c>
      <c r="O4" s="475" t="s">
        <v>54</v>
      </c>
      <c r="P4" s="475" t="s">
        <v>55</v>
      </c>
      <c r="Q4" s="475" t="s">
        <v>56</v>
      </c>
      <c r="R4" s="475" t="s">
        <v>57</v>
      </c>
      <c r="S4" s="476"/>
      <c r="T4" s="475" t="s">
        <v>53</v>
      </c>
      <c r="U4" s="475" t="s">
        <v>54</v>
      </c>
      <c r="V4" s="475" t="s">
        <v>55</v>
      </c>
      <c r="W4" s="475" t="s">
        <v>56</v>
      </c>
      <c r="X4" s="475" t="s">
        <v>57</v>
      </c>
      <c r="Y4" s="477"/>
      <c r="Z4" s="475" t="s">
        <v>56</v>
      </c>
      <c r="AA4" s="475" t="s">
        <v>57</v>
      </c>
    </row>
    <row r="5" spans="1:27" x14ac:dyDescent="0.25">
      <c r="A5" s="445"/>
      <c r="B5" s="1012" t="s">
        <v>9</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row>
    <row r="6" spans="1:27" x14ac:dyDescent="0.25">
      <c r="A6" s="40" t="s">
        <v>136</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row>
    <row r="7" spans="1:27" x14ac:dyDescent="0.25">
      <c r="A7" s="14"/>
      <c r="B7" s="479">
        <f>SUM(B9:B10)</f>
        <v>1518</v>
      </c>
      <c r="C7" s="479">
        <f>SUM(C9:C10)</f>
        <v>1444</v>
      </c>
      <c r="D7" s="479">
        <f>SUM(D9:D10)</f>
        <v>1775</v>
      </c>
      <c r="E7" s="479">
        <f>SUM(E9:E10)</f>
        <v>3526</v>
      </c>
      <c r="F7" s="479">
        <f>SUM(F9:F10)</f>
        <v>4442</v>
      </c>
      <c r="G7" s="479"/>
      <c r="H7" s="479">
        <f>SUM(H9:H10)</f>
        <v>517</v>
      </c>
      <c r="I7" s="479">
        <f>SUM(I9:I10)</f>
        <v>393</v>
      </c>
      <c r="J7" s="479">
        <f>SUM(J9:J10)</f>
        <v>624</v>
      </c>
      <c r="K7" s="479">
        <f>SUM(K9:K10)</f>
        <v>901</v>
      </c>
      <c r="L7" s="479">
        <f>SUM(L9:L10)</f>
        <v>922</v>
      </c>
      <c r="M7" s="479"/>
      <c r="N7" s="479">
        <f>SUM(N9:N10)</f>
        <v>63</v>
      </c>
      <c r="O7" s="479">
        <f>SUM(O9:O10)</f>
        <v>89</v>
      </c>
      <c r="P7" s="479">
        <f>SUM(P9:P10)</f>
        <v>78</v>
      </c>
      <c r="Q7" s="479">
        <f>SUM(Q9:Q10)</f>
        <v>110</v>
      </c>
      <c r="R7" s="479">
        <f>SUM(R9:R10)</f>
        <v>119</v>
      </c>
      <c r="S7" s="479"/>
      <c r="T7" s="479">
        <f>SUM(T9:T10)</f>
        <v>17</v>
      </c>
      <c r="U7" s="479">
        <f>SUM(U9:U10)</f>
        <v>25</v>
      </c>
      <c r="V7" s="479">
        <f>SUM(V9:V10)</f>
        <v>24</v>
      </c>
      <c r="W7" s="479">
        <f>SUM(W9:W10)</f>
        <v>26</v>
      </c>
      <c r="X7" s="479">
        <f>SUM(X9:X10)</f>
        <v>39</v>
      </c>
      <c r="Y7" s="479"/>
      <c r="Z7" s="479">
        <f>SUM(Z9:Z10)</f>
        <v>899</v>
      </c>
      <c r="AA7" s="479">
        <f>SUM(AA9:AA10)</f>
        <v>686</v>
      </c>
    </row>
    <row r="8" spans="1:27" x14ac:dyDescent="0.25">
      <c r="A8" s="40" t="s">
        <v>10</v>
      </c>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80"/>
    </row>
    <row r="9" spans="1:27" x14ac:dyDescent="0.25">
      <c r="A9" s="66" t="s">
        <v>11</v>
      </c>
      <c r="B9" s="142">
        <v>876</v>
      </c>
      <c r="C9" s="142">
        <v>783</v>
      </c>
      <c r="D9" s="142">
        <f>'Table 2b - Joiners by Grade exN'!D7+'Table 2b -Joiners by Grade NOMS'!D7</f>
        <v>1010</v>
      </c>
      <c r="E9" s="142">
        <f>'Table 2b - Joiners by Grade exN'!E7+'Table 2b -Joiners by Grade NOMS'!E7</f>
        <v>1694</v>
      </c>
      <c r="F9" s="142">
        <f>'Table 2b - Joiners by Grade exN'!F7+'Table 2b -Joiners by Grade NOMS'!F7</f>
        <v>2032</v>
      </c>
      <c r="G9" s="481"/>
      <c r="H9" s="142">
        <v>240</v>
      </c>
      <c r="I9" s="142">
        <v>220</v>
      </c>
      <c r="J9" s="142">
        <f>'Table 2b - Joiners by Grade exN'!J7+'Table 2b -Joiners by Grade NOMS'!J7</f>
        <v>358</v>
      </c>
      <c r="K9" s="142">
        <f>'Table 2b - Joiners by Grade exN'!K7+'Table 2b -Joiners by Grade NOMS'!K7</f>
        <v>539</v>
      </c>
      <c r="L9" s="142">
        <f>'Table 2b - Joiners by Grade exN'!L7+'Table 2b -Joiners by Grade NOMS'!L7</f>
        <v>558</v>
      </c>
      <c r="M9" s="481"/>
      <c r="N9" s="142">
        <v>32</v>
      </c>
      <c r="O9" s="142">
        <v>50</v>
      </c>
      <c r="P9" s="142">
        <f>'Table 2b - Joiners by Grade exN'!P7+'Table 2b -Joiners by Grade NOMS'!P7</f>
        <v>37</v>
      </c>
      <c r="Q9" s="142">
        <f>'Table 2b - Joiners by Grade exN'!Q7+'Table 2b -Joiners by Grade NOMS'!Q7</f>
        <v>51</v>
      </c>
      <c r="R9" s="142">
        <f>'Table 2b - Joiners by Grade exN'!R7+'Table 2b -Joiners by Grade NOMS'!R7</f>
        <v>51</v>
      </c>
      <c r="S9" s="481"/>
      <c r="T9" s="142">
        <v>7</v>
      </c>
      <c r="U9" s="142">
        <v>14</v>
      </c>
      <c r="V9" s="142">
        <f>'Table 2b - Joiners by Grade exN'!V7+'Table 2b -Joiners by Grade NOMS'!V7</f>
        <v>10</v>
      </c>
      <c r="W9" s="142">
        <f>'Table 2b - Joiners by Grade exN'!W7+'Table 2b -Joiners by Grade NOMS'!W7</f>
        <v>14</v>
      </c>
      <c r="X9" s="142">
        <f>'Table 2b - Joiners by Grade exN'!X7+'Table 2b -Joiners by Grade NOMS'!X7</f>
        <v>19</v>
      </c>
      <c r="Y9" s="481"/>
      <c r="Z9" s="142">
        <f>'Table 2b - Joiners by Grade exN'!Z7+'Table 2b -Joiners by Grade NOMS'!Z7</f>
        <v>668</v>
      </c>
      <c r="AA9" s="142">
        <f>'Table 2b - Joiners by Grade exN'!AA7+'Table 2b -Joiners by Grade NOMS'!AA7</f>
        <v>557</v>
      </c>
    </row>
    <row r="10" spans="1:27" x14ac:dyDescent="0.25">
      <c r="A10" s="68" t="s">
        <v>12</v>
      </c>
      <c r="B10" s="146">
        <v>642</v>
      </c>
      <c r="C10" s="146">
        <v>661</v>
      </c>
      <c r="D10" s="146">
        <f>'Table 2b - Joiners by Grade exN'!D8+'Table 2b -Joiners by Grade NOMS'!D8</f>
        <v>765</v>
      </c>
      <c r="E10" s="146">
        <f>'Table 2b - Joiners by Grade exN'!E8+'Table 2b -Joiners by Grade NOMS'!E8</f>
        <v>1832</v>
      </c>
      <c r="F10" s="146">
        <f>'Table 2b - Joiners by Grade exN'!F8+'Table 2b -Joiners by Grade NOMS'!F8</f>
        <v>2410</v>
      </c>
      <c r="G10" s="479"/>
      <c r="H10" s="146">
        <v>277</v>
      </c>
      <c r="I10" s="146">
        <v>173</v>
      </c>
      <c r="J10" s="146">
        <f>'Table 2b - Joiners by Grade exN'!J8+'Table 2b -Joiners by Grade NOMS'!J8</f>
        <v>266</v>
      </c>
      <c r="K10" s="146">
        <f>'Table 2b - Joiners by Grade exN'!K8+'Table 2b -Joiners by Grade NOMS'!K8</f>
        <v>362</v>
      </c>
      <c r="L10" s="146">
        <f>'Table 2b - Joiners by Grade exN'!L8+'Table 2b -Joiners by Grade NOMS'!L8</f>
        <v>364</v>
      </c>
      <c r="M10" s="479"/>
      <c r="N10" s="146">
        <v>31</v>
      </c>
      <c r="O10" s="146">
        <v>39</v>
      </c>
      <c r="P10" s="146">
        <f>'Table 2b - Joiners by Grade exN'!P8+'Table 2b -Joiners by Grade NOMS'!P8</f>
        <v>41</v>
      </c>
      <c r="Q10" s="146">
        <f>'Table 2b - Joiners by Grade exN'!Q8+'Table 2b -Joiners by Grade NOMS'!Q8</f>
        <v>59</v>
      </c>
      <c r="R10" s="146">
        <f>'Table 2b - Joiners by Grade exN'!R8+'Table 2b -Joiners by Grade NOMS'!R8</f>
        <v>68</v>
      </c>
      <c r="S10" s="479"/>
      <c r="T10" s="146">
        <v>10</v>
      </c>
      <c r="U10" s="146">
        <v>11</v>
      </c>
      <c r="V10" s="146">
        <f>'Table 2b - Joiners by Grade exN'!V8+'Table 2b -Joiners by Grade NOMS'!V8</f>
        <v>14</v>
      </c>
      <c r="W10" s="146">
        <f>'Table 2b - Joiners by Grade exN'!W8+'Table 2b -Joiners by Grade NOMS'!W8</f>
        <v>12</v>
      </c>
      <c r="X10" s="146">
        <f>'Table 2b - Joiners by Grade exN'!X8+'Table 2b -Joiners by Grade NOMS'!X8</f>
        <v>20</v>
      </c>
      <c r="Y10" s="479"/>
      <c r="Z10" s="146">
        <f>'Table 2b - Joiners by Grade exN'!Z8+'Table 2b -Joiners by Grade NOMS'!Z8</f>
        <v>231</v>
      </c>
      <c r="AA10" s="146">
        <f>'Table 2b - Joiners by Grade exN'!AA8+'Table 2b -Joiners by Grade NOMS'!AA8</f>
        <v>129</v>
      </c>
    </row>
    <row r="11" spans="1:27" x14ac:dyDescent="0.25">
      <c r="A11" s="14" t="s">
        <v>13</v>
      </c>
      <c r="B11" s="43"/>
      <c r="C11" s="43"/>
      <c r="D11" s="43"/>
      <c r="E11" s="43"/>
      <c r="F11" s="43"/>
      <c r="G11" s="482"/>
      <c r="H11" s="43"/>
      <c r="I11" s="43"/>
      <c r="J11" s="43"/>
      <c r="K11" s="43"/>
      <c r="L11" s="43"/>
      <c r="M11" s="482"/>
      <c r="N11" s="43"/>
      <c r="O11" s="43"/>
      <c r="P11" s="43"/>
      <c r="Q11" s="43"/>
      <c r="R11" s="43"/>
      <c r="S11" s="482"/>
      <c r="T11" s="43"/>
      <c r="U11" s="43"/>
      <c r="V11" s="43"/>
      <c r="W11" s="43"/>
      <c r="X11" s="43"/>
      <c r="Y11" s="482"/>
      <c r="Z11" s="43"/>
      <c r="AA11" s="43"/>
    </row>
    <row r="12" spans="1:27" x14ac:dyDescent="0.25">
      <c r="A12" s="66" t="s">
        <v>14</v>
      </c>
      <c r="B12" s="142">
        <v>786</v>
      </c>
      <c r="C12" s="142">
        <v>764</v>
      </c>
      <c r="D12" s="142">
        <f>'Table 2b - Joiners by Grade exN'!D10+'Table 2b -Joiners by Grade NOMS'!D10</f>
        <v>889</v>
      </c>
      <c r="E12" s="142">
        <f>'Table 2b - Joiners by Grade exN'!E10+'Table 2b -Joiners by Grade NOMS'!E10</f>
        <v>1946</v>
      </c>
      <c r="F12" s="142">
        <f>'Table 2b - Joiners by Grade exN'!F10+'Table 2b -Joiners by Grade NOMS'!F10</f>
        <v>2546</v>
      </c>
      <c r="G12" s="481"/>
      <c r="H12" s="142">
        <v>215</v>
      </c>
      <c r="I12" s="142">
        <v>180</v>
      </c>
      <c r="J12" s="142">
        <f>'Table 2b - Joiners by Grade exN'!J10+'Table 2b -Joiners by Grade NOMS'!J10</f>
        <v>318</v>
      </c>
      <c r="K12" s="142">
        <f>'Table 2b - Joiners by Grade exN'!K10+'Table 2b -Joiners by Grade NOMS'!K10</f>
        <v>374</v>
      </c>
      <c r="L12" s="142">
        <f>'Table 2b - Joiners by Grade exN'!L10+'Table 2b -Joiners by Grade NOMS'!L10</f>
        <v>418</v>
      </c>
      <c r="M12" s="481"/>
      <c r="N12" s="142">
        <v>9</v>
      </c>
      <c r="O12" s="142">
        <v>12</v>
      </c>
      <c r="P12" s="142">
        <f>'Table 2b - Joiners by Grade exN'!P10+'Table 2b -Joiners by Grade NOMS'!P10</f>
        <v>8</v>
      </c>
      <c r="Q12" s="142">
        <f>'Table 2b - Joiners by Grade exN'!Q10+'Table 2b -Joiners by Grade NOMS'!Q10</f>
        <v>11</v>
      </c>
      <c r="R12" s="142">
        <f>'Table 2b - Joiners by Grade exN'!R10+'Table 2b -Joiners by Grade NOMS'!R10</f>
        <v>9</v>
      </c>
      <c r="S12" s="481"/>
      <c r="T12" s="142">
        <v>0</v>
      </c>
      <c r="U12" s="142">
        <v>1</v>
      </c>
      <c r="V12" s="142">
        <f>'Table 2b - Joiners by Grade exN'!V10+'Table 2b -Joiners by Grade NOMS'!V10</f>
        <v>0</v>
      </c>
      <c r="W12" s="142">
        <f>'Table 2b - Joiners by Grade exN'!W10+'Table 2b -Joiners by Grade NOMS'!W10</f>
        <v>0</v>
      </c>
      <c r="X12" s="142">
        <f>'Table 2b - Joiners by Grade exN'!X10+'Table 2b -Joiners by Grade NOMS'!X10</f>
        <v>1</v>
      </c>
      <c r="Y12" s="481"/>
      <c r="Z12" s="142">
        <f>'Table 2b - Joiners by Grade exN'!Z10+'Table 2b -Joiners by Grade NOMS'!Z10</f>
        <v>471</v>
      </c>
      <c r="AA12" s="142">
        <f>'Table 2b - Joiners by Grade exN'!AA10+'Table 2b -Joiners by Grade NOMS'!AA10</f>
        <v>328</v>
      </c>
    </row>
    <row r="13" spans="1:27" x14ac:dyDescent="0.25">
      <c r="A13" s="66" t="s">
        <v>15</v>
      </c>
      <c r="B13" s="142">
        <v>264</v>
      </c>
      <c r="C13" s="142">
        <v>219</v>
      </c>
      <c r="D13" s="142">
        <f>'Table 2b - Joiners by Grade exN'!D11+'Table 2b -Joiners by Grade NOMS'!D11</f>
        <v>296</v>
      </c>
      <c r="E13" s="142">
        <f>'Table 2b - Joiners by Grade exN'!E11+'Table 2b -Joiners by Grade NOMS'!E11</f>
        <v>640</v>
      </c>
      <c r="F13" s="142">
        <f>'Table 2b - Joiners by Grade exN'!F11+'Table 2b -Joiners by Grade NOMS'!F11</f>
        <v>789</v>
      </c>
      <c r="G13" s="481"/>
      <c r="H13" s="142">
        <v>108</v>
      </c>
      <c r="I13" s="142">
        <v>96</v>
      </c>
      <c r="J13" s="142">
        <f>'Table 2b - Joiners by Grade exN'!J11+'Table 2b -Joiners by Grade NOMS'!J11</f>
        <v>133</v>
      </c>
      <c r="K13" s="142">
        <f>'Table 2b - Joiners by Grade exN'!K11+'Table 2b -Joiners by Grade NOMS'!K11</f>
        <v>217</v>
      </c>
      <c r="L13" s="142">
        <f>'Table 2b - Joiners by Grade exN'!L11+'Table 2b -Joiners by Grade NOMS'!L11</f>
        <v>228</v>
      </c>
      <c r="M13" s="481"/>
      <c r="N13" s="142">
        <v>22</v>
      </c>
      <c r="O13" s="142">
        <v>45</v>
      </c>
      <c r="P13" s="142">
        <f>'Table 2b - Joiners by Grade exN'!P11+'Table 2b -Joiners by Grade NOMS'!P11</f>
        <v>33</v>
      </c>
      <c r="Q13" s="142">
        <f>'Table 2b - Joiners by Grade exN'!Q11+'Table 2b -Joiners by Grade NOMS'!Q11</f>
        <v>45</v>
      </c>
      <c r="R13" s="142">
        <f>'Table 2b - Joiners by Grade exN'!R11+'Table 2b -Joiners by Grade NOMS'!R11</f>
        <v>50</v>
      </c>
      <c r="S13" s="481"/>
      <c r="T13" s="142">
        <v>7</v>
      </c>
      <c r="U13" s="142">
        <v>6</v>
      </c>
      <c r="V13" s="142">
        <f>'Table 2b - Joiners by Grade exN'!V11+'Table 2b -Joiners by Grade NOMS'!V11</f>
        <v>8</v>
      </c>
      <c r="W13" s="142">
        <f>'Table 2b - Joiners by Grade exN'!W11+'Table 2b -Joiners by Grade NOMS'!W11</f>
        <v>2</v>
      </c>
      <c r="X13" s="142">
        <f>'Table 2b - Joiners by Grade exN'!X11+'Table 2b -Joiners by Grade NOMS'!X11</f>
        <v>13</v>
      </c>
      <c r="Y13" s="481"/>
      <c r="Z13" s="142">
        <f>'Table 2b - Joiners by Grade exN'!Z11+'Table 2b -Joiners by Grade NOMS'!Z11</f>
        <v>214</v>
      </c>
      <c r="AA13" s="142">
        <f>'Table 2b - Joiners by Grade exN'!AA11+'Table 2b -Joiners by Grade NOMS'!AA11</f>
        <v>146</v>
      </c>
    </row>
    <row r="14" spans="1:27" x14ac:dyDescent="0.25">
      <c r="A14" s="66" t="s">
        <v>16</v>
      </c>
      <c r="B14" s="142">
        <v>251</v>
      </c>
      <c r="C14" s="142">
        <v>220</v>
      </c>
      <c r="D14" s="142">
        <f>'Table 2b - Joiners by Grade exN'!D12+'Table 2b -Joiners by Grade NOMS'!D12</f>
        <v>283</v>
      </c>
      <c r="E14" s="142">
        <f>'Table 2b - Joiners by Grade exN'!E12+'Table 2b -Joiners by Grade NOMS'!E12</f>
        <v>465</v>
      </c>
      <c r="F14" s="142">
        <f>'Table 2b - Joiners by Grade exN'!F12+'Table 2b -Joiners by Grade NOMS'!F12</f>
        <v>564</v>
      </c>
      <c r="G14" s="481"/>
      <c r="H14" s="142">
        <v>113</v>
      </c>
      <c r="I14" s="142">
        <v>68</v>
      </c>
      <c r="J14" s="142">
        <f>'Table 2b - Joiners by Grade exN'!J12+'Table 2b -Joiners by Grade NOMS'!J12</f>
        <v>101</v>
      </c>
      <c r="K14" s="142">
        <f>'Table 2b - Joiners by Grade exN'!K12+'Table 2b -Joiners by Grade NOMS'!K12</f>
        <v>186</v>
      </c>
      <c r="L14" s="142">
        <f>'Table 2b - Joiners by Grade exN'!L12+'Table 2b -Joiners by Grade NOMS'!L12</f>
        <v>140</v>
      </c>
      <c r="M14" s="481"/>
      <c r="N14" s="142">
        <v>22</v>
      </c>
      <c r="O14" s="142">
        <v>21</v>
      </c>
      <c r="P14" s="142">
        <f>'Table 2b - Joiners by Grade exN'!P12+'Table 2b -Joiners by Grade NOMS'!P12</f>
        <v>16</v>
      </c>
      <c r="Q14" s="142">
        <f>'Table 2b - Joiners by Grade exN'!Q12+'Table 2b -Joiners by Grade NOMS'!Q12</f>
        <v>29</v>
      </c>
      <c r="R14" s="142">
        <f>'Table 2b - Joiners by Grade exN'!R12+'Table 2b -Joiners by Grade NOMS'!R12</f>
        <v>37</v>
      </c>
      <c r="S14" s="481"/>
      <c r="T14" s="142">
        <v>6</v>
      </c>
      <c r="U14" s="142">
        <v>8</v>
      </c>
      <c r="V14" s="142">
        <f>'Table 2b - Joiners by Grade exN'!V12+'Table 2b -Joiners by Grade NOMS'!V12</f>
        <v>10</v>
      </c>
      <c r="W14" s="142">
        <f>'Table 2b - Joiners by Grade exN'!W12+'Table 2b -Joiners by Grade NOMS'!W12</f>
        <v>11</v>
      </c>
      <c r="X14" s="142">
        <f>'Table 2b - Joiners by Grade exN'!X12+'Table 2b -Joiners by Grade NOMS'!X12</f>
        <v>16</v>
      </c>
      <c r="Y14" s="481"/>
      <c r="Z14" s="142">
        <f>'Table 2b - Joiners by Grade exN'!Z12+'Table 2b -Joiners by Grade NOMS'!Z12</f>
        <v>115</v>
      </c>
      <c r="AA14" s="142">
        <f>'Table 2b - Joiners by Grade exN'!AA12+'Table 2b -Joiners by Grade NOMS'!AA12</f>
        <v>118</v>
      </c>
    </row>
    <row r="15" spans="1:27" x14ac:dyDescent="0.25">
      <c r="A15" s="66" t="s">
        <v>17</v>
      </c>
      <c r="B15" s="142">
        <v>184</v>
      </c>
      <c r="C15" s="142">
        <v>209</v>
      </c>
      <c r="D15" s="142">
        <f>'Table 2b - Joiners by Grade exN'!D13+'Table 2b -Joiners by Grade NOMS'!D13</f>
        <v>259</v>
      </c>
      <c r="E15" s="142">
        <f>'Table 2b - Joiners by Grade exN'!E13+'Table 2b -Joiners by Grade NOMS'!E13</f>
        <v>408</v>
      </c>
      <c r="F15" s="142">
        <f>'Table 2b - Joiners by Grade exN'!F13+'Table 2b -Joiners by Grade NOMS'!F13</f>
        <v>454</v>
      </c>
      <c r="G15" s="481"/>
      <c r="H15" s="142">
        <v>69</v>
      </c>
      <c r="I15" s="142">
        <v>40</v>
      </c>
      <c r="J15" s="142">
        <f>'Table 2b - Joiners by Grade exN'!J13+'Table 2b -Joiners by Grade NOMS'!J13</f>
        <v>62</v>
      </c>
      <c r="K15" s="142">
        <f>'Table 2b - Joiners by Grade exN'!K13+'Table 2b -Joiners by Grade NOMS'!K13</f>
        <v>100</v>
      </c>
      <c r="L15" s="142">
        <f>'Table 2b - Joiners by Grade exN'!L13+'Table 2b -Joiners by Grade NOMS'!L13</f>
        <v>122</v>
      </c>
      <c r="M15" s="481"/>
      <c r="N15" s="142">
        <v>10</v>
      </c>
      <c r="O15" s="142">
        <v>10</v>
      </c>
      <c r="P15" s="142">
        <f>'Table 2b - Joiners by Grade exN'!P13+'Table 2b -Joiners by Grade NOMS'!P13</f>
        <v>19</v>
      </c>
      <c r="Q15" s="142">
        <f>'Table 2b - Joiners by Grade exN'!Q13+'Table 2b -Joiners by Grade NOMS'!Q13</f>
        <v>19</v>
      </c>
      <c r="R15" s="142">
        <f>'Table 2b - Joiners by Grade exN'!R13+'Table 2b -Joiners by Grade NOMS'!R13</f>
        <v>20</v>
      </c>
      <c r="S15" s="481"/>
      <c r="T15" s="142">
        <v>4</v>
      </c>
      <c r="U15" s="142">
        <v>10</v>
      </c>
      <c r="V15" s="142">
        <f>'Table 2b - Joiners by Grade exN'!V13+'Table 2b -Joiners by Grade NOMS'!V13</f>
        <v>6</v>
      </c>
      <c r="W15" s="142">
        <f>'Table 2b - Joiners by Grade exN'!W13+'Table 2b -Joiners by Grade NOMS'!W13</f>
        <v>12</v>
      </c>
      <c r="X15" s="142">
        <f>'Table 2b - Joiners by Grade exN'!X13+'Table 2b -Joiners by Grade NOMS'!X13</f>
        <v>9</v>
      </c>
      <c r="Y15" s="481"/>
      <c r="Z15" s="142">
        <f>'Table 2b - Joiners by Grade exN'!Z13+'Table 2b -Joiners by Grade NOMS'!Z13</f>
        <v>86</v>
      </c>
      <c r="AA15" s="142">
        <f>'Table 2b - Joiners by Grade exN'!AA13+'Table 2b -Joiners by Grade NOMS'!AA13</f>
        <v>86</v>
      </c>
    </row>
    <row r="16" spans="1:27" x14ac:dyDescent="0.25">
      <c r="A16" s="66" t="s">
        <v>18</v>
      </c>
      <c r="B16" s="142">
        <v>33</v>
      </c>
      <c r="C16" s="142">
        <v>32</v>
      </c>
      <c r="D16" s="142">
        <f>'Table 2b - Joiners by Grade exN'!D14+'Table 2b -Joiners by Grade NOMS'!D14</f>
        <v>48</v>
      </c>
      <c r="E16" s="142">
        <f>'Table 2b - Joiners by Grade exN'!E14+'Table 2b -Joiners by Grade NOMS'!E14</f>
        <v>67</v>
      </c>
      <c r="F16" s="142">
        <f>'Table 2b - Joiners by Grade exN'!F14+'Table 2b -Joiners by Grade NOMS'!F14</f>
        <v>89</v>
      </c>
      <c r="G16" s="481"/>
      <c r="H16" s="142">
        <v>12</v>
      </c>
      <c r="I16" s="142">
        <v>9</v>
      </c>
      <c r="J16" s="142">
        <f>'Table 2b - Joiners by Grade exN'!J14+'Table 2b -Joiners by Grade NOMS'!J14</f>
        <v>10</v>
      </c>
      <c r="K16" s="142">
        <f>'Table 2b - Joiners by Grade exN'!K14+'Table 2b -Joiners by Grade NOMS'!K14</f>
        <v>24</v>
      </c>
      <c r="L16" s="142">
        <f>'Table 2b - Joiners by Grade exN'!L14+'Table 2b -Joiners by Grade NOMS'!L14</f>
        <v>14</v>
      </c>
      <c r="M16" s="481"/>
      <c r="N16" s="142">
        <v>0</v>
      </c>
      <c r="O16" s="142">
        <v>1</v>
      </c>
      <c r="P16" s="142">
        <f>'Table 2b - Joiners by Grade exN'!P14+'Table 2b -Joiners by Grade NOMS'!P14</f>
        <v>2</v>
      </c>
      <c r="Q16" s="142">
        <f>'Table 2b - Joiners by Grade exN'!Q14+'Table 2b -Joiners by Grade NOMS'!Q14</f>
        <v>6</v>
      </c>
      <c r="R16" s="142">
        <f>'Table 2b - Joiners by Grade exN'!R14+'Table 2b -Joiners by Grade NOMS'!R14</f>
        <v>3</v>
      </c>
      <c r="S16" s="481"/>
      <c r="T16" s="142">
        <v>0</v>
      </c>
      <c r="U16" s="142">
        <v>0</v>
      </c>
      <c r="V16" s="142">
        <f>'Table 2b - Joiners by Grade exN'!V14+'Table 2b -Joiners by Grade NOMS'!V14</f>
        <v>0</v>
      </c>
      <c r="W16" s="142">
        <f>'Table 2b - Joiners by Grade exN'!W14+'Table 2b -Joiners by Grade NOMS'!W14</f>
        <v>1</v>
      </c>
      <c r="X16" s="142">
        <f>'Table 2b - Joiners by Grade exN'!X14+'Table 2b -Joiners by Grade NOMS'!X14</f>
        <v>0</v>
      </c>
      <c r="Y16" s="481"/>
      <c r="Z16" s="142">
        <f>'Table 2b - Joiners by Grade exN'!Z14+'Table 2b -Joiners by Grade NOMS'!Z14</f>
        <v>13</v>
      </c>
      <c r="AA16" s="142">
        <f>'Table 2b - Joiners by Grade exN'!AA14+'Table 2b -Joiners by Grade NOMS'!AA14</f>
        <v>8</v>
      </c>
    </row>
    <row r="17" spans="1:27" x14ac:dyDescent="0.25">
      <c r="A17" s="40" t="s">
        <v>137</v>
      </c>
      <c r="B17" s="152"/>
      <c r="C17" s="152"/>
      <c r="D17" s="152"/>
      <c r="E17" s="152"/>
      <c r="F17" s="152"/>
      <c r="G17" s="480"/>
      <c r="H17" s="152"/>
      <c r="I17" s="152"/>
      <c r="J17" s="152"/>
      <c r="K17" s="152"/>
      <c r="L17" s="152"/>
      <c r="M17" s="480"/>
      <c r="N17" s="152"/>
      <c r="O17" s="152"/>
      <c r="P17" s="152"/>
      <c r="Q17" s="152"/>
      <c r="R17" s="152"/>
      <c r="S17" s="480"/>
      <c r="T17" s="152"/>
      <c r="U17" s="152"/>
      <c r="V17" s="152"/>
      <c r="W17" s="152"/>
      <c r="X17" s="152"/>
      <c r="Y17" s="480"/>
      <c r="Z17" s="152"/>
      <c r="AA17" s="152"/>
    </row>
    <row r="18" spans="1:27" x14ac:dyDescent="0.25">
      <c r="A18" s="446" t="s">
        <v>21</v>
      </c>
      <c r="B18" s="43">
        <v>92</v>
      </c>
      <c r="C18" s="43">
        <v>203</v>
      </c>
      <c r="D18" s="43">
        <v>355</v>
      </c>
      <c r="E18" s="43">
        <v>527</v>
      </c>
      <c r="F18" s="43">
        <v>500</v>
      </c>
      <c r="G18" s="481"/>
      <c r="H18" s="43">
        <v>27</v>
      </c>
      <c r="I18" s="43">
        <v>36</v>
      </c>
      <c r="J18" s="43">
        <v>53</v>
      </c>
      <c r="K18" s="43">
        <v>77</v>
      </c>
      <c r="L18" s="43">
        <v>95</v>
      </c>
      <c r="M18" s="481"/>
      <c r="N18" s="43" t="s">
        <v>45</v>
      </c>
      <c r="O18" s="43">
        <v>6</v>
      </c>
      <c r="P18" s="43">
        <v>4</v>
      </c>
      <c r="Q18" s="43">
        <v>6</v>
      </c>
      <c r="R18" s="43">
        <v>5</v>
      </c>
      <c r="S18" s="481"/>
      <c r="T18" s="43" t="s">
        <v>45</v>
      </c>
      <c r="U18" s="43" t="s">
        <v>45</v>
      </c>
      <c r="V18" s="43" t="s">
        <v>45</v>
      </c>
      <c r="W18" s="43" t="s">
        <v>45</v>
      </c>
      <c r="X18" s="43" t="s">
        <v>45</v>
      </c>
      <c r="Y18" s="481"/>
      <c r="Z18" s="43">
        <v>58</v>
      </c>
      <c r="AA18" s="43">
        <v>76</v>
      </c>
    </row>
    <row r="19" spans="1:27" x14ac:dyDescent="0.25">
      <c r="A19" s="883" t="s">
        <v>22</v>
      </c>
      <c r="B19" s="43"/>
      <c r="C19" s="43"/>
      <c r="D19" s="43"/>
      <c r="E19" s="43"/>
      <c r="F19" s="43"/>
      <c r="G19" s="482"/>
      <c r="H19" s="43"/>
      <c r="I19" s="43"/>
      <c r="J19" s="43"/>
      <c r="K19" s="43"/>
      <c r="L19" s="43"/>
      <c r="M19" s="482"/>
      <c r="N19" s="43"/>
      <c r="O19" s="43"/>
      <c r="P19" s="43"/>
      <c r="Q19" s="43"/>
      <c r="R19" s="43"/>
      <c r="S19" s="482"/>
      <c r="T19" s="43"/>
      <c r="U19" s="43"/>
      <c r="V19" s="43"/>
      <c r="W19" s="43"/>
      <c r="X19" s="43"/>
      <c r="Y19" s="482"/>
      <c r="Z19" s="43"/>
      <c r="AA19" s="43"/>
    </row>
    <row r="20" spans="1:27" x14ac:dyDescent="0.25">
      <c r="A20" s="883" t="s">
        <v>23</v>
      </c>
      <c r="B20" s="142">
        <v>36</v>
      </c>
      <c r="C20" s="142">
        <v>101</v>
      </c>
      <c r="D20" s="142">
        <v>188</v>
      </c>
      <c r="E20" s="142">
        <v>265</v>
      </c>
      <c r="F20" s="142">
        <v>290</v>
      </c>
      <c r="G20" s="481"/>
      <c r="H20" s="142">
        <v>11</v>
      </c>
      <c r="I20" s="142">
        <v>22</v>
      </c>
      <c r="J20" s="142">
        <v>27</v>
      </c>
      <c r="K20" s="142">
        <v>32</v>
      </c>
      <c r="L20" s="142">
        <v>40</v>
      </c>
      <c r="M20" s="481"/>
      <c r="N20" s="142" t="s">
        <v>45</v>
      </c>
      <c r="O20" s="142">
        <v>5</v>
      </c>
      <c r="P20" s="142" t="s">
        <v>45</v>
      </c>
      <c r="Q20" s="142">
        <v>3</v>
      </c>
      <c r="R20" s="142" t="s">
        <v>45</v>
      </c>
      <c r="S20" s="481"/>
      <c r="T20" s="142" t="s">
        <v>45</v>
      </c>
      <c r="U20" s="142" t="s">
        <v>45</v>
      </c>
      <c r="V20" s="142" t="s">
        <v>45</v>
      </c>
      <c r="W20" s="142" t="s">
        <v>45</v>
      </c>
      <c r="X20" s="142" t="s">
        <v>45</v>
      </c>
      <c r="Y20" s="481"/>
      <c r="Z20" s="142">
        <v>24</v>
      </c>
      <c r="AA20" s="142">
        <v>29</v>
      </c>
    </row>
    <row r="21" spans="1:27" x14ac:dyDescent="0.25">
      <c r="A21" s="883" t="s">
        <v>24</v>
      </c>
      <c r="B21" s="142">
        <v>42</v>
      </c>
      <c r="C21" s="142">
        <v>74</v>
      </c>
      <c r="D21" s="142">
        <v>115</v>
      </c>
      <c r="E21" s="142">
        <v>179</v>
      </c>
      <c r="F21" s="142">
        <v>129</v>
      </c>
      <c r="G21" s="481"/>
      <c r="H21" s="142">
        <v>11</v>
      </c>
      <c r="I21" s="142">
        <v>8</v>
      </c>
      <c r="J21" s="142">
        <v>16</v>
      </c>
      <c r="K21" s="142">
        <v>28</v>
      </c>
      <c r="L21" s="142">
        <v>29</v>
      </c>
      <c r="M21" s="481"/>
      <c r="N21" s="142" t="s">
        <v>45</v>
      </c>
      <c r="O21" s="142" t="s">
        <v>45</v>
      </c>
      <c r="P21" s="142" t="s">
        <v>45</v>
      </c>
      <c r="Q21" s="142" t="s">
        <v>45</v>
      </c>
      <c r="R21" s="142" t="s">
        <v>45</v>
      </c>
      <c r="S21" s="481"/>
      <c r="T21" s="142" t="s">
        <v>45</v>
      </c>
      <c r="U21" s="142" t="s">
        <v>45</v>
      </c>
      <c r="V21" s="142" t="s">
        <v>45</v>
      </c>
      <c r="W21" s="142" t="s">
        <v>45</v>
      </c>
      <c r="X21" s="142" t="s">
        <v>45</v>
      </c>
      <c r="Y21" s="481"/>
      <c r="Z21" s="142">
        <v>27</v>
      </c>
      <c r="AA21" s="142">
        <v>34</v>
      </c>
    </row>
    <row r="22" spans="1:27" x14ac:dyDescent="0.25">
      <c r="A22" s="883" t="s">
        <v>25</v>
      </c>
      <c r="B22" s="142" t="s">
        <v>45</v>
      </c>
      <c r="C22" s="142">
        <v>4</v>
      </c>
      <c r="D22" s="142">
        <v>16</v>
      </c>
      <c r="E22" s="142">
        <v>22</v>
      </c>
      <c r="F22" s="142">
        <v>15</v>
      </c>
      <c r="G22" s="481"/>
      <c r="H22" s="142" t="s">
        <v>45</v>
      </c>
      <c r="I22" s="142" t="s">
        <v>45</v>
      </c>
      <c r="J22" s="142">
        <v>3</v>
      </c>
      <c r="K22" s="142">
        <v>3</v>
      </c>
      <c r="L22" s="142">
        <v>11</v>
      </c>
      <c r="M22" s="481"/>
      <c r="N22" s="142" t="s">
        <v>45</v>
      </c>
      <c r="O22" s="142" t="s">
        <v>45</v>
      </c>
      <c r="P22" s="142" t="s">
        <v>45</v>
      </c>
      <c r="Q22" s="142" t="s">
        <v>45</v>
      </c>
      <c r="R22" s="142" t="s">
        <v>45</v>
      </c>
      <c r="S22" s="481"/>
      <c r="T22" s="142" t="s">
        <v>45</v>
      </c>
      <c r="U22" s="142" t="s">
        <v>45</v>
      </c>
      <c r="V22" s="142" t="s">
        <v>45</v>
      </c>
      <c r="W22" s="142" t="s">
        <v>45</v>
      </c>
      <c r="X22" s="142" t="s">
        <v>45</v>
      </c>
      <c r="Y22" s="481"/>
      <c r="Z22" s="142" t="s">
        <v>45</v>
      </c>
      <c r="AA22" s="142" t="s">
        <v>45</v>
      </c>
    </row>
    <row r="23" spans="1:27" x14ac:dyDescent="0.25">
      <c r="A23" s="883" t="s">
        <v>26</v>
      </c>
      <c r="B23" s="142" t="s">
        <v>45</v>
      </c>
      <c r="C23" s="142">
        <v>24</v>
      </c>
      <c r="D23" s="142">
        <v>36</v>
      </c>
      <c r="E23" s="142">
        <v>61</v>
      </c>
      <c r="F23" s="142">
        <v>66</v>
      </c>
      <c r="G23" s="481"/>
      <c r="H23" s="142" t="s">
        <v>45</v>
      </c>
      <c r="I23" s="142" t="s">
        <v>45</v>
      </c>
      <c r="J23" s="142">
        <v>7</v>
      </c>
      <c r="K23" s="142">
        <v>14</v>
      </c>
      <c r="L23" s="142">
        <v>15</v>
      </c>
      <c r="M23" s="481"/>
      <c r="N23" s="142" t="s">
        <v>45</v>
      </c>
      <c r="O23" s="142" t="s">
        <v>45</v>
      </c>
      <c r="P23" s="142" t="s">
        <v>45</v>
      </c>
      <c r="Q23" s="142" t="s">
        <v>45</v>
      </c>
      <c r="R23" s="142" t="s">
        <v>45</v>
      </c>
      <c r="S23" s="481"/>
      <c r="T23" s="142" t="s">
        <v>45</v>
      </c>
      <c r="U23" s="142" t="s">
        <v>45</v>
      </c>
      <c r="V23" s="142" t="s">
        <v>45</v>
      </c>
      <c r="W23" s="142" t="s">
        <v>45</v>
      </c>
      <c r="X23" s="142" t="s">
        <v>45</v>
      </c>
      <c r="Y23" s="481"/>
      <c r="Z23" s="142" t="s">
        <v>45</v>
      </c>
      <c r="AA23" s="142" t="s">
        <v>45</v>
      </c>
    </row>
    <row r="24" spans="1:27" x14ac:dyDescent="0.25">
      <c r="A24" s="446" t="s">
        <v>27</v>
      </c>
      <c r="B24" s="142">
        <v>578</v>
      </c>
      <c r="C24" s="142">
        <v>529</v>
      </c>
      <c r="D24" s="142">
        <v>751</v>
      </c>
      <c r="E24" s="142">
        <v>1691</v>
      </c>
      <c r="F24" s="142">
        <v>2040</v>
      </c>
      <c r="G24" s="481"/>
      <c r="H24" s="142">
        <v>241</v>
      </c>
      <c r="I24" s="142">
        <v>134</v>
      </c>
      <c r="J24" s="142">
        <v>208</v>
      </c>
      <c r="K24" s="142">
        <v>333</v>
      </c>
      <c r="L24" s="142">
        <v>429</v>
      </c>
      <c r="M24" s="481"/>
      <c r="N24" s="142">
        <v>10</v>
      </c>
      <c r="O24" s="142">
        <v>28</v>
      </c>
      <c r="P24" s="142">
        <v>30</v>
      </c>
      <c r="Q24" s="142">
        <v>35</v>
      </c>
      <c r="R24" s="142">
        <v>51</v>
      </c>
      <c r="S24" s="481"/>
      <c r="T24" s="142" t="s">
        <v>45</v>
      </c>
      <c r="U24" s="142">
        <v>9</v>
      </c>
      <c r="V24" s="142">
        <v>6</v>
      </c>
      <c r="W24" s="142">
        <v>13</v>
      </c>
      <c r="X24" s="142">
        <v>11</v>
      </c>
      <c r="Y24" s="481"/>
      <c r="Z24" s="142">
        <v>263</v>
      </c>
      <c r="AA24" s="142">
        <v>383</v>
      </c>
    </row>
    <row r="25" spans="1:27" x14ac:dyDescent="0.25">
      <c r="A25" s="446" t="s">
        <v>333</v>
      </c>
      <c r="B25" s="142">
        <v>848</v>
      </c>
      <c r="C25" s="142">
        <v>712</v>
      </c>
      <c r="D25" s="142">
        <v>669</v>
      </c>
      <c r="E25" s="142">
        <v>1308</v>
      </c>
      <c r="F25" s="142">
        <v>1902</v>
      </c>
      <c r="G25" s="481"/>
      <c r="H25" s="142">
        <v>249</v>
      </c>
      <c r="I25" s="142">
        <v>223</v>
      </c>
      <c r="J25" s="142">
        <v>363</v>
      </c>
      <c r="K25" s="142">
        <v>491</v>
      </c>
      <c r="L25" s="142">
        <v>398</v>
      </c>
      <c r="M25" s="481"/>
      <c r="N25" s="142">
        <v>52</v>
      </c>
      <c r="O25" s="142">
        <v>55</v>
      </c>
      <c r="P25" s="142">
        <v>44</v>
      </c>
      <c r="Q25" s="142">
        <v>69</v>
      </c>
      <c r="R25" s="142">
        <v>63</v>
      </c>
      <c r="S25" s="481"/>
      <c r="T25" s="142">
        <v>15</v>
      </c>
      <c r="U25" s="142">
        <v>15</v>
      </c>
      <c r="V25" s="142">
        <v>16</v>
      </c>
      <c r="W25" s="142">
        <v>13</v>
      </c>
      <c r="X25" s="142">
        <v>27</v>
      </c>
      <c r="Y25" s="481"/>
      <c r="Z25" s="142">
        <v>578</v>
      </c>
      <c r="AA25" s="142">
        <v>227</v>
      </c>
    </row>
    <row r="26" spans="1:27" x14ac:dyDescent="0.25">
      <c r="A26" s="446"/>
      <c r="B26" s="143"/>
      <c r="C26" s="143"/>
      <c r="D26" s="143"/>
      <c r="E26" s="143"/>
      <c r="F26" s="143"/>
      <c r="G26" s="481"/>
      <c r="H26" s="143"/>
      <c r="I26" s="143"/>
      <c r="J26" s="143"/>
      <c r="K26" s="143"/>
      <c r="L26" s="143"/>
      <c r="M26" s="481"/>
      <c r="N26" s="143"/>
      <c r="O26" s="143"/>
      <c r="P26" s="143"/>
      <c r="Q26" s="143"/>
      <c r="R26" s="143"/>
      <c r="S26" s="481"/>
      <c r="T26" s="143"/>
      <c r="U26" s="143"/>
      <c r="V26" s="143"/>
      <c r="W26" s="143"/>
      <c r="X26" s="143"/>
      <c r="Y26" s="481"/>
      <c r="Z26" s="143"/>
      <c r="AA26" s="143"/>
    </row>
    <row r="27" spans="1:27" ht="15.6" x14ac:dyDescent="0.25">
      <c r="A27" s="550" t="s">
        <v>290</v>
      </c>
      <c r="B27" s="713">
        <v>0.44137022397891962</v>
      </c>
      <c r="C27" s="713">
        <v>0.50692520775623273</v>
      </c>
      <c r="D27" s="713">
        <v>0.62309859154929581</v>
      </c>
      <c r="E27" s="713">
        <v>0.62904140669313668</v>
      </c>
      <c r="F27" s="713">
        <v>0.57181449797388562</v>
      </c>
      <c r="G27" s="713"/>
      <c r="H27" s="713">
        <v>0.51837524177949712</v>
      </c>
      <c r="I27" s="713">
        <v>0.43256997455470736</v>
      </c>
      <c r="J27" s="713">
        <v>0.41826923076923078</v>
      </c>
      <c r="K27" s="713">
        <v>0.45504994450610431</v>
      </c>
      <c r="L27" s="713">
        <v>0.5683297180043384</v>
      </c>
      <c r="M27" s="716"/>
      <c r="N27" s="713">
        <v>0.17460317460317459</v>
      </c>
      <c r="O27" s="713">
        <v>0.38202247191011235</v>
      </c>
      <c r="P27" s="713">
        <v>0.4358974358974359</v>
      </c>
      <c r="Q27" s="713">
        <v>0.37272727272727274</v>
      </c>
      <c r="R27" s="713">
        <v>0.47058823529411764</v>
      </c>
      <c r="S27" s="713"/>
      <c r="T27" s="713">
        <v>0.11764705882352941</v>
      </c>
      <c r="U27" s="713">
        <v>0.4</v>
      </c>
      <c r="V27" s="713">
        <v>0.33333333333333331</v>
      </c>
      <c r="W27" s="713">
        <v>0.5</v>
      </c>
      <c r="X27" s="713">
        <v>0.30769230769230771</v>
      </c>
      <c r="Y27" s="713"/>
      <c r="Z27" s="713">
        <v>0.35706340378197998</v>
      </c>
      <c r="AA27" s="713">
        <v>0.66909620991253649</v>
      </c>
    </row>
    <row r="28" spans="1:27" x14ac:dyDescent="0.25">
      <c r="A28" s="25"/>
      <c r="B28" s="143"/>
      <c r="C28" s="143"/>
      <c r="D28" s="143"/>
      <c r="E28" s="143"/>
      <c r="F28" s="143"/>
      <c r="G28" s="479"/>
      <c r="H28" s="143"/>
      <c r="I28" s="143"/>
      <c r="J28" s="143"/>
      <c r="K28" s="143"/>
      <c r="L28" s="143"/>
      <c r="M28" s="479"/>
      <c r="N28" s="143"/>
      <c r="O28" s="143"/>
      <c r="P28" s="143"/>
      <c r="Q28" s="143"/>
      <c r="R28" s="143"/>
      <c r="S28" s="479"/>
      <c r="T28" s="143"/>
      <c r="U28" s="143"/>
      <c r="V28" s="143"/>
      <c r="W28" s="143"/>
      <c r="X28" s="143"/>
      <c r="Y28" s="479"/>
      <c r="Z28" s="143"/>
      <c r="AA28" s="143"/>
    </row>
    <row r="29" spans="1:27" x14ac:dyDescent="0.25">
      <c r="A29" s="14" t="s">
        <v>29</v>
      </c>
      <c r="B29" s="42"/>
      <c r="C29" s="42"/>
      <c r="D29" s="42"/>
      <c r="E29" s="42"/>
      <c r="F29" s="42"/>
      <c r="G29" s="483"/>
      <c r="H29" s="42"/>
      <c r="I29" s="42"/>
      <c r="J29" s="42"/>
      <c r="K29" s="42"/>
      <c r="L29" s="42"/>
      <c r="M29" s="483"/>
      <c r="N29" s="42"/>
      <c r="O29" s="42"/>
      <c r="P29" s="42"/>
      <c r="Q29" s="42"/>
      <c r="R29" s="42"/>
      <c r="S29" s="483"/>
      <c r="T29" s="42"/>
      <c r="U29" s="42"/>
      <c r="V29" s="42"/>
      <c r="W29" s="42"/>
      <c r="X29" s="42"/>
      <c r="Y29" s="483"/>
      <c r="Z29" s="42"/>
      <c r="AA29" s="42"/>
    </row>
    <row r="30" spans="1:27" x14ac:dyDescent="0.25">
      <c r="A30" s="66" t="s">
        <v>30</v>
      </c>
      <c r="B30" s="142">
        <v>40</v>
      </c>
      <c r="C30" s="142">
        <v>70</v>
      </c>
      <c r="D30" s="142">
        <v>96</v>
      </c>
      <c r="E30" s="142">
        <v>106</v>
      </c>
      <c r="F30" s="142">
        <v>142</v>
      </c>
      <c r="G30" s="481"/>
      <c r="H30" s="142">
        <v>14</v>
      </c>
      <c r="I30" s="142">
        <v>6</v>
      </c>
      <c r="J30" s="142">
        <v>11</v>
      </c>
      <c r="K30" s="142">
        <v>33</v>
      </c>
      <c r="L30" s="142">
        <v>28</v>
      </c>
      <c r="M30" s="481"/>
      <c r="N30" s="142" t="s">
        <v>45</v>
      </c>
      <c r="O30" s="142">
        <v>3</v>
      </c>
      <c r="P30" s="142" t="s">
        <v>45</v>
      </c>
      <c r="Q30" s="142" t="s">
        <v>45</v>
      </c>
      <c r="R30" s="142" t="s">
        <v>45</v>
      </c>
      <c r="S30" s="481"/>
      <c r="T30" s="142" t="s">
        <v>45</v>
      </c>
      <c r="U30" s="142" t="s">
        <v>45</v>
      </c>
      <c r="V30" s="142" t="s">
        <v>45</v>
      </c>
      <c r="W30" s="142" t="s">
        <v>45</v>
      </c>
      <c r="X30" s="142" t="s">
        <v>45</v>
      </c>
      <c r="Y30" s="481"/>
      <c r="Z30" s="142">
        <v>17</v>
      </c>
      <c r="AA30" s="142">
        <v>36</v>
      </c>
    </row>
    <row r="31" spans="1:27" x14ac:dyDescent="0.25">
      <c r="A31" s="66" t="s">
        <v>31</v>
      </c>
      <c r="B31" s="142">
        <v>526</v>
      </c>
      <c r="C31" s="142">
        <v>611</v>
      </c>
      <c r="D31" s="142">
        <v>1097</v>
      </c>
      <c r="E31" s="142">
        <v>2331</v>
      </c>
      <c r="F31" s="142">
        <v>3499</v>
      </c>
      <c r="G31" s="481"/>
      <c r="H31" s="142">
        <v>132</v>
      </c>
      <c r="I31" s="142">
        <v>160</v>
      </c>
      <c r="J31" s="142">
        <v>254</v>
      </c>
      <c r="K31" s="142">
        <v>451</v>
      </c>
      <c r="L31" s="142">
        <v>554</v>
      </c>
      <c r="M31" s="481"/>
      <c r="N31" s="142" t="s">
        <v>45</v>
      </c>
      <c r="O31" s="142">
        <v>30</v>
      </c>
      <c r="P31" s="142" t="s">
        <v>45</v>
      </c>
      <c r="Q31" s="142" t="s">
        <v>45</v>
      </c>
      <c r="R31" s="142" t="s">
        <v>45</v>
      </c>
      <c r="S31" s="481"/>
      <c r="T31" s="142" t="s">
        <v>45</v>
      </c>
      <c r="U31" s="142" t="s">
        <v>45</v>
      </c>
      <c r="V31" s="142" t="s">
        <v>45</v>
      </c>
      <c r="W31" s="142" t="s">
        <v>45</v>
      </c>
      <c r="X31" s="142" t="s">
        <v>45</v>
      </c>
      <c r="Y31" s="481"/>
      <c r="Z31" s="142">
        <v>297</v>
      </c>
      <c r="AA31" s="142">
        <v>492</v>
      </c>
    </row>
    <row r="32" spans="1:27" x14ac:dyDescent="0.25">
      <c r="A32" s="446" t="s">
        <v>333</v>
      </c>
      <c r="B32" s="142">
        <v>952</v>
      </c>
      <c r="C32" s="142">
        <v>763</v>
      </c>
      <c r="D32" s="142">
        <v>582</v>
      </c>
      <c r="E32" s="142">
        <v>1089</v>
      </c>
      <c r="F32" s="142">
        <v>801</v>
      </c>
      <c r="G32" s="481"/>
      <c r="H32" s="142">
        <v>371</v>
      </c>
      <c r="I32" s="142">
        <v>227</v>
      </c>
      <c r="J32" s="142">
        <v>359</v>
      </c>
      <c r="K32" s="142">
        <v>417</v>
      </c>
      <c r="L32" s="142">
        <v>340</v>
      </c>
      <c r="M32" s="481"/>
      <c r="N32" s="142">
        <v>51</v>
      </c>
      <c r="O32" s="142">
        <v>56</v>
      </c>
      <c r="P32" s="142">
        <v>51</v>
      </c>
      <c r="Q32" s="142">
        <v>56</v>
      </c>
      <c r="R32" s="142">
        <v>49</v>
      </c>
      <c r="S32" s="481"/>
      <c r="T32" s="142">
        <v>14</v>
      </c>
      <c r="U32" s="142">
        <v>18</v>
      </c>
      <c r="V32" s="142">
        <v>15</v>
      </c>
      <c r="W32" s="142">
        <v>12</v>
      </c>
      <c r="X32" s="142">
        <v>28</v>
      </c>
      <c r="Y32" s="481"/>
      <c r="Z32" s="142">
        <v>585</v>
      </c>
      <c r="AA32" s="142">
        <v>158</v>
      </c>
    </row>
    <row r="33" spans="1:28" x14ac:dyDescent="0.25">
      <c r="A33" s="66"/>
      <c r="B33" s="481"/>
      <c r="C33" s="481"/>
      <c r="D33" s="481"/>
      <c r="E33" s="481"/>
      <c r="F33" s="481"/>
      <c r="G33" s="481"/>
      <c r="H33" s="481"/>
      <c r="I33" s="481"/>
      <c r="J33" s="481"/>
      <c r="K33" s="481"/>
      <c r="L33" s="481"/>
      <c r="M33" s="481"/>
      <c r="N33" s="143"/>
      <c r="O33" s="143"/>
      <c r="P33" s="143"/>
      <c r="Q33" s="481"/>
      <c r="R33" s="481"/>
      <c r="S33" s="481"/>
      <c r="T33" s="481"/>
      <c r="U33" s="481"/>
      <c r="V33" s="481"/>
      <c r="W33" s="481"/>
      <c r="X33" s="481"/>
      <c r="Y33" s="481"/>
      <c r="Z33" s="481"/>
      <c r="AA33" s="481"/>
    </row>
    <row r="34" spans="1:28" ht="15.6" x14ac:dyDescent="0.25">
      <c r="A34" s="550" t="s">
        <v>290</v>
      </c>
      <c r="B34" s="713">
        <v>0.37285902503293805</v>
      </c>
      <c r="C34" s="713">
        <v>0.47160664819944598</v>
      </c>
      <c r="D34" s="713">
        <v>0.67211267605633807</v>
      </c>
      <c r="E34" s="713">
        <v>0.69115144639818493</v>
      </c>
      <c r="F34" s="713">
        <v>0.81967582170193609</v>
      </c>
      <c r="G34" s="713"/>
      <c r="H34" s="713">
        <v>0.28239845261121854</v>
      </c>
      <c r="I34" s="713">
        <v>0.42239185750636132</v>
      </c>
      <c r="J34" s="713">
        <v>0.42467948717948717</v>
      </c>
      <c r="K34" s="713">
        <v>0.537180910099889</v>
      </c>
      <c r="L34" s="713">
        <v>0.63123644251626898</v>
      </c>
      <c r="M34" s="716"/>
      <c r="N34" s="713">
        <v>0.19047619047619047</v>
      </c>
      <c r="O34" s="713">
        <v>0.3707865168539326</v>
      </c>
      <c r="P34" s="713">
        <v>0.34615384615384615</v>
      </c>
      <c r="Q34" s="713">
        <v>0.49090909090909091</v>
      </c>
      <c r="R34" s="713">
        <v>0.58823529411764708</v>
      </c>
      <c r="S34" s="713"/>
      <c r="T34" s="713">
        <v>0.17647058823529413</v>
      </c>
      <c r="U34" s="713">
        <v>0.28000000000000003</v>
      </c>
      <c r="V34" s="713">
        <v>0.375</v>
      </c>
      <c r="W34" s="713">
        <v>0.53846153846153844</v>
      </c>
      <c r="X34" s="713">
        <v>0.28205128205128205</v>
      </c>
      <c r="Y34" s="713"/>
      <c r="Z34" s="713">
        <v>0.34927697441601779</v>
      </c>
      <c r="AA34" s="713">
        <v>0.76967930029154519</v>
      </c>
    </row>
    <row r="35" spans="1:28" x14ac:dyDescent="0.25">
      <c r="A35" s="66"/>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row>
    <row r="36" spans="1:28" ht="15.6" x14ac:dyDescent="0.25">
      <c r="A36" s="445"/>
      <c r="B36" s="1019" t="s">
        <v>300</v>
      </c>
      <c r="C36" s="1019"/>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row>
    <row r="37" spans="1:28" x14ac:dyDescent="0.25">
      <c r="A37" s="14" t="s">
        <v>10</v>
      </c>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row>
    <row r="38" spans="1:28" x14ac:dyDescent="0.25">
      <c r="A38" s="66" t="s">
        <v>11</v>
      </c>
      <c r="B38" s="717">
        <f t="shared" ref="B38:F39" si="0">B9/B$7</f>
        <v>0.57707509881422925</v>
      </c>
      <c r="C38" s="717">
        <f t="shared" si="0"/>
        <v>0.54224376731301938</v>
      </c>
      <c r="D38" s="717">
        <f t="shared" si="0"/>
        <v>0.56901408450704227</v>
      </c>
      <c r="E38" s="717">
        <f t="shared" si="0"/>
        <v>0.48043108338060125</v>
      </c>
      <c r="F38" s="717">
        <f t="shared" si="0"/>
        <v>0.45745159837910854</v>
      </c>
      <c r="G38" s="717"/>
      <c r="H38" s="717">
        <f t="shared" ref="H38:L39" si="1">H9/H$7</f>
        <v>0.46421663442940037</v>
      </c>
      <c r="I38" s="717">
        <f t="shared" si="1"/>
        <v>0.55979643765903309</v>
      </c>
      <c r="J38" s="717">
        <f t="shared" si="1"/>
        <v>0.57371794871794868</v>
      </c>
      <c r="K38" s="717">
        <f t="shared" si="1"/>
        <v>0.59822419533851279</v>
      </c>
      <c r="L38" s="717">
        <f t="shared" si="1"/>
        <v>0.60520607375271152</v>
      </c>
      <c r="M38" s="717"/>
      <c r="N38" s="717">
        <f t="shared" ref="N38:R39" si="2">N9/N$7</f>
        <v>0.50793650793650791</v>
      </c>
      <c r="O38" s="717">
        <f t="shared" si="2"/>
        <v>0.5617977528089888</v>
      </c>
      <c r="P38" s="717">
        <f t="shared" si="2"/>
        <v>0.47435897435897434</v>
      </c>
      <c r="Q38" s="717">
        <f t="shared" si="2"/>
        <v>0.46363636363636362</v>
      </c>
      <c r="R38" s="717">
        <f t="shared" si="2"/>
        <v>0.42857142857142855</v>
      </c>
      <c r="S38" s="717"/>
      <c r="T38" s="717">
        <f t="shared" ref="T38:X39" si="3">T9/T$7</f>
        <v>0.41176470588235292</v>
      </c>
      <c r="U38" s="717">
        <f t="shared" si="3"/>
        <v>0.56000000000000005</v>
      </c>
      <c r="V38" s="717">
        <f t="shared" si="3"/>
        <v>0.41666666666666669</v>
      </c>
      <c r="W38" s="717">
        <f t="shared" si="3"/>
        <v>0.53846153846153844</v>
      </c>
      <c r="X38" s="717">
        <f t="shared" si="3"/>
        <v>0.48717948717948717</v>
      </c>
      <c r="Y38" s="717"/>
      <c r="Z38" s="717">
        <f>Z9/Z$7</f>
        <v>0.743047830923248</v>
      </c>
      <c r="AA38" s="717">
        <f>AA9/AA$7</f>
        <v>0.81195335276967928</v>
      </c>
      <c r="AB38" s="92"/>
    </row>
    <row r="39" spans="1:28" x14ac:dyDescent="0.25">
      <c r="A39" s="66" t="s">
        <v>12</v>
      </c>
      <c r="B39" s="717">
        <f t="shared" si="0"/>
        <v>0.42292490118577075</v>
      </c>
      <c r="C39" s="717">
        <f t="shared" si="0"/>
        <v>0.45775623268698062</v>
      </c>
      <c r="D39" s="717">
        <f t="shared" si="0"/>
        <v>0.43098591549295773</v>
      </c>
      <c r="E39" s="717">
        <f t="shared" si="0"/>
        <v>0.51956891661939875</v>
      </c>
      <c r="F39" s="718">
        <f t="shared" si="0"/>
        <v>0.54254840162089146</v>
      </c>
      <c r="G39" s="717"/>
      <c r="H39" s="717">
        <f t="shared" si="1"/>
        <v>0.53578336557059958</v>
      </c>
      <c r="I39" s="717">
        <f t="shared" si="1"/>
        <v>0.44020356234096691</v>
      </c>
      <c r="J39" s="717">
        <f t="shared" si="1"/>
        <v>0.42628205128205127</v>
      </c>
      <c r="K39" s="717">
        <f t="shared" si="1"/>
        <v>0.40177580466148721</v>
      </c>
      <c r="L39" s="717">
        <f t="shared" si="1"/>
        <v>0.39479392624728848</v>
      </c>
      <c r="M39" s="717"/>
      <c r="N39" s="717">
        <f t="shared" si="2"/>
        <v>0.49206349206349204</v>
      </c>
      <c r="O39" s="717">
        <f t="shared" si="2"/>
        <v>0.43820224719101125</v>
      </c>
      <c r="P39" s="717">
        <f t="shared" si="2"/>
        <v>0.52564102564102566</v>
      </c>
      <c r="Q39" s="717">
        <f t="shared" si="2"/>
        <v>0.53636363636363638</v>
      </c>
      <c r="R39" s="717">
        <f t="shared" si="2"/>
        <v>0.5714285714285714</v>
      </c>
      <c r="S39" s="717"/>
      <c r="T39" s="717">
        <f t="shared" si="3"/>
        <v>0.58823529411764708</v>
      </c>
      <c r="U39" s="717">
        <f t="shared" si="3"/>
        <v>0.44</v>
      </c>
      <c r="V39" s="717">
        <f t="shared" si="3"/>
        <v>0.58333333333333337</v>
      </c>
      <c r="W39" s="717">
        <f t="shared" si="3"/>
        <v>0.46153846153846156</v>
      </c>
      <c r="X39" s="717">
        <f t="shared" si="3"/>
        <v>0.51282051282051277</v>
      </c>
      <c r="Y39" s="717"/>
      <c r="Z39" s="717">
        <f>Z10/Z$7</f>
        <v>0.25695216907675195</v>
      </c>
      <c r="AA39" s="717">
        <f>AA10/AA$7</f>
        <v>0.18804664723032069</v>
      </c>
      <c r="AB39" s="92"/>
    </row>
    <row r="40" spans="1:28" x14ac:dyDescent="0.25">
      <c r="A40" s="40" t="s">
        <v>13</v>
      </c>
      <c r="B40" s="719"/>
      <c r="C40" s="719"/>
      <c r="D40" s="719"/>
      <c r="E40" s="719"/>
      <c r="F40" s="717"/>
      <c r="G40" s="719"/>
      <c r="H40" s="719"/>
      <c r="I40" s="719"/>
      <c r="J40" s="719"/>
      <c r="K40" s="719"/>
      <c r="L40" s="719"/>
      <c r="M40" s="719"/>
      <c r="N40" s="719"/>
      <c r="O40" s="719"/>
      <c r="P40" s="719"/>
      <c r="Q40" s="719"/>
      <c r="R40" s="719"/>
      <c r="S40" s="719"/>
      <c r="T40" s="719"/>
      <c r="U40" s="719"/>
      <c r="V40" s="719"/>
      <c r="W40" s="719"/>
      <c r="X40" s="719"/>
      <c r="Y40" s="719"/>
      <c r="Z40" s="719"/>
      <c r="AA40" s="719"/>
      <c r="AB40" s="92"/>
    </row>
    <row r="41" spans="1:28" x14ac:dyDescent="0.25">
      <c r="A41" s="66" t="s">
        <v>14</v>
      </c>
      <c r="B41" s="717">
        <f t="shared" ref="B41:F45" si="4">B12/B$7</f>
        <v>0.51778656126482214</v>
      </c>
      <c r="C41" s="717">
        <f t="shared" si="4"/>
        <v>0.52908587257617734</v>
      </c>
      <c r="D41" s="717">
        <f t="shared" si="4"/>
        <v>0.50084507042253523</v>
      </c>
      <c r="E41" s="717">
        <f t="shared" si="4"/>
        <v>0.55190017016449233</v>
      </c>
      <c r="F41" s="717">
        <f t="shared" si="4"/>
        <v>0.57316524088248533</v>
      </c>
      <c r="G41" s="717"/>
      <c r="H41" s="717">
        <f t="shared" ref="H41:L45" si="5">H12/H$7</f>
        <v>0.41586073500967119</v>
      </c>
      <c r="I41" s="717">
        <f t="shared" si="5"/>
        <v>0.4580152671755725</v>
      </c>
      <c r="J41" s="717">
        <f t="shared" si="5"/>
        <v>0.50961538461538458</v>
      </c>
      <c r="K41" s="717">
        <f t="shared" si="5"/>
        <v>0.41509433962264153</v>
      </c>
      <c r="L41" s="717">
        <f t="shared" si="5"/>
        <v>0.45336225596529284</v>
      </c>
      <c r="M41" s="717"/>
      <c r="N41" s="717">
        <f t="shared" ref="N41:R45" si="6">N12/N$7</f>
        <v>0.14285714285714285</v>
      </c>
      <c r="O41" s="717">
        <f t="shared" si="6"/>
        <v>0.1348314606741573</v>
      </c>
      <c r="P41" s="717">
        <f t="shared" si="6"/>
        <v>0.10256410256410256</v>
      </c>
      <c r="Q41" s="717">
        <f t="shared" si="6"/>
        <v>0.1</v>
      </c>
      <c r="R41" s="717">
        <f t="shared" si="6"/>
        <v>7.5630252100840331E-2</v>
      </c>
      <c r="S41" s="717"/>
      <c r="T41" s="717">
        <f t="shared" ref="T41:X45" si="7">T12/T$7</f>
        <v>0</v>
      </c>
      <c r="U41" s="717">
        <f t="shared" si="7"/>
        <v>0.04</v>
      </c>
      <c r="V41" s="717">
        <f t="shared" si="7"/>
        <v>0</v>
      </c>
      <c r="W41" s="717">
        <f t="shared" si="7"/>
        <v>0</v>
      </c>
      <c r="X41" s="717">
        <f t="shared" si="7"/>
        <v>2.564102564102564E-2</v>
      </c>
      <c r="Y41" s="717"/>
      <c r="Z41" s="717">
        <f t="shared" ref="Z41:AA45" si="8">Z12/Z$7</f>
        <v>0.52391546162402669</v>
      </c>
      <c r="AA41" s="717">
        <f t="shared" si="8"/>
        <v>0.478134110787172</v>
      </c>
      <c r="AB41" s="92"/>
    </row>
    <row r="42" spans="1:28" x14ac:dyDescent="0.25">
      <c r="A42" s="66" t="s">
        <v>15</v>
      </c>
      <c r="B42" s="717">
        <f t="shared" si="4"/>
        <v>0.17391304347826086</v>
      </c>
      <c r="C42" s="717">
        <f t="shared" si="4"/>
        <v>0.15166204986149584</v>
      </c>
      <c r="D42" s="717">
        <f t="shared" si="4"/>
        <v>0.1667605633802817</v>
      </c>
      <c r="E42" s="717">
        <f t="shared" si="4"/>
        <v>0.18150879183210436</v>
      </c>
      <c r="F42" s="717">
        <f t="shared" si="4"/>
        <v>0.17762269248086449</v>
      </c>
      <c r="G42" s="717"/>
      <c r="H42" s="717">
        <f t="shared" si="5"/>
        <v>0.20889748549323017</v>
      </c>
      <c r="I42" s="717">
        <f t="shared" si="5"/>
        <v>0.24427480916030533</v>
      </c>
      <c r="J42" s="717">
        <f t="shared" si="5"/>
        <v>0.21314102564102563</v>
      </c>
      <c r="K42" s="717">
        <f t="shared" si="5"/>
        <v>0.24084350721420644</v>
      </c>
      <c r="L42" s="717">
        <f t="shared" si="5"/>
        <v>0.24728850325379609</v>
      </c>
      <c r="M42" s="717"/>
      <c r="N42" s="717">
        <f t="shared" si="6"/>
        <v>0.34920634920634919</v>
      </c>
      <c r="O42" s="717">
        <f t="shared" si="6"/>
        <v>0.5056179775280899</v>
      </c>
      <c r="P42" s="717">
        <f t="shared" si="6"/>
        <v>0.42307692307692307</v>
      </c>
      <c r="Q42" s="717">
        <f t="shared" si="6"/>
        <v>0.40909090909090912</v>
      </c>
      <c r="R42" s="717">
        <f t="shared" si="6"/>
        <v>0.42016806722689076</v>
      </c>
      <c r="S42" s="717"/>
      <c r="T42" s="717">
        <f t="shared" si="7"/>
        <v>0.41176470588235292</v>
      </c>
      <c r="U42" s="717">
        <f t="shared" si="7"/>
        <v>0.24</v>
      </c>
      <c r="V42" s="717">
        <f t="shared" si="7"/>
        <v>0.33333333333333331</v>
      </c>
      <c r="W42" s="717">
        <f t="shared" si="7"/>
        <v>7.6923076923076927E-2</v>
      </c>
      <c r="X42" s="717">
        <f t="shared" si="7"/>
        <v>0.33333333333333331</v>
      </c>
      <c r="Y42" s="717"/>
      <c r="Z42" s="717">
        <f t="shared" si="8"/>
        <v>0.23804226918798665</v>
      </c>
      <c r="AA42" s="717">
        <f t="shared" si="8"/>
        <v>0.21282798833819241</v>
      </c>
      <c r="AB42" s="92"/>
    </row>
    <row r="43" spans="1:28" x14ac:dyDescent="0.25">
      <c r="A43" s="66" t="s">
        <v>16</v>
      </c>
      <c r="B43" s="717">
        <f t="shared" si="4"/>
        <v>0.16534914361001318</v>
      </c>
      <c r="C43" s="717">
        <f t="shared" si="4"/>
        <v>0.1523545706371191</v>
      </c>
      <c r="D43" s="717">
        <f t="shared" si="4"/>
        <v>0.15943661971830986</v>
      </c>
      <c r="E43" s="717">
        <f t="shared" si="4"/>
        <v>0.13187748156551332</v>
      </c>
      <c r="F43" s="717">
        <f t="shared" si="4"/>
        <v>0.12696983340837462</v>
      </c>
      <c r="G43" s="717"/>
      <c r="H43" s="717">
        <f t="shared" si="5"/>
        <v>0.21856866537717601</v>
      </c>
      <c r="I43" s="717">
        <f t="shared" si="5"/>
        <v>0.17302798982188294</v>
      </c>
      <c r="J43" s="717">
        <f t="shared" si="5"/>
        <v>0.16185897435897437</v>
      </c>
      <c r="K43" s="717">
        <f t="shared" si="5"/>
        <v>0.20643729189789123</v>
      </c>
      <c r="L43" s="717">
        <f t="shared" si="5"/>
        <v>0.15184381778741865</v>
      </c>
      <c r="M43" s="717"/>
      <c r="N43" s="717">
        <f t="shared" si="6"/>
        <v>0.34920634920634919</v>
      </c>
      <c r="O43" s="717">
        <f t="shared" si="6"/>
        <v>0.23595505617977527</v>
      </c>
      <c r="P43" s="717">
        <f t="shared" si="6"/>
        <v>0.20512820512820512</v>
      </c>
      <c r="Q43" s="717">
        <f t="shared" si="6"/>
        <v>0.26363636363636361</v>
      </c>
      <c r="R43" s="717">
        <f t="shared" si="6"/>
        <v>0.31092436974789917</v>
      </c>
      <c r="S43" s="717"/>
      <c r="T43" s="717">
        <f t="shared" si="7"/>
        <v>0.35294117647058826</v>
      </c>
      <c r="U43" s="717">
        <f t="shared" si="7"/>
        <v>0.32</v>
      </c>
      <c r="V43" s="717">
        <f t="shared" si="7"/>
        <v>0.41666666666666669</v>
      </c>
      <c r="W43" s="717">
        <f t="shared" si="7"/>
        <v>0.42307692307692307</v>
      </c>
      <c r="X43" s="717">
        <f t="shared" si="7"/>
        <v>0.41025641025641024</v>
      </c>
      <c r="Y43" s="717"/>
      <c r="Z43" s="717">
        <f t="shared" si="8"/>
        <v>0.12791991101223582</v>
      </c>
      <c r="AA43" s="717">
        <f t="shared" si="8"/>
        <v>0.17201166180758018</v>
      </c>
      <c r="AB43" s="92"/>
    </row>
    <row r="44" spans="1:28" x14ac:dyDescent="0.25">
      <c r="A44" s="66" t="s">
        <v>17</v>
      </c>
      <c r="B44" s="717">
        <f t="shared" si="4"/>
        <v>0.12121212121212122</v>
      </c>
      <c r="C44" s="717">
        <f t="shared" si="4"/>
        <v>0.14473684210526316</v>
      </c>
      <c r="D44" s="717">
        <f t="shared" si="4"/>
        <v>0.14591549295774647</v>
      </c>
      <c r="E44" s="717">
        <f t="shared" si="4"/>
        <v>0.11571185479296653</v>
      </c>
      <c r="F44" s="717">
        <f t="shared" si="4"/>
        <v>0.10220621341737957</v>
      </c>
      <c r="G44" s="717"/>
      <c r="H44" s="717">
        <f t="shared" si="5"/>
        <v>0.13346228239845262</v>
      </c>
      <c r="I44" s="717">
        <f t="shared" si="5"/>
        <v>0.10178117048346055</v>
      </c>
      <c r="J44" s="717">
        <f t="shared" si="5"/>
        <v>9.9358974358974353E-2</v>
      </c>
      <c r="K44" s="717">
        <f t="shared" si="5"/>
        <v>0.11098779134295228</v>
      </c>
      <c r="L44" s="717">
        <f t="shared" si="5"/>
        <v>0.13232104121475055</v>
      </c>
      <c r="M44" s="717"/>
      <c r="N44" s="717">
        <f t="shared" si="6"/>
        <v>0.15873015873015872</v>
      </c>
      <c r="O44" s="717">
        <f t="shared" si="6"/>
        <v>0.11235955056179775</v>
      </c>
      <c r="P44" s="717">
        <f t="shared" si="6"/>
        <v>0.24358974358974358</v>
      </c>
      <c r="Q44" s="717">
        <f t="shared" si="6"/>
        <v>0.17272727272727273</v>
      </c>
      <c r="R44" s="717">
        <f t="shared" si="6"/>
        <v>0.16806722689075632</v>
      </c>
      <c r="S44" s="717"/>
      <c r="T44" s="717">
        <f t="shared" si="7"/>
        <v>0.23529411764705882</v>
      </c>
      <c r="U44" s="717">
        <f t="shared" si="7"/>
        <v>0.4</v>
      </c>
      <c r="V44" s="717">
        <f t="shared" si="7"/>
        <v>0.25</v>
      </c>
      <c r="W44" s="717">
        <f t="shared" si="7"/>
        <v>0.46153846153846156</v>
      </c>
      <c r="X44" s="717">
        <f t="shared" si="7"/>
        <v>0.23076923076923078</v>
      </c>
      <c r="Y44" s="717"/>
      <c r="Z44" s="717">
        <f t="shared" si="8"/>
        <v>9.5661846496106789E-2</v>
      </c>
      <c r="AA44" s="717">
        <f t="shared" si="8"/>
        <v>0.12536443148688048</v>
      </c>
      <c r="AB44" s="92"/>
    </row>
    <row r="45" spans="1:28" x14ac:dyDescent="0.25">
      <c r="A45" s="66" t="s">
        <v>18</v>
      </c>
      <c r="B45" s="717">
        <f t="shared" si="4"/>
        <v>2.1739130434782608E-2</v>
      </c>
      <c r="C45" s="717">
        <f t="shared" si="4"/>
        <v>2.2160664819944598E-2</v>
      </c>
      <c r="D45" s="717">
        <f t="shared" si="4"/>
        <v>2.7042253521126762E-2</v>
      </c>
      <c r="E45" s="717">
        <f t="shared" si="4"/>
        <v>1.9001701644923426E-2</v>
      </c>
      <c r="F45" s="717">
        <f t="shared" si="4"/>
        <v>2.0036019810895991E-2</v>
      </c>
      <c r="G45" s="717"/>
      <c r="H45" s="717">
        <f t="shared" si="5"/>
        <v>2.321083172147002E-2</v>
      </c>
      <c r="I45" s="717">
        <f t="shared" si="5"/>
        <v>2.2900763358778626E-2</v>
      </c>
      <c r="J45" s="717">
        <f t="shared" si="5"/>
        <v>1.6025641025641024E-2</v>
      </c>
      <c r="K45" s="717">
        <f t="shared" si="5"/>
        <v>2.6637069922308545E-2</v>
      </c>
      <c r="L45" s="717">
        <f t="shared" si="5"/>
        <v>1.5184381778741865E-2</v>
      </c>
      <c r="M45" s="717"/>
      <c r="N45" s="717">
        <f t="shared" si="6"/>
        <v>0</v>
      </c>
      <c r="O45" s="717">
        <f t="shared" si="6"/>
        <v>1.1235955056179775E-2</v>
      </c>
      <c r="P45" s="717">
        <f t="shared" si="6"/>
        <v>2.564102564102564E-2</v>
      </c>
      <c r="Q45" s="717">
        <f t="shared" si="6"/>
        <v>5.4545454545454543E-2</v>
      </c>
      <c r="R45" s="717">
        <f t="shared" si="6"/>
        <v>2.5210084033613446E-2</v>
      </c>
      <c r="S45" s="717"/>
      <c r="T45" s="717">
        <f t="shared" si="7"/>
        <v>0</v>
      </c>
      <c r="U45" s="717">
        <f t="shared" si="7"/>
        <v>0</v>
      </c>
      <c r="V45" s="717">
        <f t="shared" si="7"/>
        <v>0</v>
      </c>
      <c r="W45" s="717">
        <f t="shared" si="7"/>
        <v>3.8461538461538464E-2</v>
      </c>
      <c r="X45" s="717">
        <f t="shared" si="7"/>
        <v>0</v>
      </c>
      <c r="Y45" s="717"/>
      <c r="Z45" s="717">
        <f t="shared" si="8"/>
        <v>1.4460511679644048E-2</v>
      </c>
      <c r="AA45" s="717">
        <f t="shared" si="8"/>
        <v>1.1661807580174927E-2</v>
      </c>
      <c r="AB45" s="92"/>
    </row>
    <row r="46" spans="1:28" x14ac:dyDescent="0.25">
      <c r="A46" s="40" t="s">
        <v>137</v>
      </c>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92"/>
    </row>
    <row r="47" spans="1:28" x14ac:dyDescent="0.25">
      <c r="A47" s="446" t="s">
        <v>21</v>
      </c>
      <c r="B47" s="709" t="s">
        <v>234</v>
      </c>
      <c r="C47" s="709" t="s">
        <v>234</v>
      </c>
      <c r="D47" s="717">
        <v>0.32097649186256783</v>
      </c>
      <c r="E47" s="717">
        <v>0.23760144274120829</v>
      </c>
      <c r="F47" s="709" t="s">
        <v>234</v>
      </c>
      <c r="G47" s="717"/>
      <c r="H47" s="709" t="s">
        <v>234</v>
      </c>
      <c r="I47" s="709" t="s">
        <v>234</v>
      </c>
      <c r="J47" s="709" t="s">
        <v>234</v>
      </c>
      <c r="K47" s="709" t="s">
        <v>234</v>
      </c>
      <c r="L47" s="709" t="s">
        <v>234</v>
      </c>
      <c r="M47" s="717"/>
      <c r="N47" s="709" t="s">
        <v>234</v>
      </c>
      <c r="O47" s="709" t="s">
        <v>234</v>
      </c>
      <c r="P47" s="709" t="s">
        <v>234</v>
      </c>
      <c r="Q47" s="709" t="s">
        <v>234</v>
      </c>
      <c r="R47" s="709" t="s">
        <v>234</v>
      </c>
      <c r="S47" s="717"/>
      <c r="T47" s="709" t="s">
        <v>234</v>
      </c>
      <c r="U47" s="709" t="s">
        <v>234</v>
      </c>
      <c r="V47" s="709" t="s">
        <v>234</v>
      </c>
      <c r="W47" s="709" t="s">
        <v>234</v>
      </c>
      <c r="X47" s="709" t="s">
        <v>234</v>
      </c>
      <c r="Y47" s="717"/>
      <c r="Z47" s="709" t="s">
        <v>234</v>
      </c>
      <c r="AA47" s="717">
        <v>0.16557734204793029</v>
      </c>
      <c r="AB47" s="92"/>
    </row>
    <row r="48" spans="1:28" x14ac:dyDescent="0.25">
      <c r="A48" s="883" t="s">
        <v>22</v>
      </c>
      <c r="B48" s="709"/>
      <c r="C48" s="709"/>
      <c r="D48" s="717"/>
      <c r="E48" s="717"/>
      <c r="F48" s="709"/>
      <c r="G48" s="717"/>
      <c r="H48" s="709"/>
      <c r="I48" s="709"/>
      <c r="J48" s="709"/>
      <c r="K48" s="709"/>
      <c r="L48" s="709"/>
      <c r="M48" s="717"/>
      <c r="N48" s="709"/>
      <c r="O48" s="709"/>
      <c r="P48" s="709"/>
      <c r="Q48" s="709"/>
      <c r="R48" s="709"/>
      <c r="S48" s="717"/>
      <c r="T48" s="709"/>
      <c r="U48" s="709"/>
      <c r="V48" s="709"/>
      <c r="W48" s="709"/>
      <c r="X48" s="709"/>
      <c r="Y48" s="717"/>
      <c r="Z48" s="709"/>
      <c r="AA48" s="717"/>
      <c r="AB48" s="92"/>
    </row>
    <row r="49" spans="1:28" x14ac:dyDescent="0.25">
      <c r="A49" s="883" t="s">
        <v>23</v>
      </c>
      <c r="B49" s="709" t="s">
        <v>234</v>
      </c>
      <c r="C49" s="709" t="s">
        <v>234</v>
      </c>
      <c r="D49" s="717">
        <v>0.16998191681735986</v>
      </c>
      <c r="E49" s="717">
        <v>0.11947700631199279</v>
      </c>
      <c r="F49" s="709" t="s">
        <v>234</v>
      </c>
      <c r="G49" s="717"/>
      <c r="H49" s="709" t="s">
        <v>234</v>
      </c>
      <c r="I49" s="709" t="s">
        <v>234</v>
      </c>
      <c r="J49" s="709" t="s">
        <v>234</v>
      </c>
      <c r="K49" s="709" t="s">
        <v>234</v>
      </c>
      <c r="L49" s="709" t="s">
        <v>234</v>
      </c>
      <c r="M49" s="717"/>
      <c r="N49" s="709" t="s">
        <v>234</v>
      </c>
      <c r="O49" s="709" t="s">
        <v>234</v>
      </c>
      <c r="P49" s="709" t="s">
        <v>234</v>
      </c>
      <c r="Q49" s="709" t="s">
        <v>234</v>
      </c>
      <c r="R49" s="709" t="s">
        <v>234</v>
      </c>
      <c r="S49" s="717"/>
      <c r="T49" s="709" t="s">
        <v>234</v>
      </c>
      <c r="U49" s="709" t="s">
        <v>234</v>
      </c>
      <c r="V49" s="709" t="s">
        <v>234</v>
      </c>
      <c r="W49" s="709" t="s">
        <v>234</v>
      </c>
      <c r="X49" s="709" t="s">
        <v>234</v>
      </c>
      <c r="Y49" s="717"/>
      <c r="Z49" s="709" t="s">
        <v>234</v>
      </c>
      <c r="AA49" s="717">
        <v>6.3180827886710242E-2</v>
      </c>
      <c r="AB49" s="92"/>
    </row>
    <row r="50" spans="1:28" x14ac:dyDescent="0.25">
      <c r="A50" s="883" t="s">
        <v>24</v>
      </c>
      <c r="B50" s="709" t="s">
        <v>234</v>
      </c>
      <c r="C50" s="709" t="s">
        <v>234</v>
      </c>
      <c r="D50" s="717">
        <v>0.10397830018083183</v>
      </c>
      <c r="E50" s="717">
        <v>8.0703336339044182E-2</v>
      </c>
      <c r="F50" s="709" t="s">
        <v>234</v>
      </c>
      <c r="G50" s="717"/>
      <c r="H50" s="709" t="s">
        <v>234</v>
      </c>
      <c r="I50" s="709" t="s">
        <v>234</v>
      </c>
      <c r="J50" s="709" t="s">
        <v>234</v>
      </c>
      <c r="K50" s="709" t="s">
        <v>234</v>
      </c>
      <c r="L50" s="709" t="s">
        <v>234</v>
      </c>
      <c r="M50" s="717"/>
      <c r="N50" s="709" t="s">
        <v>234</v>
      </c>
      <c r="O50" s="709" t="s">
        <v>234</v>
      </c>
      <c r="P50" s="709" t="s">
        <v>234</v>
      </c>
      <c r="Q50" s="709" t="s">
        <v>234</v>
      </c>
      <c r="R50" s="709" t="s">
        <v>234</v>
      </c>
      <c r="S50" s="717"/>
      <c r="T50" s="709" t="s">
        <v>234</v>
      </c>
      <c r="U50" s="709" t="s">
        <v>234</v>
      </c>
      <c r="V50" s="709" t="s">
        <v>234</v>
      </c>
      <c r="W50" s="709" t="s">
        <v>234</v>
      </c>
      <c r="X50" s="709" t="s">
        <v>234</v>
      </c>
      <c r="Y50" s="717"/>
      <c r="Z50" s="709" t="s">
        <v>234</v>
      </c>
      <c r="AA50" s="717">
        <v>7.407407407407407E-2</v>
      </c>
      <c r="AB50" s="92"/>
    </row>
    <row r="51" spans="1:28" x14ac:dyDescent="0.25">
      <c r="A51" s="883" t="s">
        <v>25</v>
      </c>
      <c r="B51" s="709" t="s">
        <v>234</v>
      </c>
      <c r="C51" s="709" t="s">
        <v>234</v>
      </c>
      <c r="D51" s="717">
        <v>1.4466546112115732E-2</v>
      </c>
      <c r="E51" s="717">
        <v>9.9188458070333628E-3</v>
      </c>
      <c r="F51" s="709" t="s">
        <v>234</v>
      </c>
      <c r="G51" s="717"/>
      <c r="H51" s="709" t="s">
        <v>234</v>
      </c>
      <c r="I51" s="709" t="s">
        <v>234</v>
      </c>
      <c r="J51" s="709" t="s">
        <v>234</v>
      </c>
      <c r="K51" s="709" t="s">
        <v>234</v>
      </c>
      <c r="L51" s="709" t="s">
        <v>234</v>
      </c>
      <c r="M51" s="717"/>
      <c r="N51" s="709" t="s">
        <v>234</v>
      </c>
      <c r="O51" s="709" t="s">
        <v>234</v>
      </c>
      <c r="P51" s="709" t="s">
        <v>234</v>
      </c>
      <c r="Q51" s="709" t="s">
        <v>234</v>
      </c>
      <c r="R51" s="709" t="s">
        <v>234</v>
      </c>
      <c r="S51" s="717"/>
      <c r="T51" s="709" t="s">
        <v>234</v>
      </c>
      <c r="U51" s="709" t="s">
        <v>234</v>
      </c>
      <c r="V51" s="709" t="s">
        <v>234</v>
      </c>
      <c r="W51" s="709" t="s">
        <v>234</v>
      </c>
      <c r="X51" s="709" t="s">
        <v>234</v>
      </c>
      <c r="Y51" s="717"/>
      <c r="Z51" s="709" t="s">
        <v>234</v>
      </c>
      <c r="AA51" s="717">
        <v>4.3572984749455342E-3</v>
      </c>
      <c r="AB51" s="92"/>
    </row>
    <row r="52" spans="1:28" x14ac:dyDescent="0.25">
      <c r="A52" s="883" t="s">
        <v>26</v>
      </c>
      <c r="B52" s="709" t="s">
        <v>234</v>
      </c>
      <c r="C52" s="709" t="s">
        <v>234</v>
      </c>
      <c r="D52" s="717">
        <v>3.25497287522604E-2</v>
      </c>
      <c r="E52" s="717">
        <v>2.7502254283137961E-2</v>
      </c>
      <c r="F52" s="709" t="s">
        <v>234</v>
      </c>
      <c r="G52" s="717"/>
      <c r="H52" s="709" t="s">
        <v>234</v>
      </c>
      <c r="I52" s="709" t="s">
        <v>234</v>
      </c>
      <c r="J52" s="709" t="s">
        <v>234</v>
      </c>
      <c r="K52" s="709" t="s">
        <v>234</v>
      </c>
      <c r="L52" s="709" t="s">
        <v>234</v>
      </c>
      <c r="M52" s="717"/>
      <c r="N52" s="709" t="s">
        <v>234</v>
      </c>
      <c r="O52" s="709" t="s">
        <v>234</v>
      </c>
      <c r="P52" s="709" t="s">
        <v>234</v>
      </c>
      <c r="Q52" s="709" t="s">
        <v>234</v>
      </c>
      <c r="R52" s="709" t="s">
        <v>234</v>
      </c>
      <c r="S52" s="717"/>
      <c r="T52" s="709" t="s">
        <v>234</v>
      </c>
      <c r="U52" s="709" t="s">
        <v>234</v>
      </c>
      <c r="V52" s="709" t="s">
        <v>234</v>
      </c>
      <c r="W52" s="709" t="s">
        <v>234</v>
      </c>
      <c r="X52" s="709" t="s">
        <v>234</v>
      </c>
      <c r="Y52" s="717"/>
      <c r="Z52" s="709" t="s">
        <v>234</v>
      </c>
      <c r="AA52" s="717">
        <v>2.3965141612200435E-2</v>
      </c>
      <c r="AB52" s="92"/>
    </row>
    <row r="53" spans="1:28" x14ac:dyDescent="0.25">
      <c r="A53" s="446" t="s">
        <v>27</v>
      </c>
      <c r="B53" s="709" t="s">
        <v>234</v>
      </c>
      <c r="C53" s="709" t="s">
        <v>234</v>
      </c>
      <c r="D53" s="717">
        <v>0.67902350813743217</v>
      </c>
      <c r="E53" s="717">
        <v>0.76239855725879169</v>
      </c>
      <c r="F53" s="709" t="s">
        <v>234</v>
      </c>
      <c r="G53" s="717"/>
      <c r="H53" s="709" t="s">
        <v>234</v>
      </c>
      <c r="I53" s="709" t="s">
        <v>234</v>
      </c>
      <c r="J53" s="709" t="s">
        <v>234</v>
      </c>
      <c r="K53" s="709" t="s">
        <v>234</v>
      </c>
      <c r="L53" s="709" t="s">
        <v>234</v>
      </c>
      <c r="M53" s="717"/>
      <c r="N53" s="709" t="s">
        <v>234</v>
      </c>
      <c r="O53" s="709" t="s">
        <v>234</v>
      </c>
      <c r="P53" s="709" t="s">
        <v>234</v>
      </c>
      <c r="Q53" s="709" t="s">
        <v>234</v>
      </c>
      <c r="R53" s="709" t="s">
        <v>234</v>
      </c>
      <c r="S53" s="717"/>
      <c r="T53" s="709" t="s">
        <v>234</v>
      </c>
      <c r="U53" s="709" t="s">
        <v>234</v>
      </c>
      <c r="V53" s="709" t="s">
        <v>234</v>
      </c>
      <c r="W53" s="709" t="s">
        <v>234</v>
      </c>
      <c r="X53" s="709" t="s">
        <v>234</v>
      </c>
      <c r="Y53" s="717"/>
      <c r="Z53" s="709" t="s">
        <v>234</v>
      </c>
      <c r="AA53" s="717">
        <v>0.83442265795206971</v>
      </c>
      <c r="AB53" s="92"/>
    </row>
    <row r="54" spans="1:28" x14ac:dyDescent="0.25">
      <c r="A54" s="40" t="s">
        <v>29</v>
      </c>
      <c r="B54" s="719"/>
      <c r="C54" s="719"/>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92"/>
    </row>
    <row r="55" spans="1:28" x14ac:dyDescent="0.25">
      <c r="A55" s="66" t="s">
        <v>30</v>
      </c>
      <c r="B55" s="709" t="s">
        <v>234</v>
      </c>
      <c r="C55" s="709" t="s">
        <v>234</v>
      </c>
      <c r="D55" s="717">
        <v>8.0469404861693211E-2</v>
      </c>
      <c r="E55" s="717">
        <v>4.3496101764464508E-2</v>
      </c>
      <c r="F55" s="717">
        <v>3.9000274649821476E-2</v>
      </c>
      <c r="G55" s="717"/>
      <c r="H55" s="709" t="s">
        <v>234</v>
      </c>
      <c r="I55" s="709" t="s">
        <v>234</v>
      </c>
      <c r="J55" s="709" t="s">
        <v>234</v>
      </c>
      <c r="K55" s="709" t="s">
        <v>234</v>
      </c>
      <c r="L55" s="717">
        <v>4.8109965635738834E-2</v>
      </c>
      <c r="M55" s="717"/>
      <c r="N55" s="709" t="s">
        <v>234</v>
      </c>
      <c r="O55" s="709" t="s">
        <v>234</v>
      </c>
      <c r="P55" s="709" t="s">
        <v>234</v>
      </c>
      <c r="Q55" s="709" t="s">
        <v>234</v>
      </c>
      <c r="R55" s="709" t="s">
        <v>234</v>
      </c>
      <c r="S55" s="717"/>
      <c r="T55" s="709" t="s">
        <v>234</v>
      </c>
      <c r="U55" s="709" t="s">
        <v>234</v>
      </c>
      <c r="V55" s="709" t="s">
        <v>234</v>
      </c>
      <c r="W55" s="709" t="s">
        <v>234</v>
      </c>
      <c r="X55" s="709" t="s">
        <v>234</v>
      </c>
      <c r="Y55" s="717"/>
      <c r="Z55" s="709" t="s">
        <v>234</v>
      </c>
      <c r="AA55" s="717">
        <v>6.8181818181818177E-2</v>
      </c>
      <c r="AB55" s="92"/>
    </row>
    <row r="56" spans="1:28" ht="13.8" thickBot="1" x14ac:dyDescent="0.3">
      <c r="A56" s="86" t="s">
        <v>31</v>
      </c>
      <c r="B56" s="776" t="s">
        <v>234</v>
      </c>
      <c r="C56" s="776" t="s">
        <v>234</v>
      </c>
      <c r="D56" s="777">
        <v>0.91953059513830682</v>
      </c>
      <c r="E56" s="777">
        <v>0.9565038982355355</v>
      </c>
      <c r="F56" s="777">
        <v>0.96099972535017852</v>
      </c>
      <c r="G56" s="777"/>
      <c r="H56" s="776" t="s">
        <v>234</v>
      </c>
      <c r="I56" s="776" t="s">
        <v>234</v>
      </c>
      <c r="J56" s="776" t="s">
        <v>234</v>
      </c>
      <c r="K56" s="776" t="s">
        <v>234</v>
      </c>
      <c r="L56" s="777">
        <v>0.95189003436426112</v>
      </c>
      <c r="M56" s="777"/>
      <c r="N56" s="776" t="s">
        <v>234</v>
      </c>
      <c r="O56" s="776" t="s">
        <v>234</v>
      </c>
      <c r="P56" s="776" t="s">
        <v>234</v>
      </c>
      <c r="Q56" s="776" t="s">
        <v>234</v>
      </c>
      <c r="R56" s="776" t="s">
        <v>234</v>
      </c>
      <c r="S56" s="777"/>
      <c r="T56" s="776" t="s">
        <v>234</v>
      </c>
      <c r="U56" s="776" t="s">
        <v>234</v>
      </c>
      <c r="V56" s="776" t="s">
        <v>234</v>
      </c>
      <c r="W56" s="776" t="s">
        <v>234</v>
      </c>
      <c r="X56" s="776" t="s">
        <v>234</v>
      </c>
      <c r="Y56" s="777"/>
      <c r="Z56" s="776" t="s">
        <v>234</v>
      </c>
      <c r="AA56" s="777">
        <v>0.93181818181818177</v>
      </c>
      <c r="AB56" s="92"/>
    </row>
    <row r="57" spans="1:28" x14ac:dyDescent="0.25">
      <c r="B57" s="66"/>
      <c r="C57" s="66"/>
      <c r="D57" s="66"/>
      <c r="E57" s="66"/>
      <c r="F57" s="66"/>
      <c r="G57" s="66"/>
      <c r="H57" s="66"/>
      <c r="I57" s="66"/>
      <c r="J57" s="66"/>
      <c r="K57" s="66"/>
      <c r="L57" s="66"/>
      <c r="M57" s="66"/>
      <c r="N57" s="66"/>
      <c r="O57" s="66"/>
      <c r="P57" s="66"/>
      <c r="Q57" s="66"/>
      <c r="R57" s="66"/>
      <c r="S57" s="66"/>
      <c r="T57" s="66"/>
      <c r="U57" s="66"/>
      <c r="V57" s="66"/>
      <c r="W57" s="66"/>
      <c r="X57" s="66"/>
      <c r="Y57" s="196"/>
      <c r="Z57" s="7"/>
      <c r="AA57" s="7"/>
    </row>
    <row r="58" spans="1:28" x14ac:dyDescent="0.25">
      <c r="A58" s="14" t="s">
        <v>35</v>
      </c>
      <c r="P58" s="837"/>
    </row>
    <row r="59" spans="1:28" ht="14.25" customHeight="1" x14ac:dyDescent="0.25">
      <c r="A59" s="5" t="s">
        <v>295</v>
      </c>
      <c r="B59" s="89"/>
      <c r="C59" s="89"/>
      <c r="D59" s="89"/>
      <c r="E59" s="89"/>
      <c r="F59" s="89"/>
      <c r="G59" s="89"/>
      <c r="H59" s="89"/>
      <c r="I59" s="89"/>
      <c r="J59" s="89"/>
      <c r="K59" s="89"/>
      <c r="L59" s="89"/>
      <c r="M59" s="89"/>
      <c r="N59" s="89"/>
      <c r="O59" s="89"/>
      <c r="P59" s="89"/>
      <c r="Q59" s="89"/>
      <c r="R59" s="89"/>
      <c r="S59" s="89"/>
      <c r="T59" s="89"/>
      <c r="U59" s="89"/>
      <c r="V59" s="89"/>
      <c r="W59" s="89"/>
      <c r="X59" s="89"/>
    </row>
    <row r="60" spans="1:28" ht="42.6" customHeight="1" x14ac:dyDescent="0.3">
      <c r="A60" s="1022" t="s">
        <v>352</v>
      </c>
      <c r="B60" s="1023"/>
      <c r="C60" s="1023"/>
      <c r="D60" s="1023"/>
      <c r="E60" s="1023"/>
      <c r="F60" s="1023"/>
      <c r="G60" s="1023"/>
      <c r="H60" s="1023"/>
      <c r="I60" s="1023"/>
      <c r="J60" s="1023"/>
      <c r="K60" s="1023"/>
      <c r="L60" s="1023"/>
      <c r="M60" s="1023"/>
      <c r="N60" s="1023"/>
      <c r="O60" s="1023"/>
      <c r="P60" s="1023"/>
      <c r="Q60" s="1023"/>
      <c r="R60" s="1023"/>
      <c r="S60" s="1023"/>
      <c r="T60" s="1023"/>
      <c r="U60" s="89"/>
      <c r="V60" s="89"/>
      <c r="W60" s="89"/>
      <c r="X60" s="89"/>
    </row>
    <row r="61" spans="1:28" ht="30.75" customHeight="1" x14ac:dyDescent="0.3">
      <c r="A61" s="1022" t="s">
        <v>370</v>
      </c>
      <c r="B61" s="1023"/>
      <c r="C61" s="1023"/>
      <c r="D61" s="1023"/>
      <c r="E61" s="1023"/>
      <c r="F61" s="1023"/>
      <c r="G61" s="1023"/>
      <c r="H61" s="1023"/>
      <c r="I61" s="1023"/>
      <c r="J61" s="1023"/>
      <c r="K61" s="1023"/>
      <c r="L61" s="1023"/>
      <c r="M61" s="1023"/>
      <c r="N61" s="1023"/>
      <c r="O61" s="1023"/>
      <c r="P61" s="1023"/>
      <c r="Q61" s="1023"/>
      <c r="R61" s="1023"/>
      <c r="S61" s="1023"/>
      <c r="T61" s="1023"/>
      <c r="U61" s="89"/>
      <c r="V61" s="89"/>
      <c r="W61" s="89"/>
      <c r="X61" s="89"/>
    </row>
    <row r="62" spans="1:28" x14ac:dyDescent="0.25">
      <c r="A62" s="5" t="s">
        <v>335</v>
      </c>
      <c r="B62" s="89"/>
      <c r="C62" s="89"/>
      <c r="D62" s="89"/>
      <c r="E62" s="89"/>
      <c r="F62" s="89"/>
      <c r="G62" s="89"/>
      <c r="H62" s="89"/>
      <c r="I62" s="89"/>
      <c r="J62" s="89"/>
      <c r="K62" s="89"/>
      <c r="L62" s="89"/>
      <c r="M62" s="89"/>
      <c r="N62" s="89"/>
      <c r="O62" s="89"/>
      <c r="P62" s="89"/>
      <c r="Q62" s="89"/>
      <c r="R62" s="89"/>
      <c r="S62" s="89"/>
      <c r="T62" s="89"/>
      <c r="U62" s="89"/>
      <c r="V62" s="89"/>
      <c r="W62" s="89"/>
      <c r="X62" s="89"/>
    </row>
    <row r="63" spans="1:28" x14ac:dyDescent="0.25">
      <c r="B63" s="89"/>
      <c r="C63" s="89"/>
      <c r="D63" s="89"/>
      <c r="E63" s="89"/>
      <c r="F63" s="89"/>
      <c r="G63" s="89"/>
      <c r="H63" s="89"/>
      <c r="I63" s="89"/>
      <c r="J63" s="89"/>
      <c r="K63" s="89"/>
      <c r="L63" s="89"/>
      <c r="M63" s="89"/>
      <c r="N63" s="89"/>
      <c r="O63" s="89"/>
      <c r="P63" s="89"/>
      <c r="Q63" s="89"/>
      <c r="R63" s="89"/>
      <c r="S63" s="89"/>
      <c r="T63" s="89"/>
      <c r="U63" s="89"/>
      <c r="V63" s="89"/>
      <c r="W63" s="89"/>
      <c r="X63" s="89"/>
    </row>
    <row r="64" spans="1:28" x14ac:dyDescent="0.25">
      <c r="A64" s="5" t="s">
        <v>328</v>
      </c>
      <c r="B64" s="89"/>
      <c r="C64" s="89"/>
      <c r="D64" s="89"/>
      <c r="E64" s="89"/>
      <c r="F64" s="89"/>
      <c r="G64" s="89"/>
      <c r="H64" s="89"/>
      <c r="I64" s="89"/>
      <c r="J64" s="89"/>
      <c r="K64" s="89"/>
      <c r="L64" s="89"/>
      <c r="M64" s="89"/>
      <c r="N64" s="89"/>
      <c r="O64" s="89"/>
      <c r="P64" s="89"/>
      <c r="Q64" s="89"/>
      <c r="R64" s="89"/>
      <c r="S64" s="89"/>
      <c r="T64" s="89"/>
      <c r="U64" s="89"/>
      <c r="V64" s="89"/>
      <c r="W64" s="89"/>
      <c r="X64" s="89"/>
    </row>
    <row r="65" spans="1:24" x14ac:dyDescent="0.25">
      <c r="A65" s="5" t="s">
        <v>319</v>
      </c>
      <c r="B65" s="89"/>
      <c r="C65" s="89"/>
      <c r="D65" s="89"/>
      <c r="E65" s="89"/>
      <c r="F65" s="89"/>
      <c r="G65" s="89"/>
      <c r="H65" s="89"/>
      <c r="I65" s="89"/>
      <c r="J65" s="89"/>
      <c r="K65" s="89"/>
      <c r="L65" s="89"/>
      <c r="M65" s="89"/>
      <c r="N65" s="89"/>
      <c r="O65" s="89"/>
      <c r="P65" s="89"/>
      <c r="Q65" s="89"/>
      <c r="R65" s="89"/>
      <c r="S65" s="89"/>
      <c r="T65" s="89"/>
      <c r="U65" s="89"/>
      <c r="V65" s="89"/>
      <c r="W65" s="89"/>
      <c r="X65" s="89"/>
    </row>
    <row r="66" spans="1:24" x14ac:dyDescent="0.25">
      <c r="A66" s="89"/>
      <c r="B66" s="89"/>
      <c r="C66" s="89"/>
      <c r="D66" s="89"/>
      <c r="E66" s="89"/>
      <c r="F66" s="89"/>
      <c r="G66" s="89"/>
      <c r="H66" s="89"/>
      <c r="I66" s="89"/>
      <c r="J66" s="89"/>
      <c r="K66" s="89"/>
      <c r="L66" s="89"/>
      <c r="M66" s="89"/>
      <c r="N66" s="89"/>
      <c r="O66" s="89"/>
      <c r="P66" s="89"/>
      <c r="Q66" s="89"/>
      <c r="R66" s="89"/>
      <c r="S66" s="89"/>
      <c r="T66" s="89"/>
      <c r="U66" s="89"/>
      <c r="V66" s="89"/>
      <c r="W66" s="89"/>
      <c r="X66" s="89"/>
    </row>
    <row r="67" spans="1:24" x14ac:dyDescent="0.25">
      <c r="A67" s="89"/>
      <c r="B67" s="89"/>
      <c r="C67" s="89"/>
      <c r="D67" s="89"/>
      <c r="E67" s="89"/>
      <c r="F67" s="89"/>
      <c r="G67" s="89"/>
      <c r="H67" s="89"/>
      <c r="I67" s="89"/>
      <c r="J67" s="89"/>
      <c r="K67" s="89"/>
      <c r="L67" s="89"/>
      <c r="M67" s="89"/>
      <c r="N67" s="89"/>
      <c r="O67" s="89"/>
      <c r="P67" s="89"/>
      <c r="Q67" s="89"/>
      <c r="R67" s="89"/>
      <c r="S67" s="89"/>
      <c r="T67" s="89"/>
      <c r="U67" s="89"/>
      <c r="V67" s="89"/>
      <c r="W67" s="89"/>
      <c r="X67" s="89"/>
    </row>
    <row r="68" spans="1:24" x14ac:dyDescent="0.25">
      <c r="A68" s="89"/>
      <c r="B68" s="89"/>
      <c r="C68" s="89"/>
      <c r="D68" s="89"/>
      <c r="E68" s="89"/>
      <c r="F68" s="89"/>
      <c r="G68" s="89"/>
      <c r="H68" s="89"/>
      <c r="I68" s="89"/>
      <c r="J68" s="89"/>
      <c r="K68" s="89"/>
      <c r="L68" s="89"/>
      <c r="M68" s="89"/>
      <c r="N68" s="89"/>
      <c r="O68" s="89"/>
      <c r="P68" s="89"/>
      <c r="Q68" s="89"/>
      <c r="R68" s="89"/>
      <c r="S68" s="89"/>
      <c r="T68" s="89"/>
      <c r="U68" s="89"/>
      <c r="V68" s="89"/>
      <c r="W68" s="89"/>
      <c r="X68" s="89"/>
    </row>
    <row r="69" spans="1:24" x14ac:dyDescent="0.25">
      <c r="A69" s="89"/>
      <c r="B69" s="89"/>
      <c r="C69" s="89"/>
      <c r="D69" s="89"/>
      <c r="E69" s="89"/>
      <c r="F69" s="89"/>
      <c r="G69" s="89"/>
      <c r="H69" s="89"/>
      <c r="I69" s="89"/>
      <c r="J69" s="89"/>
      <c r="K69" s="89"/>
      <c r="L69" s="89"/>
      <c r="M69" s="89"/>
      <c r="N69" s="89"/>
      <c r="O69" s="89"/>
      <c r="P69" s="89"/>
      <c r="Q69" s="89"/>
      <c r="R69" s="89"/>
      <c r="S69" s="89"/>
      <c r="T69" s="89"/>
      <c r="U69" s="89"/>
      <c r="V69" s="89"/>
      <c r="W69" s="89"/>
      <c r="X69" s="89"/>
    </row>
    <row r="70" spans="1:24" x14ac:dyDescent="0.25">
      <c r="A70" s="89"/>
      <c r="B70" s="89"/>
      <c r="C70" s="89"/>
      <c r="D70" s="89"/>
      <c r="E70" s="89"/>
      <c r="F70" s="89"/>
      <c r="G70" s="89"/>
      <c r="H70" s="89"/>
      <c r="I70" s="89"/>
      <c r="J70" s="89"/>
      <c r="K70" s="89"/>
      <c r="L70" s="89"/>
      <c r="M70" s="89"/>
      <c r="N70" s="89"/>
      <c r="O70" s="89"/>
      <c r="P70" s="89"/>
      <c r="Q70" s="89"/>
      <c r="R70" s="89"/>
      <c r="S70" s="89"/>
      <c r="T70" s="89"/>
      <c r="U70" s="89"/>
      <c r="V70" s="89"/>
      <c r="W70" s="89"/>
      <c r="X70" s="89"/>
    </row>
    <row r="71" spans="1:24" x14ac:dyDescent="0.25">
      <c r="A71" s="89"/>
      <c r="B71" s="89"/>
      <c r="C71" s="89"/>
      <c r="D71" s="89"/>
      <c r="E71" s="89"/>
      <c r="F71" s="89"/>
      <c r="G71" s="89"/>
      <c r="H71" s="89"/>
      <c r="I71" s="89"/>
      <c r="J71" s="89"/>
      <c r="K71" s="89"/>
      <c r="L71" s="89"/>
      <c r="M71" s="89"/>
      <c r="N71" s="89"/>
      <c r="O71" s="89"/>
      <c r="P71" s="89"/>
      <c r="Q71" s="89"/>
      <c r="R71" s="89"/>
      <c r="S71" s="89"/>
      <c r="T71" s="89"/>
      <c r="U71" s="89"/>
      <c r="V71" s="89"/>
      <c r="W71" s="89"/>
      <c r="X71" s="89"/>
    </row>
    <row r="72" spans="1:24" x14ac:dyDescent="0.25">
      <c r="A72" s="89"/>
      <c r="B72" s="89"/>
      <c r="C72" s="89"/>
      <c r="D72" s="89"/>
      <c r="E72" s="89"/>
      <c r="F72" s="89"/>
      <c r="G72" s="89"/>
      <c r="H72" s="89"/>
      <c r="I72" s="89"/>
      <c r="J72" s="89"/>
      <c r="K72" s="89"/>
      <c r="L72" s="89"/>
      <c r="M72" s="89"/>
      <c r="N72" s="89"/>
      <c r="O72" s="89"/>
      <c r="P72" s="89"/>
      <c r="Q72" s="89"/>
      <c r="R72" s="89"/>
      <c r="S72" s="89"/>
      <c r="T72" s="89"/>
      <c r="U72" s="89"/>
      <c r="V72" s="89"/>
      <c r="W72" s="89"/>
      <c r="X72" s="89"/>
    </row>
    <row r="73" spans="1:24" x14ac:dyDescent="0.25">
      <c r="A73" s="89"/>
      <c r="B73" s="89"/>
      <c r="C73" s="89"/>
      <c r="D73" s="89"/>
      <c r="E73" s="89"/>
      <c r="F73" s="89"/>
      <c r="G73" s="89"/>
      <c r="H73" s="89"/>
      <c r="I73" s="89"/>
      <c r="J73" s="89"/>
      <c r="K73" s="89"/>
      <c r="L73" s="89"/>
      <c r="M73" s="89"/>
      <c r="N73" s="89"/>
      <c r="O73" s="89"/>
      <c r="P73" s="89"/>
      <c r="Q73" s="89"/>
      <c r="R73" s="89"/>
      <c r="S73" s="89"/>
      <c r="T73" s="89"/>
      <c r="U73" s="89"/>
      <c r="V73" s="89"/>
      <c r="W73" s="89"/>
      <c r="X73" s="89"/>
    </row>
    <row r="74" spans="1:24" ht="60.75" customHeight="1" x14ac:dyDescent="0.25">
      <c r="A74" s="89"/>
      <c r="B74" s="89"/>
      <c r="C74" s="89"/>
      <c r="D74" s="89"/>
      <c r="E74" s="89"/>
      <c r="F74" s="89"/>
      <c r="G74" s="89"/>
      <c r="H74" s="89"/>
      <c r="I74" s="89"/>
      <c r="J74" s="89"/>
      <c r="K74" s="89"/>
      <c r="L74" s="89"/>
      <c r="M74" s="89"/>
      <c r="N74" s="89"/>
      <c r="O74" s="89"/>
      <c r="P74" s="89"/>
      <c r="Q74" s="89"/>
      <c r="R74" s="89"/>
      <c r="S74" s="89"/>
      <c r="T74" s="89"/>
      <c r="U74" s="89"/>
      <c r="V74" s="89"/>
      <c r="W74" s="89"/>
      <c r="X74" s="89"/>
    </row>
    <row r="75" spans="1:24" x14ac:dyDescent="0.25">
      <c r="A75" s="89"/>
      <c r="B75" s="89"/>
      <c r="C75" s="89"/>
      <c r="D75" s="89"/>
      <c r="E75" s="89"/>
      <c r="F75" s="89"/>
      <c r="G75" s="89"/>
      <c r="H75" s="89"/>
      <c r="I75" s="89"/>
      <c r="J75" s="89"/>
      <c r="K75" s="89"/>
      <c r="L75" s="89"/>
      <c r="M75" s="89"/>
      <c r="N75" s="89"/>
      <c r="O75" s="89"/>
      <c r="P75" s="89"/>
      <c r="Q75" s="89"/>
      <c r="R75" s="89"/>
      <c r="S75" s="89"/>
      <c r="T75" s="89"/>
      <c r="U75" s="89"/>
      <c r="V75" s="89"/>
      <c r="W75" s="89"/>
      <c r="X75" s="89"/>
    </row>
  </sheetData>
  <sheetProtection algorithmName="SHA-512" hashValue="sonY0kIw4v/2UTfv3T4PvDXmgsGGZB/+6JS8hKwBj9RdCO0E55lCxOpB930NDT8r9lZkC2P3WiV5JPA2t56aIQ==" saltValue="l9kwMU3CS1cqU9/q1YMPgA==" spinCount="100000" sheet="1" objects="1" scenarios="1"/>
  <mergeCells count="9">
    <mergeCell ref="A60:T60"/>
    <mergeCell ref="A61:T61"/>
    <mergeCell ref="B36:AA36"/>
    <mergeCell ref="B3:F3"/>
    <mergeCell ref="H3:L3"/>
    <mergeCell ref="N3:R3"/>
    <mergeCell ref="T3:X3"/>
    <mergeCell ref="Z3:AA3"/>
    <mergeCell ref="B5:AA5"/>
  </mergeCells>
  <pageMargins left="0.70866141732283472" right="0.70866141732283472" top="0.74803149606299213" bottom="0.74803149606299213" header="0.31496062992125984" footer="0.31496062992125984"/>
  <pageSetup paperSize="8" scale="73"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A77"/>
  <sheetViews>
    <sheetView view="pageBreakPreview" zoomScaleNormal="90" zoomScaleSheetLayoutView="100" workbookViewId="0">
      <selection activeCell="D4" sqref="D4"/>
    </sheetView>
  </sheetViews>
  <sheetFormatPr defaultRowHeight="13.2" x14ac:dyDescent="0.25"/>
  <cols>
    <col min="1" max="1" width="26.44140625" style="252" customWidth="1"/>
    <col min="2" max="6" width="7.5546875" style="252" bestFit="1" customWidth="1"/>
    <col min="7" max="7" width="2.5546875" style="252" customWidth="1"/>
    <col min="8" max="12" width="7.5546875" style="252" bestFit="1" customWidth="1"/>
    <col min="13" max="13" width="2.5546875" style="252" customWidth="1"/>
    <col min="14" max="18" width="7.5546875" style="252" bestFit="1" customWidth="1"/>
    <col min="19" max="19" width="2.5546875" style="252" customWidth="1"/>
    <col min="20" max="24" width="7.5546875" style="252" bestFit="1" customWidth="1"/>
    <col min="25" max="25" width="2.44140625" style="252" customWidth="1"/>
    <col min="26" max="27" width="7.5546875" style="252" bestFit="1" customWidth="1"/>
    <col min="28" max="256" width="9.109375" style="252"/>
    <col min="257" max="257" width="26.44140625" style="252" customWidth="1"/>
    <col min="258" max="262" width="7.5546875" style="252" bestFit="1" customWidth="1"/>
    <col min="263" max="263" width="2.5546875" style="252" customWidth="1"/>
    <col min="264" max="268" width="7.5546875" style="252" bestFit="1" customWidth="1"/>
    <col min="269" max="269" width="2.5546875" style="252" customWidth="1"/>
    <col min="270" max="274" width="7.5546875" style="252" bestFit="1" customWidth="1"/>
    <col min="275" max="275" width="2.5546875" style="252" customWidth="1"/>
    <col min="276" max="280" width="7.5546875" style="252" bestFit="1" customWidth="1"/>
    <col min="281" max="281" width="2.44140625" style="252" customWidth="1"/>
    <col min="282" max="283" width="7.5546875" style="252" bestFit="1" customWidth="1"/>
    <col min="284" max="512" width="9.109375" style="252"/>
    <col min="513" max="513" width="26.44140625" style="252" customWidth="1"/>
    <col min="514" max="518" width="7.5546875" style="252" bestFit="1" customWidth="1"/>
    <col min="519" max="519" width="2.5546875" style="252" customWidth="1"/>
    <col min="520" max="524" width="7.5546875" style="252" bestFit="1" customWidth="1"/>
    <col min="525" max="525" width="2.5546875" style="252" customWidth="1"/>
    <col min="526" max="530" width="7.5546875" style="252" bestFit="1" customWidth="1"/>
    <col min="531" max="531" width="2.5546875" style="252" customWidth="1"/>
    <col min="532" max="536" width="7.5546875" style="252" bestFit="1" customWidth="1"/>
    <col min="537" max="537" width="2.44140625" style="252" customWidth="1"/>
    <col min="538" max="539" width="7.5546875" style="252" bestFit="1" customWidth="1"/>
    <col min="540" max="768" width="9.109375" style="252"/>
    <col min="769" max="769" width="26.44140625" style="252" customWidth="1"/>
    <col min="770" max="774" width="7.5546875" style="252" bestFit="1" customWidth="1"/>
    <col min="775" max="775" width="2.5546875" style="252" customWidth="1"/>
    <col min="776" max="780" width="7.5546875" style="252" bestFit="1" customWidth="1"/>
    <col min="781" max="781" width="2.5546875" style="252" customWidth="1"/>
    <col min="782" max="786" width="7.5546875" style="252" bestFit="1" customWidth="1"/>
    <col min="787" max="787" width="2.5546875" style="252" customWidth="1"/>
    <col min="788" max="792" width="7.5546875" style="252" bestFit="1" customWidth="1"/>
    <col min="793" max="793" width="2.44140625" style="252" customWidth="1"/>
    <col min="794" max="795" width="7.5546875" style="252" bestFit="1" customWidth="1"/>
    <col min="796" max="1024" width="9.109375" style="252"/>
    <col min="1025" max="1025" width="26.44140625" style="252" customWidth="1"/>
    <col min="1026" max="1030" width="7.5546875" style="252" bestFit="1" customWidth="1"/>
    <col min="1031" max="1031" width="2.5546875" style="252" customWidth="1"/>
    <col min="1032" max="1036" width="7.5546875" style="252" bestFit="1" customWidth="1"/>
    <col min="1037" max="1037" width="2.5546875" style="252" customWidth="1"/>
    <col min="1038" max="1042" width="7.5546875" style="252" bestFit="1" customWidth="1"/>
    <col min="1043" max="1043" width="2.5546875" style="252" customWidth="1"/>
    <col min="1044" max="1048" width="7.5546875" style="252" bestFit="1" customWidth="1"/>
    <col min="1049" max="1049" width="2.44140625" style="252" customWidth="1"/>
    <col min="1050" max="1051" width="7.5546875" style="252" bestFit="1" customWidth="1"/>
    <col min="1052" max="1280" width="9.109375" style="252"/>
    <col min="1281" max="1281" width="26.44140625" style="252" customWidth="1"/>
    <col min="1282" max="1286" width="7.5546875" style="252" bestFit="1" customWidth="1"/>
    <col min="1287" max="1287" width="2.5546875" style="252" customWidth="1"/>
    <col min="1288" max="1292" width="7.5546875" style="252" bestFit="1" customWidth="1"/>
    <col min="1293" max="1293" width="2.5546875" style="252" customWidth="1"/>
    <col min="1294" max="1298" width="7.5546875" style="252" bestFit="1" customWidth="1"/>
    <col min="1299" max="1299" width="2.5546875" style="252" customWidth="1"/>
    <col min="1300" max="1304" width="7.5546875" style="252" bestFit="1" customWidth="1"/>
    <col min="1305" max="1305" width="2.44140625" style="252" customWidth="1"/>
    <col min="1306" max="1307" width="7.5546875" style="252" bestFit="1" customWidth="1"/>
    <col min="1308" max="1536" width="9.109375" style="252"/>
    <col min="1537" max="1537" width="26.44140625" style="252" customWidth="1"/>
    <col min="1538" max="1542" width="7.5546875" style="252" bestFit="1" customWidth="1"/>
    <col min="1543" max="1543" width="2.5546875" style="252" customWidth="1"/>
    <col min="1544" max="1548" width="7.5546875" style="252" bestFit="1" customWidth="1"/>
    <col min="1549" max="1549" width="2.5546875" style="252" customWidth="1"/>
    <col min="1550" max="1554" width="7.5546875" style="252" bestFit="1" customWidth="1"/>
    <col min="1555" max="1555" width="2.5546875" style="252" customWidth="1"/>
    <col min="1556" max="1560" width="7.5546875" style="252" bestFit="1" customWidth="1"/>
    <col min="1561" max="1561" width="2.44140625" style="252" customWidth="1"/>
    <col min="1562" max="1563" width="7.5546875" style="252" bestFit="1" customWidth="1"/>
    <col min="1564" max="1792" width="9.109375" style="252"/>
    <col min="1793" max="1793" width="26.44140625" style="252" customWidth="1"/>
    <col min="1794" max="1798" width="7.5546875" style="252" bestFit="1" customWidth="1"/>
    <col min="1799" max="1799" width="2.5546875" style="252" customWidth="1"/>
    <col min="1800" max="1804" width="7.5546875" style="252" bestFit="1" customWidth="1"/>
    <col min="1805" max="1805" width="2.5546875" style="252" customWidth="1"/>
    <col min="1806" max="1810" width="7.5546875" style="252" bestFit="1" customWidth="1"/>
    <col min="1811" max="1811" width="2.5546875" style="252" customWidth="1"/>
    <col min="1812" max="1816" width="7.5546875" style="252" bestFit="1" customWidth="1"/>
    <col min="1817" max="1817" width="2.44140625" style="252" customWidth="1"/>
    <col min="1818" max="1819" width="7.5546875" style="252" bestFit="1" customWidth="1"/>
    <col min="1820" max="2048" width="9.109375" style="252"/>
    <col min="2049" max="2049" width="26.44140625" style="252" customWidth="1"/>
    <col min="2050" max="2054" width="7.5546875" style="252" bestFit="1" customWidth="1"/>
    <col min="2055" max="2055" width="2.5546875" style="252" customWidth="1"/>
    <col min="2056" max="2060" width="7.5546875" style="252" bestFit="1" customWidth="1"/>
    <col min="2061" max="2061" width="2.5546875" style="252" customWidth="1"/>
    <col min="2062" max="2066" width="7.5546875" style="252" bestFit="1" customWidth="1"/>
    <col min="2067" max="2067" width="2.5546875" style="252" customWidth="1"/>
    <col min="2068" max="2072" width="7.5546875" style="252" bestFit="1" customWidth="1"/>
    <col min="2073" max="2073" width="2.44140625" style="252" customWidth="1"/>
    <col min="2074" max="2075" width="7.5546875" style="252" bestFit="1" customWidth="1"/>
    <col min="2076" max="2304" width="9.109375" style="252"/>
    <col min="2305" max="2305" width="26.44140625" style="252" customWidth="1"/>
    <col min="2306" max="2310" width="7.5546875" style="252" bestFit="1" customWidth="1"/>
    <col min="2311" max="2311" width="2.5546875" style="252" customWidth="1"/>
    <col min="2312" max="2316" width="7.5546875" style="252" bestFit="1" customWidth="1"/>
    <col min="2317" max="2317" width="2.5546875" style="252" customWidth="1"/>
    <col min="2318" max="2322" width="7.5546875" style="252" bestFit="1" customWidth="1"/>
    <col min="2323" max="2323" width="2.5546875" style="252" customWidth="1"/>
    <col min="2324" max="2328" width="7.5546875" style="252" bestFit="1" customWidth="1"/>
    <col min="2329" max="2329" width="2.44140625" style="252" customWidth="1"/>
    <col min="2330" max="2331" width="7.5546875" style="252" bestFit="1" customWidth="1"/>
    <col min="2332" max="2560" width="9.109375" style="252"/>
    <col min="2561" max="2561" width="26.44140625" style="252" customWidth="1"/>
    <col min="2562" max="2566" width="7.5546875" style="252" bestFit="1" customWidth="1"/>
    <col min="2567" max="2567" width="2.5546875" style="252" customWidth="1"/>
    <col min="2568" max="2572" width="7.5546875" style="252" bestFit="1" customWidth="1"/>
    <col min="2573" max="2573" width="2.5546875" style="252" customWidth="1"/>
    <col min="2574" max="2578" width="7.5546875" style="252" bestFit="1" customWidth="1"/>
    <col min="2579" max="2579" width="2.5546875" style="252" customWidth="1"/>
    <col min="2580" max="2584" width="7.5546875" style="252" bestFit="1" customWidth="1"/>
    <col min="2585" max="2585" width="2.44140625" style="252" customWidth="1"/>
    <col min="2586" max="2587" width="7.5546875" style="252" bestFit="1" customWidth="1"/>
    <col min="2588" max="2816" width="9.109375" style="252"/>
    <col min="2817" max="2817" width="26.44140625" style="252" customWidth="1"/>
    <col min="2818" max="2822" width="7.5546875" style="252" bestFit="1" customWidth="1"/>
    <col min="2823" max="2823" width="2.5546875" style="252" customWidth="1"/>
    <col min="2824" max="2828" width="7.5546875" style="252" bestFit="1" customWidth="1"/>
    <col min="2829" max="2829" width="2.5546875" style="252" customWidth="1"/>
    <col min="2830" max="2834" width="7.5546875" style="252" bestFit="1" customWidth="1"/>
    <col min="2835" max="2835" width="2.5546875" style="252" customWidth="1"/>
    <col min="2836" max="2840" width="7.5546875" style="252" bestFit="1" customWidth="1"/>
    <col min="2841" max="2841" width="2.44140625" style="252" customWidth="1"/>
    <col min="2842" max="2843" width="7.5546875" style="252" bestFit="1" customWidth="1"/>
    <col min="2844" max="3072" width="9.109375" style="252"/>
    <col min="3073" max="3073" width="26.44140625" style="252" customWidth="1"/>
    <col min="3074" max="3078" width="7.5546875" style="252" bestFit="1" customWidth="1"/>
    <col min="3079" max="3079" width="2.5546875" style="252" customWidth="1"/>
    <col min="3080" max="3084" width="7.5546875" style="252" bestFit="1" customWidth="1"/>
    <col min="3085" max="3085" width="2.5546875" style="252" customWidth="1"/>
    <col min="3086" max="3090" width="7.5546875" style="252" bestFit="1" customWidth="1"/>
    <col min="3091" max="3091" width="2.5546875" style="252" customWidth="1"/>
    <col min="3092" max="3096" width="7.5546875" style="252" bestFit="1" customWidth="1"/>
    <col min="3097" max="3097" width="2.44140625" style="252" customWidth="1"/>
    <col min="3098" max="3099" width="7.5546875" style="252" bestFit="1" customWidth="1"/>
    <col min="3100" max="3328" width="9.109375" style="252"/>
    <col min="3329" max="3329" width="26.44140625" style="252" customWidth="1"/>
    <col min="3330" max="3334" width="7.5546875" style="252" bestFit="1" customWidth="1"/>
    <col min="3335" max="3335" width="2.5546875" style="252" customWidth="1"/>
    <col min="3336" max="3340" width="7.5546875" style="252" bestFit="1" customWidth="1"/>
    <col min="3341" max="3341" width="2.5546875" style="252" customWidth="1"/>
    <col min="3342" max="3346" width="7.5546875" style="252" bestFit="1" customWidth="1"/>
    <col min="3347" max="3347" width="2.5546875" style="252" customWidth="1"/>
    <col min="3348" max="3352" width="7.5546875" style="252" bestFit="1" customWidth="1"/>
    <col min="3353" max="3353" width="2.44140625" style="252" customWidth="1"/>
    <col min="3354" max="3355" width="7.5546875" style="252" bestFit="1" customWidth="1"/>
    <col min="3356" max="3584" width="9.109375" style="252"/>
    <col min="3585" max="3585" width="26.44140625" style="252" customWidth="1"/>
    <col min="3586" max="3590" width="7.5546875" style="252" bestFit="1" customWidth="1"/>
    <col min="3591" max="3591" width="2.5546875" style="252" customWidth="1"/>
    <col min="3592" max="3596" width="7.5546875" style="252" bestFit="1" customWidth="1"/>
    <col min="3597" max="3597" width="2.5546875" style="252" customWidth="1"/>
    <col min="3598" max="3602" width="7.5546875" style="252" bestFit="1" customWidth="1"/>
    <col min="3603" max="3603" width="2.5546875" style="252" customWidth="1"/>
    <col min="3604" max="3608" width="7.5546875" style="252" bestFit="1" customWidth="1"/>
    <col min="3609" max="3609" width="2.44140625" style="252" customWidth="1"/>
    <col min="3610" max="3611" width="7.5546875" style="252" bestFit="1" customWidth="1"/>
    <col min="3612" max="3840" width="9.109375" style="252"/>
    <col min="3841" max="3841" width="26.44140625" style="252" customWidth="1"/>
    <col min="3842" max="3846" width="7.5546875" style="252" bestFit="1" customWidth="1"/>
    <col min="3847" max="3847" width="2.5546875" style="252" customWidth="1"/>
    <col min="3848" max="3852" width="7.5546875" style="252" bestFit="1" customWidth="1"/>
    <col min="3853" max="3853" width="2.5546875" style="252" customWidth="1"/>
    <col min="3854" max="3858" width="7.5546875" style="252" bestFit="1" customWidth="1"/>
    <col min="3859" max="3859" width="2.5546875" style="252" customWidth="1"/>
    <col min="3860" max="3864" width="7.5546875" style="252" bestFit="1" customWidth="1"/>
    <col min="3865" max="3865" width="2.44140625" style="252" customWidth="1"/>
    <col min="3866" max="3867" width="7.5546875" style="252" bestFit="1" customWidth="1"/>
    <col min="3868" max="4096" width="9.109375" style="252"/>
    <col min="4097" max="4097" width="26.44140625" style="252" customWidth="1"/>
    <col min="4098" max="4102" width="7.5546875" style="252" bestFit="1" customWidth="1"/>
    <col min="4103" max="4103" width="2.5546875" style="252" customWidth="1"/>
    <col min="4104" max="4108" width="7.5546875" style="252" bestFit="1" customWidth="1"/>
    <col min="4109" max="4109" width="2.5546875" style="252" customWidth="1"/>
    <col min="4110" max="4114" width="7.5546875" style="252" bestFit="1" customWidth="1"/>
    <col min="4115" max="4115" width="2.5546875" style="252" customWidth="1"/>
    <col min="4116" max="4120" width="7.5546875" style="252" bestFit="1" customWidth="1"/>
    <col min="4121" max="4121" width="2.44140625" style="252" customWidth="1"/>
    <col min="4122" max="4123" width="7.5546875" style="252" bestFit="1" customWidth="1"/>
    <col min="4124" max="4352" width="9.109375" style="252"/>
    <col min="4353" max="4353" width="26.44140625" style="252" customWidth="1"/>
    <col min="4354" max="4358" width="7.5546875" style="252" bestFit="1" customWidth="1"/>
    <col min="4359" max="4359" width="2.5546875" style="252" customWidth="1"/>
    <col min="4360" max="4364" width="7.5546875" style="252" bestFit="1" customWidth="1"/>
    <col min="4365" max="4365" width="2.5546875" style="252" customWidth="1"/>
    <col min="4366" max="4370" width="7.5546875" style="252" bestFit="1" customWidth="1"/>
    <col min="4371" max="4371" width="2.5546875" style="252" customWidth="1"/>
    <col min="4372" max="4376" width="7.5546875" style="252" bestFit="1" customWidth="1"/>
    <col min="4377" max="4377" width="2.44140625" style="252" customWidth="1"/>
    <col min="4378" max="4379" width="7.5546875" style="252" bestFit="1" customWidth="1"/>
    <col min="4380" max="4608" width="9.109375" style="252"/>
    <col min="4609" max="4609" width="26.44140625" style="252" customWidth="1"/>
    <col min="4610" max="4614" width="7.5546875" style="252" bestFit="1" customWidth="1"/>
    <col min="4615" max="4615" width="2.5546875" style="252" customWidth="1"/>
    <col min="4616" max="4620" width="7.5546875" style="252" bestFit="1" customWidth="1"/>
    <col min="4621" max="4621" width="2.5546875" style="252" customWidth="1"/>
    <col min="4622" max="4626" width="7.5546875" style="252" bestFit="1" customWidth="1"/>
    <col min="4627" max="4627" width="2.5546875" style="252" customWidth="1"/>
    <col min="4628" max="4632" width="7.5546875" style="252" bestFit="1" customWidth="1"/>
    <col min="4633" max="4633" width="2.44140625" style="252" customWidth="1"/>
    <col min="4634" max="4635" width="7.5546875" style="252" bestFit="1" customWidth="1"/>
    <col min="4636" max="4864" width="9.109375" style="252"/>
    <col min="4865" max="4865" width="26.44140625" style="252" customWidth="1"/>
    <col min="4866" max="4870" width="7.5546875" style="252" bestFit="1" customWidth="1"/>
    <col min="4871" max="4871" width="2.5546875" style="252" customWidth="1"/>
    <col min="4872" max="4876" width="7.5546875" style="252" bestFit="1" customWidth="1"/>
    <col min="4877" max="4877" width="2.5546875" style="252" customWidth="1"/>
    <col min="4878" max="4882" width="7.5546875" style="252" bestFit="1" customWidth="1"/>
    <col min="4883" max="4883" width="2.5546875" style="252" customWidth="1"/>
    <col min="4884" max="4888" width="7.5546875" style="252" bestFit="1" customWidth="1"/>
    <col min="4889" max="4889" width="2.44140625" style="252" customWidth="1"/>
    <col min="4890" max="4891" width="7.5546875" style="252" bestFit="1" customWidth="1"/>
    <col min="4892" max="5120" width="9.109375" style="252"/>
    <col min="5121" max="5121" width="26.44140625" style="252" customWidth="1"/>
    <col min="5122" max="5126" width="7.5546875" style="252" bestFit="1" customWidth="1"/>
    <col min="5127" max="5127" width="2.5546875" style="252" customWidth="1"/>
    <col min="5128" max="5132" width="7.5546875" style="252" bestFit="1" customWidth="1"/>
    <col min="5133" max="5133" width="2.5546875" style="252" customWidth="1"/>
    <col min="5134" max="5138" width="7.5546875" style="252" bestFit="1" customWidth="1"/>
    <col min="5139" max="5139" width="2.5546875" style="252" customWidth="1"/>
    <col min="5140" max="5144" width="7.5546875" style="252" bestFit="1" customWidth="1"/>
    <col min="5145" max="5145" width="2.44140625" style="252" customWidth="1"/>
    <col min="5146" max="5147" width="7.5546875" style="252" bestFit="1" customWidth="1"/>
    <col min="5148" max="5376" width="9.109375" style="252"/>
    <col min="5377" max="5377" width="26.44140625" style="252" customWidth="1"/>
    <col min="5378" max="5382" width="7.5546875" style="252" bestFit="1" customWidth="1"/>
    <col min="5383" max="5383" width="2.5546875" style="252" customWidth="1"/>
    <col min="5384" max="5388" width="7.5546875" style="252" bestFit="1" customWidth="1"/>
    <col min="5389" max="5389" width="2.5546875" style="252" customWidth="1"/>
    <col min="5390" max="5394" width="7.5546875" style="252" bestFit="1" customWidth="1"/>
    <col min="5395" max="5395" width="2.5546875" style="252" customWidth="1"/>
    <col min="5396" max="5400" width="7.5546875" style="252" bestFit="1" customWidth="1"/>
    <col min="5401" max="5401" width="2.44140625" style="252" customWidth="1"/>
    <col min="5402" max="5403" width="7.5546875" style="252" bestFit="1" customWidth="1"/>
    <col min="5404" max="5632" width="9.109375" style="252"/>
    <col min="5633" max="5633" width="26.44140625" style="252" customWidth="1"/>
    <col min="5634" max="5638" width="7.5546875" style="252" bestFit="1" customWidth="1"/>
    <col min="5639" max="5639" width="2.5546875" style="252" customWidth="1"/>
    <col min="5640" max="5644" width="7.5546875" style="252" bestFit="1" customWidth="1"/>
    <col min="5645" max="5645" width="2.5546875" style="252" customWidth="1"/>
    <col min="5646" max="5650" width="7.5546875" style="252" bestFit="1" customWidth="1"/>
    <col min="5651" max="5651" width="2.5546875" style="252" customWidth="1"/>
    <col min="5652" max="5656" width="7.5546875" style="252" bestFit="1" customWidth="1"/>
    <col min="5657" max="5657" width="2.44140625" style="252" customWidth="1"/>
    <col min="5658" max="5659" width="7.5546875" style="252" bestFit="1" customWidth="1"/>
    <col min="5660" max="5888" width="9.109375" style="252"/>
    <col min="5889" max="5889" width="26.44140625" style="252" customWidth="1"/>
    <col min="5890" max="5894" width="7.5546875" style="252" bestFit="1" customWidth="1"/>
    <col min="5895" max="5895" width="2.5546875" style="252" customWidth="1"/>
    <col min="5896" max="5900" width="7.5546875" style="252" bestFit="1" customWidth="1"/>
    <col min="5901" max="5901" width="2.5546875" style="252" customWidth="1"/>
    <col min="5902" max="5906" width="7.5546875" style="252" bestFit="1" customWidth="1"/>
    <col min="5907" max="5907" width="2.5546875" style="252" customWidth="1"/>
    <col min="5908" max="5912" width="7.5546875" style="252" bestFit="1" customWidth="1"/>
    <col min="5913" max="5913" width="2.44140625" style="252" customWidth="1"/>
    <col min="5914" max="5915" width="7.5546875" style="252" bestFit="1" customWidth="1"/>
    <col min="5916" max="6144" width="9.109375" style="252"/>
    <col min="6145" max="6145" width="26.44140625" style="252" customWidth="1"/>
    <col min="6146" max="6150" width="7.5546875" style="252" bestFit="1" customWidth="1"/>
    <col min="6151" max="6151" width="2.5546875" style="252" customWidth="1"/>
    <col min="6152" max="6156" width="7.5546875" style="252" bestFit="1" customWidth="1"/>
    <col min="6157" max="6157" width="2.5546875" style="252" customWidth="1"/>
    <col min="6158" max="6162" width="7.5546875" style="252" bestFit="1" customWidth="1"/>
    <col min="6163" max="6163" width="2.5546875" style="252" customWidth="1"/>
    <col min="6164" max="6168" width="7.5546875" style="252" bestFit="1" customWidth="1"/>
    <col min="6169" max="6169" width="2.44140625" style="252" customWidth="1"/>
    <col min="6170" max="6171" width="7.5546875" style="252" bestFit="1" customWidth="1"/>
    <col min="6172" max="6400" width="9.109375" style="252"/>
    <col min="6401" max="6401" width="26.44140625" style="252" customWidth="1"/>
    <col min="6402" max="6406" width="7.5546875" style="252" bestFit="1" customWidth="1"/>
    <col min="6407" max="6407" width="2.5546875" style="252" customWidth="1"/>
    <col min="6408" max="6412" width="7.5546875" style="252" bestFit="1" customWidth="1"/>
    <col min="6413" max="6413" width="2.5546875" style="252" customWidth="1"/>
    <col min="6414" max="6418" width="7.5546875" style="252" bestFit="1" customWidth="1"/>
    <col min="6419" max="6419" width="2.5546875" style="252" customWidth="1"/>
    <col min="6420" max="6424" width="7.5546875" style="252" bestFit="1" customWidth="1"/>
    <col min="6425" max="6425" width="2.44140625" style="252" customWidth="1"/>
    <col min="6426" max="6427" width="7.5546875" style="252" bestFit="1" customWidth="1"/>
    <col min="6428" max="6656" width="9.109375" style="252"/>
    <col min="6657" max="6657" width="26.44140625" style="252" customWidth="1"/>
    <col min="6658" max="6662" width="7.5546875" style="252" bestFit="1" customWidth="1"/>
    <col min="6663" max="6663" width="2.5546875" style="252" customWidth="1"/>
    <col min="6664" max="6668" width="7.5546875" style="252" bestFit="1" customWidth="1"/>
    <col min="6669" max="6669" width="2.5546875" style="252" customWidth="1"/>
    <col min="6670" max="6674" width="7.5546875" style="252" bestFit="1" customWidth="1"/>
    <col min="6675" max="6675" width="2.5546875" style="252" customWidth="1"/>
    <col min="6676" max="6680" width="7.5546875" style="252" bestFit="1" customWidth="1"/>
    <col min="6681" max="6681" width="2.44140625" style="252" customWidth="1"/>
    <col min="6682" max="6683" width="7.5546875" style="252" bestFit="1" customWidth="1"/>
    <col min="6684" max="6912" width="9.109375" style="252"/>
    <col min="6913" max="6913" width="26.44140625" style="252" customWidth="1"/>
    <col min="6914" max="6918" width="7.5546875" style="252" bestFit="1" customWidth="1"/>
    <col min="6919" max="6919" width="2.5546875" style="252" customWidth="1"/>
    <col min="6920" max="6924" width="7.5546875" style="252" bestFit="1" customWidth="1"/>
    <col min="6925" max="6925" width="2.5546875" style="252" customWidth="1"/>
    <col min="6926" max="6930" width="7.5546875" style="252" bestFit="1" customWidth="1"/>
    <col min="6931" max="6931" width="2.5546875" style="252" customWidth="1"/>
    <col min="6932" max="6936" width="7.5546875" style="252" bestFit="1" customWidth="1"/>
    <col min="6937" max="6937" width="2.44140625" style="252" customWidth="1"/>
    <col min="6938" max="6939" width="7.5546875" style="252" bestFit="1" customWidth="1"/>
    <col min="6940" max="7168" width="9.109375" style="252"/>
    <col min="7169" max="7169" width="26.44140625" style="252" customWidth="1"/>
    <col min="7170" max="7174" width="7.5546875" style="252" bestFit="1" customWidth="1"/>
    <col min="7175" max="7175" width="2.5546875" style="252" customWidth="1"/>
    <col min="7176" max="7180" width="7.5546875" style="252" bestFit="1" customWidth="1"/>
    <col min="7181" max="7181" width="2.5546875" style="252" customWidth="1"/>
    <col min="7182" max="7186" width="7.5546875" style="252" bestFit="1" customWidth="1"/>
    <col min="7187" max="7187" width="2.5546875" style="252" customWidth="1"/>
    <col min="7188" max="7192" width="7.5546875" style="252" bestFit="1" customWidth="1"/>
    <col min="7193" max="7193" width="2.44140625" style="252" customWidth="1"/>
    <col min="7194" max="7195" width="7.5546875" style="252" bestFit="1" customWidth="1"/>
    <col min="7196" max="7424" width="9.109375" style="252"/>
    <col min="7425" max="7425" width="26.44140625" style="252" customWidth="1"/>
    <col min="7426" max="7430" width="7.5546875" style="252" bestFit="1" customWidth="1"/>
    <col min="7431" max="7431" width="2.5546875" style="252" customWidth="1"/>
    <col min="7432" max="7436" width="7.5546875" style="252" bestFit="1" customWidth="1"/>
    <col min="7437" max="7437" width="2.5546875" style="252" customWidth="1"/>
    <col min="7438" max="7442" width="7.5546875" style="252" bestFit="1" customWidth="1"/>
    <col min="7443" max="7443" width="2.5546875" style="252" customWidth="1"/>
    <col min="7444" max="7448" width="7.5546875" style="252" bestFit="1" customWidth="1"/>
    <col min="7449" max="7449" width="2.44140625" style="252" customWidth="1"/>
    <col min="7450" max="7451" width="7.5546875" style="252" bestFit="1" customWidth="1"/>
    <col min="7452" max="7680" width="9.109375" style="252"/>
    <col min="7681" max="7681" width="26.44140625" style="252" customWidth="1"/>
    <col min="7682" max="7686" width="7.5546875" style="252" bestFit="1" customWidth="1"/>
    <col min="7687" max="7687" width="2.5546875" style="252" customWidth="1"/>
    <col min="7688" max="7692" width="7.5546875" style="252" bestFit="1" customWidth="1"/>
    <col min="7693" max="7693" width="2.5546875" style="252" customWidth="1"/>
    <col min="7694" max="7698" width="7.5546875" style="252" bestFit="1" customWidth="1"/>
    <col min="7699" max="7699" width="2.5546875" style="252" customWidth="1"/>
    <col min="7700" max="7704" width="7.5546875" style="252" bestFit="1" customWidth="1"/>
    <col min="7705" max="7705" width="2.44140625" style="252" customWidth="1"/>
    <col min="7706" max="7707" width="7.5546875" style="252" bestFit="1" customWidth="1"/>
    <col min="7708" max="7936" width="9.109375" style="252"/>
    <col min="7937" max="7937" width="26.44140625" style="252" customWidth="1"/>
    <col min="7938" max="7942" width="7.5546875" style="252" bestFit="1" customWidth="1"/>
    <col min="7943" max="7943" width="2.5546875" style="252" customWidth="1"/>
    <col min="7944" max="7948" width="7.5546875" style="252" bestFit="1" customWidth="1"/>
    <col min="7949" max="7949" width="2.5546875" style="252" customWidth="1"/>
    <col min="7950" max="7954" width="7.5546875" style="252" bestFit="1" customWidth="1"/>
    <col min="7955" max="7955" width="2.5546875" style="252" customWidth="1"/>
    <col min="7956" max="7960" width="7.5546875" style="252" bestFit="1" customWidth="1"/>
    <col min="7961" max="7961" width="2.44140625" style="252" customWidth="1"/>
    <col min="7962" max="7963" width="7.5546875" style="252" bestFit="1" customWidth="1"/>
    <col min="7964" max="8192" width="9.109375" style="252"/>
    <col min="8193" max="8193" width="26.44140625" style="252" customWidth="1"/>
    <col min="8194" max="8198" width="7.5546875" style="252" bestFit="1" customWidth="1"/>
    <col min="8199" max="8199" width="2.5546875" style="252" customWidth="1"/>
    <col min="8200" max="8204" width="7.5546875" style="252" bestFit="1" customWidth="1"/>
    <col min="8205" max="8205" width="2.5546875" style="252" customWidth="1"/>
    <col min="8206" max="8210" width="7.5546875" style="252" bestFit="1" customWidth="1"/>
    <col min="8211" max="8211" width="2.5546875" style="252" customWidth="1"/>
    <col min="8212" max="8216" width="7.5546875" style="252" bestFit="1" customWidth="1"/>
    <col min="8217" max="8217" width="2.44140625" style="252" customWidth="1"/>
    <col min="8218" max="8219" width="7.5546875" style="252" bestFit="1" customWidth="1"/>
    <col min="8220" max="8448" width="9.109375" style="252"/>
    <col min="8449" max="8449" width="26.44140625" style="252" customWidth="1"/>
    <col min="8450" max="8454" width="7.5546875" style="252" bestFit="1" customWidth="1"/>
    <col min="8455" max="8455" width="2.5546875" style="252" customWidth="1"/>
    <col min="8456" max="8460" width="7.5546875" style="252" bestFit="1" customWidth="1"/>
    <col min="8461" max="8461" width="2.5546875" style="252" customWidth="1"/>
    <col min="8462" max="8466" width="7.5546875" style="252" bestFit="1" customWidth="1"/>
    <col min="8467" max="8467" width="2.5546875" style="252" customWidth="1"/>
    <col min="8468" max="8472" width="7.5546875" style="252" bestFit="1" customWidth="1"/>
    <col min="8473" max="8473" width="2.44140625" style="252" customWidth="1"/>
    <col min="8474" max="8475" width="7.5546875" style="252" bestFit="1" customWidth="1"/>
    <col min="8476" max="8704" width="9.109375" style="252"/>
    <col min="8705" max="8705" width="26.44140625" style="252" customWidth="1"/>
    <col min="8706" max="8710" width="7.5546875" style="252" bestFit="1" customWidth="1"/>
    <col min="8711" max="8711" width="2.5546875" style="252" customWidth="1"/>
    <col min="8712" max="8716" width="7.5546875" style="252" bestFit="1" customWidth="1"/>
    <col min="8717" max="8717" width="2.5546875" style="252" customWidth="1"/>
    <col min="8718" max="8722" width="7.5546875" style="252" bestFit="1" customWidth="1"/>
    <col min="8723" max="8723" width="2.5546875" style="252" customWidth="1"/>
    <col min="8724" max="8728" width="7.5546875" style="252" bestFit="1" customWidth="1"/>
    <col min="8729" max="8729" width="2.44140625" style="252" customWidth="1"/>
    <col min="8730" max="8731" width="7.5546875" style="252" bestFit="1" customWidth="1"/>
    <col min="8732" max="8960" width="9.109375" style="252"/>
    <col min="8961" max="8961" width="26.44140625" style="252" customWidth="1"/>
    <col min="8962" max="8966" width="7.5546875" style="252" bestFit="1" customWidth="1"/>
    <col min="8967" max="8967" width="2.5546875" style="252" customWidth="1"/>
    <col min="8968" max="8972" width="7.5546875" style="252" bestFit="1" customWidth="1"/>
    <col min="8973" max="8973" width="2.5546875" style="252" customWidth="1"/>
    <col min="8974" max="8978" width="7.5546875" style="252" bestFit="1" customWidth="1"/>
    <col min="8979" max="8979" width="2.5546875" style="252" customWidth="1"/>
    <col min="8980" max="8984" width="7.5546875" style="252" bestFit="1" customWidth="1"/>
    <col min="8985" max="8985" width="2.44140625" style="252" customWidth="1"/>
    <col min="8986" max="8987" width="7.5546875" style="252" bestFit="1" customWidth="1"/>
    <col min="8988" max="9216" width="9.109375" style="252"/>
    <col min="9217" max="9217" width="26.44140625" style="252" customWidth="1"/>
    <col min="9218" max="9222" width="7.5546875" style="252" bestFit="1" customWidth="1"/>
    <col min="9223" max="9223" width="2.5546875" style="252" customWidth="1"/>
    <col min="9224" max="9228" width="7.5546875" style="252" bestFit="1" customWidth="1"/>
    <col min="9229" max="9229" width="2.5546875" style="252" customWidth="1"/>
    <col min="9230" max="9234" width="7.5546875" style="252" bestFit="1" customWidth="1"/>
    <col min="9235" max="9235" width="2.5546875" style="252" customWidth="1"/>
    <col min="9236" max="9240" width="7.5546875" style="252" bestFit="1" customWidth="1"/>
    <col min="9241" max="9241" width="2.44140625" style="252" customWidth="1"/>
    <col min="9242" max="9243" width="7.5546875" style="252" bestFit="1" customWidth="1"/>
    <col min="9244" max="9472" width="9.109375" style="252"/>
    <col min="9473" max="9473" width="26.44140625" style="252" customWidth="1"/>
    <col min="9474" max="9478" width="7.5546875" style="252" bestFit="1" customWidth="1"/>
    <col min="9479" max="9479" width="2.5546875" style="252" customWidth="1"/>
    <col min="9480" max="9484" width="7.5546875" style="252" bestFit="1" customWidth="1"/>
    <col min="9485" max="9485" width="2.5546875" style="252" customWidth="1"/>
    <col min="9486" max="9490" width="7.5546875" style="252" bestFit="1" customWidth="1"/>
    <col min="9491" max="9491" width="2.5546875" style="252" customWidth="1"/>
    <col min="9492" max="9496" width="7.5546875" style="252" bestFit="1" customWidth="1"/>
    <col min="9497" max="9497" width="2.44140625" style="252" customWidth="1"/>
    <col min="9498" max="9499" width="7.5546875" style="252" bestFit="1" customWidth="1"/>
    <col min="9500" max="9728" width="9.109375" style="252"/>
    <col min="9729" max="9729" width="26.44140625" style="252" customWidth="1"/>
    <col min="9730" max="9734" width="7.5546875" style="252" bestFit="1" customWidth="1"/>
    <col min="9735" max="9735" width="2.5546875" style="252" customWidth="1"/>
    <col min="9736" max="9740" width="7.5546875" style="252" bestFit="1" customWidth="1"/>
    <col min="9741" max="9741" width="2.5546875" style="252" customWidth="1"/>
    <col min="9742" max="9746" width="7.5546875" style="252" bestFit="1" customWidth="1"/>
    <col min="9747" max="9747" width="2.5546875" style="252" customWidth="1"/>
    <col min="9748" max="9752" width="7.5546875" style="252" bestFit="1" customWidth="1"/>
    <col min="9753" max="9753" width="2.44140625" style="252" customWidth="1"/>
    <col min="9754" max="9755" width="7.5546875" style="252" bestFit="1" customWidth="1"/>
    <col min="9756" max="9984" width="9.109375" style="252"/>
    <col min="9985" max="9985" width="26.44140625" style="252" customWidth="1"/>
    <col min="9986" max="9990" width="7.5546875" style="252" bestFit="1" customWidth="1"/>
    <col min="9991" max="9991" width="2.5546875" style="252" customWidth="1"/>
    <col min="9992" max="9996" width="7.5546875" style="252" bestFit="1" customWidth="1"/>
    <col min="9997" max="9997" width="2.5546875" style="252" customWidth="1"/>
    <col min="9998" max="10002" width="7.5546875" style="252" bestFit="1" customWidth="1"/>
    <col min="10003" max="10003" width="2.5546875" style="252" customWidth="1"/>
    <col min="10004" max="10008" width="7.5546875" style="252" bestFit="1" customWidth="1"/>
    <col min="10009" max="10009" width="2.44140625" style="252" customWidth="1"/>
    <col min="10010" max="10011" width="7.5546875" style="252" bestFit="1" customWidth="1"/>
    <col min="10012" max="10240" width="9.109375" style="252"/>
    <col min="10241" max="10241" width="26.44140625" style="252" customWidth="1"/>
    <col min="10242" max="10246" width="7.5546875" style="252" bestFit="1" customWidth="1"/>
    <col min="10247" max="10247" width="2.5546875" style="252" customWidth="1"/>
    <col min="10248" max="10252" width="7.5546875" style="252" bestFit="1" customWidth="1"/>
    <col min="10253" max="10253" width="2.5546875" style="252" customWidth="1"/>
    <col min="10254" max="10258" width="7.5546875" style="252" bestFit="1" customWidth="1"/>
    <col min="10259" max="10259" width="2.5546875" style="252" customWidth="1"/>
    <col min="10260" max="10264" width="7.5546875" style="252" bestFit="1" customWidth="1"/>
    <col min="10265" max="10265" width="2.44140625" style="252" customWidth="1"/>
    <col min="10266" max="10267" width="7.5546875" style="252" bestFit="1" customWidth="1"/>
    <col min="10268" max="10496" width="9.109375" style="252"/>
    <col min="10497" max="10497" width="26.44140625" style="252" customWidth="1"/>
    <col min="10498" max="10502" width="7.5546875" style="252" bestFit="1" customWidth="1"/>
    <col min="10503" max="10503" width="2.5546875" style="252" customWidth="1"/>
    <col min="10504" max="10508" width="7.5546875" style="252" bestFit="1" customWidth="1"/>
    <col min="10509" max="10509" width="2.5546875" style="252" customWidth="1"/>
    <col min="10510" max="10514" width="7.5546875" style="252" bestFit="1" customWidth="1"/>
    <col min="10515" max="10515" width="2.5546875" style="252" customWidth="1"/>
    <col min="10516" max="10520" width="7.5546875" style="252" bestFit="1" customWidth="1"/>
    <col min="10521" max="10521" width="2.44140625" style="252" customWidth="1"/>
    <col min="10522" max="10523" width="7.5546875" style="252" bestFit="1" customWidth="1"/>
    <col min="10524" max="10752" width="9.109375" style="252"/>
    <col min="10753" max="10753" width="26.44140625" style="252" customWidth="1"/>
    <col min="10754" max="10758" width="7.5546875" style="252" bestFit="1" customWidth="1"/>
    <col min="10759" max="10759" width="2.5546875" style="252" customWidth="1"/>
    <col min="10760" max="10764" width="7.5546875" style="252" bestFit="1" customWidth="1"/>
    <col min="10765" max="10765" width="2.5546875" style="252" customWidth="1"/>
    <col min="10766" max="10770" width="7.5546875" style="252" bestFit="1" customWidth="1"/>
    <col min="10771" max="10771" width="2.5546875" style="252" customWidth="1"/>
    <col min="10772" max="10776" width="7.5546875" style="252" bestFit="1" customWidth="1"/>
    <col min="10777" max="10777" width="2.44140625" style="252" customWidth="1"/>
    <col min="10778" max="10779" width="7.5546875" style="252" bestFit="1" customWidth="1"/>
    <col min="10780" max="11008" width="9.109375" style="252"/>
    <col min="11009" max="11009" width="26.44140625" style="252" customWidth="1"/>
    <col min="11010" max="11014" width="7.5546875" style="252" bestFit="1" customWidth="1"/>
    <col min="11015" max="11015" width="2.5546875" style="252" customWidth="1"/>
    <col min="11016" max="11020" width="7.5546875" style="252" bestFit="1" customWidth="1"/>
    <col min="11021" max="11021" width="2.5546875" style="252" customWidth="1"/>
    <col min="11022" max="11026" width="7.5546875" style="252" bestFit="1" customWidth="1"/>
    <col min="11027" max="11027" width="2.5546875" style="252" customWidth="1"/>
    <col min="11028" max="11032" width="7.5546875" style="252" bestFit="1" customWidth="1"/>
    <col min="11033" max="11033" width="2.44140625" style="252" customWidth="1"/>
    <col min="11034" max="11035" width="7.5546875" style="252" bestFit="1" customWidth="1"/>
    <col min="11036" max="11264" width="9.109375" style="252"/>
    <col min="11265" max="11265" width="26.44140625" style="252" customWidth="1"/>
    <col min="11266" max="11270" width="7.5546875" style="252" bestFit="1" customWidth="1"/>
    <col min="11271" max="11271" width="2.5546875" style="252" customWidth="1"/>
    <col min="11272" max="11276" width="7.5546875" style="252" bestFit="1" customWidth="1"/>
    <col min="11277" max="11277" width="2.5546875" style="252" customWidth="1"/>
    <col min="11278" max="11282" width="7.5546875" style="252" bestFit="1" customWidth="1"/>
    <col min="11283" max="11283" width="2.5546875" style="252" customWidth="1"/>
    <col min="11284" max="11288" width="7.5546875" style="252" bestFit="1" customWidth="1"/>
    <col min="11289" max="11289" width="2.44140625" style="252" customWidth="1"/>
    <col min="11290" max="11291" width="7.5546875" style="252" bestFit="1" customWidth="1"/>
    <col min="11292" max="11520" width="9.109375" style="252"/>
    <col min="11521" max="11521" width="26.44140625" style="252" customWidth="1"/>
    <col min="11522" max="11526" width="7.5546875" style="252" bestFit="1" customWidth="1"/>
    <col min="11527" max="11527" width="2.5546875" style="252" customWidth="1"/>
    <col min="11528" max="11532" width="7.5546875" style="252" bestFit="1" customWidth="1"/>
    <col min="11533" max="11533" width="2.5546875" style="252" customWidth="1"/>
    <col min="11534" max="11538" width="7.5546875" style="252" bestFit="1" customWidth="1"/>
    <col min="11539" max="11539" width="2.5546875" style="252" customWidth="1"/>
    <col min="11540" max="11544" width="7.5546875" style="252" bestFit="1" customWidth="1"/>
    <col min="11545" max="11545" width="2.44140625" style="252" customWidth="1"/>
    <col min="11546" max="11547" width="7.5546875" style="252" bestFit="1" customWidth="1"/>
    <col min="11548" max="11776" width="9.109375" style="252"/>
    <col min="11777" max="11777" width="26.44140625" style="252" customWidth="1"/>
    <col min="11778" max="11782" width="7.5546875" style="252" bestFit="1" customWidth="1"/>
    <col min="11783" max="11783" width="2.5546875" style="252" customWidth="1"/>
    <col min="11784" max="11788" width="7.5546875" style="252" bestFit="1" customWidth="1"/>
    <col min="11789" max="11789" width="2.5546875" style="252" customWidth="1"/>
    <col min="11790" max="11794" width="7.5546875" style="252" bestFit="1" customWidth="1"/>
    <col min="11795" max="11795" width="2.5546875" style="252" customWidth="1"/>
    <col min="11796" max="11800" width="7.5546875" style="252" bestFit="1" customWidth="1"/>
    <col min="11801" max="11801" width="2.44140625" style="252" customWidth="1"/>
    <col min="11802" max="11803" width="7.5546875" style="252" bestFit="1" customWidth="1"/>
    <col min="11804" max="12032" width="9.109375" style="252"/>
    <col min="12033" max="12033" width="26.44140625" style="252" customWidth="1"/>
    <col min="12034" max="12038" width="7.5546875" style="252" bestFit="1" customWidth="1"/>
    <col min="12039" max="12039" width="2.5546875" style="252" customWidth="1"/>
    <col min="12040" max="12044" width="7.5546875" style="252" bestFit="1" customWidth="1"/>
    <col min="12045" max="12045" width="2.5546875" style="252" customWidth="1"/>
    <col min="12046" max="12050" width="7.5546875" style="252" bestFit="1" customWidth="1"/>
    <col min="12051" max="12051" width="2.5546875" style="252" customWidth="1"/>
    <col min="12052" max="12056" width="7.5546875" style="252" bestFit="1" customWidth="1"/>
    <col min="12057" max="12057" width="2.44140625" style="252" customWidth="1"/>
    <col min="12058" max="12059" width="7.5546875" style="252" bestFit="1" customWidth="1"/>
    <col min="12060" max="12288" width="9.109375" style="252"/>
    <col min="12289" max="12289" width="26.44140625" style="252" customWidth="1"/>
    <col min="12290" max="12294" width="7.5546875" style="252" bestFit="1" customWidth="1"/>
    <col min="12295" max="12295" width="2.5546875" style="252" customWidth="1"/>
    <col min="12296" max="12300" width="7.5546875" style="252" bestFit="1" customWidth="1"/>
    <col min="12301" max="12301" width="2.5546875" style="252" customWidth="1"/>
    <col min="12302" max="12306" width="7.5546875" style="252" bestFit="1" customWidth="1"/>
    <col min="12307" max="12307" width="2.5546875" style="252" customWidth="1"/>
    <col min="12308" max="12312" width="7.5546875" style="252" bestFit="1" customWidth="1"/>
    <col min="12313" max="12313" width="2.44140625" style="252" customWidth="1"/>
    <col min="12314" max="12315" width="7.5546875" style="252" bestFit="1" customWidth="1"/>
    <col min="12316" max="12544" width="9.109375" style="252"/>
    <col min="12545" max="12545" width="26.44140625" style="252" customWidth="1"/>
    <col min="12546" max="12550" width="7.5546875" style="252" bestFit="1" customWidth="1"/>
    <col min="12551" max="12551" width="2.5546875" style="252" customWidth="1"/>
    <col min="12552" max="12556" width="7.5546875" style="252" bestFit="1" customWidth="1"/>
    <col min="12557" max="12557" width="2.5546875" style="252" customWidth="1"/>
    <col min="12558" max="12562" width="7.5546875" style="252" bestFit="1" customWidth="1"/>
    <col min="12563" max="12563" width="2.5546875" style="252" customWidth="1"/>
    <col min="12564" max="12568" width="7.5546875" style="252" bestFit="1" customWidth="1"/>
    <col min="12569" max="12569" width="2.44140625" style="252" customWidth="1"/>
    <col min="12570" max="12571" width="7.5546875" style="252" bestFit="1" customWidth="1"/>
    <col min="12572" max="12800" width="9.109375" style="252"/>
    <col min="12801" max="12801" width="26.44140625" style="252" customWidth="1"/>
    <col min="12802" max="12806" width="7.5546875" style="252" bestFit="1" customWidth="1"/>
    <col min="12807" max="12807" width="2.5546875" style="252" customWidth="1"/>
    <col min="12808" max="12812" width="7.5546875" style="252" bestFit="1" customWidth="1"/>
    <col min="12813" max="12813" width="2.5546875" style="252" customWidth="1"/>
    <col min="12814" max="12818" width="7.5546875" style="252" bestFit="1" customWidth="1"/>
    <col min="12819" max="12819" width="2.5546875" style="252" customWidth="1"/>
    <col min="12820" max="12824" width="7.5546875" style="252" bestFit="1" customWidth="1"/>
    <col min="12825" max="12825" width="2.44140625" style="252" customWidth="1"/>
    <col min="12826" max="12827" width="7.5546875" style="252" bestFit="1" customWidth="1"/>
    <col min="12828" max="13056" width="9.109375" style="252"/>
    <col min="13057" max="13057" width="26.44140625" style="252" customWidth="1"/>
    <col min="13058" max="13062" width="7.5546875" style="252" bestFit="1" customWidth="1"/>
    <col min="13063" max="13063" width="2.5546875" style="252" customWidth="1"/>
    <col min="13064" max="13068" width="7.5546875" style="252" bestFit="1" customWidth="1"/>
    <col min="13069" max="13069" width="2.5546875" style="252" customWidth="1"/>
    <col min="13070" max="13074" width="7.5546875" style="252" bestFit="1" customWidth="1"/>
    <col min="13075" max="13075" width="2.5546875" style="252" customWidth="1"/>
    <col min="13076" max="13080" width="7.5546875" style="252" bestFit="1" customWidth="1"/>
    <col min="13081" max="13081" width="2.44140625" style="252" customWidth="1"/>
    <col min="13082" max="13083" width="7.5546875" style="252" bestFit="1" customWidth="1"/>
    <col min="13084" max="13312" width="9.109375" style="252"/>
    <col min="13313" max="13313" width="26.44140625" style="252" customWidth="1"/>
    <col min="13314" max="13318" width="7.5546875" style="252" bestFit="1" customWidth="1"/>
    <col min="13319" max="13319" width="2.5546875" style="252" customWidth="1"/>
    <col min="13320" max="13324" width="7.5546875" style="252" bestFit="1" customWidth="1"/>
    <col min="13325" max="13325" width="2.5546875" style="252" customWidth="1"/>
    <col min="13326" max="13330" width="7.5546875" style="252" bestFit="1" customWidth="1"/>
    <col min="13331" max="13331" width="2.5546875" style="252" customWidth="1"/>
    <col min="13332" max="13336" width="7.5546875" style="252" bestFit="1" customWidth="1"/>
    <col min="13337" max="13337" width="2.44140625" style="252" customWidth="1"/>
    <col min="13338" max="13339" width="7.5546875" style="252" bestFit="1" customWidth="1"/>
    <col min="13340" max="13568" width="9.109375" style="252"/>
    <col min="13569" max="13569" width="26.44140625" style="252" customWidth="1"/>
    <col min="13570" max="13574" width="7.5546875" style="252" bestFit="1" customWidth="1"/>
    <col min="13575" max="13575" width="2.5546875" style="252" customWidth="1"/>
    <col min="13576" max="13580" width="7.5546875" style="252" bestFit="1" customWidth="1"/>
    <col min="13581" max="13581" width="2.5546875" style="252" customWidth="1"/>
    <col min="13582" max="13586" width="7.5546875" style="252" bestFit="1" customWidth="1"/>
    <col min="13587" max="13587" width="2.5546875" style="252" customWidth="1"/>
    <col min="13588" max="13592" width="7.5546875" style="252" bestFit="1" customWidth="1"/>
    <col min="13593" max="13593" width="2.44140625" style="252" customWidth="1"/>
    <col min="13594" max="13595" width="7.5546875" style="252" bestFit="1" customWidth="1"/>
    <col min="13596" max="13824" width="9.109375" style="252"/>
    <col min="13825" max="13825" width="26.44140625" style="252" customWidth="1"/>
    <col min="13826" max="13830" width="7.5546875" style="252" bestFit="1" customWidth="1"/>
    <col min="13831" max="13831" width="2.5546875" style="252" customWidth="1"/>
    <col min="13832" max="13836" width="7.5546875" style="252" bestFit="1" customWidth="1"/>
    <col min="13837" max="13837" width="2.5546875" style="252" customWidth="1"/>
    <col min="13838" max="13842" width="7.5546875" style="252" bestFit="1" customWidth="1"/>
    <col min="13843" max="13843" width="2.5546875" style="252" customWidth="1"/>
    <col min="13844" max="13848" width="7.5546875" style="252" bestFit="1" customWidth="1"/>
    <col min="13849" max="13849" width="2.44140625" style="252" customWidth="1"/>
    <col min="13850" max="13851" width="7.5546875" style="252" bestFit="1" customWidth="1"/>
    <col min="13852" max="14080" width="9.109375" style="252"/>
    <col min="14081" max="14081" width="26.44140625" style="252" customWidth="1"/>
    <col min="14082" max="14086" width="7.5546875" style="252" bestFit="1" customWidth="1"/>
    <col min="14087" max="14087" width="2.5546875" style="252" customWidth="1"/>
    <col min="14088" max="14092" width="7.5546875" style="252" bestFit="1" customWidth="1"/>
    <col min="14093" max="14093" width="2.5546875" style="252" customWidth="1"/>
    <col min="14094" max="14098" width="7.5546875" style="252" bestFit="1" customWidth="1"/>
    <col min="14099" max="14099" width="2.5546875" style="252" customWidth="1"/>
    <col min="14100" max="14104" width="7.5546875" style="252" bestFit="1" customWidth="1"/>
    <col min="14105" max="14105" width="2.44140625" style="252" customWidth="1"/>
    <col min="14106" max="14107" width="7.5546875" style="252" bestFit="1" customWidth="1"/>
    <col min="14108" max="14336" width="9.109375" style="252"/>
    <col min="14337" max="14337" width="26.44140625" style="252" customWidth="1"/>
    <col min="14338" max="14342" width="7.5546875" style="252" bestFit="1" customWidth="1"/>
    <col min="14343" max="14343" width="2.5546875" style="252" customWidth="1"/>
    <col min="14344" max="14348" width="7.5546875" style="252" bestFit="1" customWidth="1"/>
    <col min="14349" max="14349" width="2.5546875" style="252" customWidth="1"/>
    <col min="14350" max="14354" width="7.5546875" style="252" bestFit="1" customWidth="1"/>
    <col min="14355" max="14355" width="2.5546875" style="252" customWidth="1"/>
    <col min="14356" max="14360" width="7.5546875" style="252" bestFit="1" customWidth="1"/>
    <col min="14361" max="14361" width="2.44140625" style="252" customWidth="1"/>
    <col min="14362" max="14363" width="7.5546875" style="252" bestFit="1" customWidth="1"/>
    <col min="14364" max="14592" width="9.109375" style="252"/>
    <col min="14593" max="14593" width="26.44140625" style="252" customWidth="1"/>
    <col min="14594" max="14598" width="7.5546875" style="252" bestFit="1" customWidth="1"/>
    <col min="14599" max="14599" width="2.5546875" style="252" customWidth="1"/>
    <col min="14600" max="14604" width="7.5546875" style="252" bestFit="1" customWidth="1"/>
    <col min="14605" max="14605" width="2.5546875" style="252" customWidth="1"/>
    <col min="14606" max="14610" width="7.5546875" style="252" bestFit="1" customWidth="1"/>
    <col min="14611" max="14611" width="2.5546875" style="252" customWidth="1"/>
    <col min="14612" max="14616" width="7.5546875" style="252" bestFit="1" customWidth="1"/>
    <col min="14617" max="14617" width="2.44140625" style="252" customWidth="1"/>
    <col min="14618" max="14619" width="7.5546875" style="252" bestFit="1" customWidth="1"/>
    <col min="14620" max="14848" width="9.109375" style="252"/>
    <col min="14849" max="14849" width="26.44140625" style="252" customWidth="1"/>
    <col min="14850" max="14854" width="7.5546875" style="252" bestFit="1" customWidth="1"/>
    <col min="14855" max="14855" width="2.5546875" style="252" customWidth="1"/>
    <col min="14856" max="14860" width="7.5546875" style="252" bestFit="1" customWidth="1"/>
    <col min="14861" max="14861" width="2.5546875" style="252" customWidth="1"/>
    <col min="14862" max="14866" width="7.5546875" style="252" bestFit="1" customWidth="1"/>
    <col min="14867" max="14867" width="2.5546875" style="252" customWidth="1"/>
    <col min="14868" max="14872" width="7.5546875" style="252" bestFit="1" customWidth="1"/>
    <col min="14873" max="14873" width="2.44140625" style="252" customWidth="1"/>
    <col min="14874" max="14875" width="7.5546875" style="252" bestFit="1" customWidth="1"/>
    <col min="14876" max="15104" width="9.109375" style="252"/>
    <col min="15105" max="15105" width="26.44140625" style="252" customWidth="1"/>
    <col min="15106" max="15110" width="7.5546875" style="252" bestFit="1" customWidth="1"/>
    <col min="15111" max="15111" width="2.5546875" style="252" customWidth="1"/>
    <col min="15112" max="15116" width="7.5546875" style="252" bestFit="1" customWidth="1"/>
    <col min="15117" max="15117" width="2.5546875" style="252" customWidth="1"/>
    <col min="15118" max="15122" width="7.5546875" style="252" bestFit="1" customWidth="1"/>
    <col min="15123" max="15123" width="2.5546875" style="252" customWidth="1"/>
    <col min="15124" max="15128" width="7.5546875" style="252" bestFit="1" customWidth="1"/>
    <col min="15129" max="15129" width="2.44140625" style="252" customWidth="1"/>
    <col min="15130" max="15131" width="7.5546875" style="252" bestFit="1" customWidth="1"/>
    <col min="15132" max="15360" width="9.109375" style="252"/>
    <col min="15361" max="15361" width="26.44140625" style="252" customWidth="1"/>
    <col min="15362" max="15366" width="7.5546875" style="252" bestFit="1" customWidth="1"/>
    <col min="15367" max="15367" width="2.5546875" style="252" customWidth="1"/>
    <col min="15368" max="15372" width="7.5546875" style="252" bestFit="1" customWidth="1"/>
    <col min="15373" max="15373" width="2.5546875" style="252" customWidth="1"/>
    <col min="15374" max="15378" width="7.5546875" style="252" bestFit="1" customWidth="1"/>
    <col min="15379" max="15379" width="2.5546875" style="252" customWidth="1"/>
    <col min="15380" max="15384" width="7.5546875" style="252" bestFit="1" customWidth="1"/>
    <col min="15385" max="15385" width="2.44140625" style="252" customWidth="1"/>
    <col min="15386" max="15387" width="7.5546875" style="252" bestFit="1" customWidth="1"/>
    <col min="15388" max="15616" width="9.109375" style="252"/>
    <col min="15617" max="15617" width="26.44140625" style="252" customWidth="1"/>
    <col min="15618" max="15622" width="7.5546875" style="252" bestFit="1" customWidth="1"/>
    <col min="15623" max="15623" width="2.5546875" style="252" customWidth="1"/>
    <col min="15624" max="15628" width="7.5546875" style="252" bestFit="1" customWidth="1"/>
    <col min="15629" max="15629" width="2.5546875" style="252" customWidth="1"/>
    <col min="15630" max="15634" width="7.5546875" style="252" bestFit="1" customWidth="1"/>
    <col min="15635" max="15635" width="2.5546875" style="252" customWidth="1"/>
    <col min="15636" max="15640" width="7.5546875" style="252" bestFit="1" customWidth="1"/>
    <col min="15641" max="15641" width="2.44140625" style="252" customWidth="1"/>
    <col min="15642" max="15643" width="7.5546875" style="252" bestFit="1" customWidth="1"/>
    <col min="15644" max="15872" width="9.109375" style="252"/>
    <col min="15873" max="15873" width="26.44140625" style="252" customWidth="1"/>
    <col min="15874" max="15878" width="7.5546875" style="252" bestFit="1" customWidth="1"/>
    <col min="15879" max="15879" width="2.5546875" style="252" customWidth="1"/>
    <col min="15880" max="15884" width="7.5546875" style="252" bestFit="1" customWidth="1"/>
    <col min="15885" max="15885" width="2.5546875" style="252" customWidth="1"/>
    <col min="15886" max="15890" width="7.5546875" style="252" bestFit="1" customWidth="1"/>
    <col min="15891" max="15891" width="2.5546875" style="252" customWidth="1"/>
    <col min="15892" max="15896" width="7.5546875" style="252" bestFit="1" customWidth="1"/>
    <col min="15897" max="15897" width="2.44140625" style="252" customWidth="1"/>
    <col min="15898" max="15899" width="7.5546875" style="252" bestFit="1" customWidth="1"/>
    <col min="15900" max="16128" width="9.109375" style="252"/>
    <col min="16129" max="16129" width="26.44140625" style="252" customWidth="1"/>
    <col min="16130" max="16134" width="7.5546875" style="252" bestFit="1" customWidth="1"/>
    <col min="16135" max="16135" width="2.5546875" style="252" customWidth="1"/>
    <col min="16136" max="16140" width="7.5546875" style="252" bestFit="1" customWidth="1"/>
    <col min="16141" max="16141" width="2.5546875" style="252" customWidth="1"/>
    <col min="16142" max="16146" width="7.5546875" style="252" bestFit="1" customWidth="1"/>
    <col min="16147" max="16147" width="2.5546875" style="252" customWidth="1"/>
    <col min="16148" max="16152" width="7.5546875" style="252" bestFit="1" customWidth="1"/>
    <col min="16153" max="16153" width="2.44140625" style="252" customWidth="1"/>
    <col min="16154" max="16155" width="7.5546875" style="252" bestFit="1" customWidth="1"/>
    <col min="16156" max="16384" width="9.109375" style="252"/>
  </cols>
  <sheetData>
    <row r="1" spans="1:27" ht="17.399999999999999" x14ac:dyDescent="0.3">
      <c r="A1" s="209" t="s">
        <v>81</v>
      </c>
    </row>
    <row r="2" spans="1:27" ht="13.8" thickBot="1" x14ac:dyDescent="0.3">
      <c r="A2" s="239"/>
    </row>
    <row r="3" spans="1:27" ht="21" customHeight="1" x14ac:dyDescent="0.25">
      <c r="A3" s="281"/>
      <c r="B3" s="1034" t="s">
        <v>40</v>
      </c>
      <c r="C3" s="1034"/>
      <c r="D3" s="1034"/>
      <c r="E3" s="1034"/>
      <c r="F3" s="1034"/>
      <c r="G3" s="282"/>
      <c r="H3" s="1034" t="s">
        <v>41</v>
      </c>
      <c r="I3" s="1034"/>
      <c r="J3" s="1034"/>
      <c r="K3" s="1034"/>
      <c r="L3" s="1034"/>
      <c r="M3" s="282"/>
      <c r="N3" s="1034" t="s">
        <v>42</v>
      </c>
      <c r="O3" s="1034"/>
      <c r="P3" s="1034"/>
      <c r="Q3" s="1034"/>
      <c r="R3" s="1034"/>
      <c r="S3" s="282"/>
      <c r="T3" s="1034" t="s">
        <v>43</v>
      </c>
      <c r="U3" s="1034"/>
      <c r="V3" s="1034"/>
      <c r="W3" s="1034"/>
      <c r="X3" s="1034"/>
      <c r="Y3" s="282"/>
      <c r="Z3" s="1034" t="s">
        <v>44</v>
      </c>
      <c r="AA3" s="1034"/>
    </row>
    <row r="4" spans="1:27" ht="21" customHeight="1" thickBot="1" x14ac:dyDescent="0.3">
      <c r="A4" s="283"/>
      <c r="B4" s="284" t="s">
        <v>53</v>
      </c>
      <c r="C4" s="284" t="s">
        <v>54</v>
      </c>
      <c r="D4" s="458" t="s">
        <v>55</v>
      </c>
      <c r="E4" s="458" t="s">
        <v>56</v>
      </c>
      <c r="F4" s="284" t="s">
        <v>57</v>
      </c>
      <c r="G4" s="285"/>
      <c r="H4" s="284" t="s">
        <v>53</v>
      </c>
      <c r="I4" s="284" t="s">
        <v>54</v>
      </c>
      <c r="J4" s="458" t="s">
        <v>55</v>
      </c>
      <c r="K4" s="458" t="s">
        <v>56</v>
      </c>
      <c r="L4" s="284" t="s">
        <v>57</v>
      </c>
      <c r="M4" s="285"/>
      <c r="N4" s="284" t="s">
        <v>53</v>
      </c>
      <c r="O4" s="284" t="s">
        <v>54</v>
      </c>
      <c r="P4" s="458" t="s">
        <v>55</v>
      </c>
      <c r="Q4" s="458" t="s">
        <v>56</v>
      </c>
      <c r="R4" s="284" t="s">
        <v>57</v>
      </c>
      <c r="S4" s="285"/>
      <c r="T4" s="284" t="s">
        <v>53</v>
      </c>
      <c r="U4" s="284" t="s">
        <v>54</v>
      </c>
      <c r="V4" s="458" t="s">
        <v>55</v>
      </c>
      <c r="W4" s="458" t="s">
        <v>56</v>
      </c>
      <c r="X4" s="284" t="s">
        <v>57</v>
      </c>
      <c r="Y4" s="286"/>
      <c r="Z4" s="284" t="s">
        <v>56</v>
      </c>
      <c r="AA4" s="284" t="s">
        <v>57</v>
      </c>
    </row>
    <row r="5" spans="1:27" ht="22.5" customHeight="1" x14ac:dyDescent="0.25">
      <c r="A5" s="251"/>
      <c r="B5" s="1035" t="s">
        <v>9</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row>
    <row r="6" spans="1:27" x14ac:dyDescent="0.25">
      <c r="A6" s="287" t="s">
        <v>10</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row>
    <row r="7" spans="1:27" x14ac:dyDescent="0.25">
      <c r="A7" s="289" t="s">
        <v>11</v>
      </c>
      <c r="B7" s="290">
        <v>1670</v>
      </c>
      <c r="C7" s="290">
        <v>1660</v>
      </c>
      <c r="D7" s="462">
        <v>615</v>
      </c>
      <c r="E7" s="461">
        <v>1012</v>
      </c>
      <c r="F7" s="291">
        <v>823</v>
      </c>
      <c r="G7" s="291"/>
      <c r="H7" s="291">
        <v>1450</v>
      </c>
      <c r="I7" s="291">
        <v>930</v>
      </c>
      <c r="J7" s="462">
        <v>412</v>
      </c>
      <c r="K7" s="461">
        <v>638</v>
      </c>
      <c r="L7" s="291">
        <v>502</v>
      </c>
      <c r="M7" s="291"/>
      <c r="N7" s="291">
        <v>180</v>
      </c>
      <c r="O7" s="291">
        <v>90</v>
      </c>
      <c r="P7" s="462">
        <v>104</v>
      </c>
      <c r="Q7" s="461">
        <v>54</v>
      </c>
      <c r="R7" s="291">
        <v>73</v>
      </c>
      <c r="S7" s="291"/>
      <c r="T7" s="291">
        <v>30</v>
      </c>
      <c r="U7" s="291">
        <v>10</v>
      </c>
      <c r="V7" s="462">
        <v>17</v>
      </c>
      <c r="W7" s="461">
        <v>11</v>
      </c>
      <c r="X7" s="291">
        <v>12</v>
      </c>
      <c r="Y7" s="290"/>
      <c r="Z7" s="290"/>
      <c r="AA7" s="290"/>
    </row>
    <row r="8" spans="1:27" x14ac:dyDescent="0.25">
      <c r="A8" s="292" t="s">
        <v>12</v>
      </c>
      <c r="B8" s="293">
        <v>1720</v>
      </c>
      <c r="C8" s="293">
        <v>1810</v>
      </c>
      <c r="D8" s="462">
        <v>383</v>
      </c>
      <c r="E8" s="461">
        <v>513</v>
      </c>
      <c r="F8" s="294">
        <v>436</v>
      </c>
      <c r="G8" s="294"/>
      <c r="H8" s="294">
        <v>1390</v>
      </c>
      <c r="I8" s="294">
        <v>1010</v>
      </c>
      <c r="J8" s="462">
        <v>242</v>
      </c>
      <c r="K8" s="461">
        <v>368</v>
      </c>
      <c r="L8" s="294">
        <v>338</v>
      </c>
      <c r="M8" s="294"/>
      <c r="N8" s="294">
        <v>230</v>
      </c>
      <c r="O8" s="294">
        <v>140</v>
      </c>
      <c r="P8" s="462">
        <v>107</v>
      </c>
      <c r="Q8" s="461">
        <v>63</v>
      </c>
      <c r="R8" s="294">
        <v>91</v>
      </c>
      <c r="S8" s="294"/>
      <c r="T8" s="294">
        <v>40</v>
      </c>
      <c r="U8" s="294">
        <v>20</v>
      </c>
      <c r="V8" s="462">
        <v>21</v>
      </c>
      <c r="W8" s="461">
        <v>14</v>
      </c>
      <c r="X8" s="294">
        <v>21</v>
      </c>
      <c r="Y8" s="293"/>
      <c r="Z8" s="293"/>
      <c r="AA8" s="293"/>
    </row>
    <row r="9" spans="1:27" x14ac:dyDescent="0.25">
      <c r="A9" s="251" t="s">
        <v>13</v>
      </c>
      <c r="B9" s="290"/>
      <c r="C9" s="290"/>
      <c r="D9" s="289"/>
      <c r="E9" s="290"/>
      <c r="F9" s="291"/>
      <c r="G9" s="291"/>
      <c r="H9" s="291"/>
      <c r="I9" s="291"/>
      <c r="J9" s="289"/>
      <c r="K9" s="290"/>
      <c r="L9" s="291"/>
      <c r="M9" s="291"/>
      <c r="N9" s="291"/>
      <c r="O9" s="291"/>
      <c r="P9" s="289"/>
      <c r="Q9" s="290"/>
      <c r="R9" s="291"/>
      <c r="S9" s="291"/>
      <c r="T9" s="291"/>
      <c r="U9" s="291"/>
      <c r="V9" s="289"/>
      <c r="W9" s="290"/>
      <c r="X9" s="291"/>
      <c r="Y9" s="290"/>
      <c r="Z9" s="290"/>
      <c r="AA9" s="290"/>
    </row>
    <row r="10" spans="1:27" x14ac:dyDescent="0.25">
      <c r="A10" s="289" t="s">
        <v>14</v>
      </c>
      <c r="B10" s="290">
        <v>630</v>
      </c>
      <c r="C10" s="290">
        <v>540</v>
      </c>
      <c r="D10" s="462">
        <v>204</v>
      </c>
      <c r="E10" s="461">
        <v>271</v>
      </c>
      <c r="F10" s="291">
        <v>237</v>
      </c>
      <c r="G10" s="291"/>
      <c r="H10" s="291">
        <v>240</v>
      </c>
      <c r="I10" s="291">
        <v>210</v>
      </c>
      <c r="J10" s="462">
        <v>95</v>
      </c>
      <c r="K10" s="461">
        <v>128</v>
      </c>
      <c r="L10" s="291">
        <v>144</v>
      </c>
      <c r="M10" s="291"/>
      <c r="N10" s="291" t="s">
        <v>45</v>
      </c>
      <c r="O10" s="291" t="s">
        <v>45</v>
      </c>
      <c r="P10" s="462">
        <v>3</v>
      </c>
      <c r="Q10" s="461">
        <v>0</v>
      </c>
      <c r="R10" s="291">
        <v>5</v>
      </c>
      <c r="S10" s="291"/>
      <c r="T10" s="291" t="s">
        <v>45</v>
      </c>
      <c r="U10" s="291" t="s">
        <v>45</v>
      </c>
      <c r="V10" s="462">
        <v>0</v>
      </c>
      <c r="W10" s="461">
        <v>0</v>
      </c>
      <c r="X10" s="291">
        <v>0</v>
      </c>
      <c r="Y10" s="290"/>
      <c r="Z10" s="290"/>
      <c r="AA10" s="290"/>
    </row>
    <row r="11" spans="1:27" x14ac:dyDescent="0.25">
      <c r="A11" s="289" t="s">
        <v>15</v>
      </c>
      <c r="B11" s="290">
        <v>450</v>
      </c>
      <c r="C11" s="290">
        <v>450</v>
      </c>
      <c r="D11" s="462">
        <v>150</v>
      </c>
      <c r="E11" s="461">
        <v>306</v>
      </c>
      <c r="F11" s="291">
        <v>215</v>
      </c>
      <c r="G11" s="291"/>
      <c r="H11" s="291">
        <v>470</v>
      </c>
      <c r="I11" s="291">
        <v>330</v>
      </c>
      <c r="J11" s="462">
        <v>170</v>
      </c>
      <c r="K11" s="461">
        <v>343</v>
      </c>
      <c r="L11" s="291">
        <v>238</v>
      </c>
      <c r="M11" s="291"/>
      <c r="N11" s="291">
        <v>50</v>
      </c>
      <c r="O11" s="291">
        <v>30</v>
      </c>
      <c r="P11" s="462">
        <v>76</v>
      </c>
      <c r="Q11" s="461">
        <v>27</v>
      </c>
      <c r="R11" s="291">
        <v>42</v>
      </c>
      <c r="S11" s="291"/>
      <c r="T11" s="291" t="s">
        <v>45</v>
      </c>
      <c r="U11" s="291" t="s">
        <v>45</v>
      </c>
      <c r="V11" s="462">
        <v>6</v>
      </c>
      <c r="W11" s="461">
        <v>1</v>
      </c>
      <c r="X11" s="291">
        <v>5</v>
      </c>
      <c r="Y11" s="290"/>
      <c r="Z11" s="290"/>
      <c r="AA11" s="290"/>
    </row>
    <row r="12" spans="1:27" x14ac:dyDescent="0.25">
      <c r="A12" s="289" t="s">
        <v>16</v>
      </c>
      <c r="B12" s="290">
        <v>570</v>
      </c>
      <c r="C12" s="290">
        <v>670</v>
      </c>
      <c r="D12" s="462">
        <v>135</v>
      </c>
      <c r="E12" s="461">
        <v>206</v>
      </c>
      <c r="F12" s="291">
        <v>175</v>
      </c>
      <c r="G12" s="291"/>
      <c r="H12" s="291">
        <v>670</v>
      </c>
      <c r="I12" s="291">
        <v>410</v>
      </c>
      <c r="J12" s="462">
        <v>141</v>
      </c>
      <c r="K12" s="461">
        <v>228</v>
      </c>
      <c r="L12" s="291">
        <v>151</v>
      </c>
      <c r="M12" s="291"/>
      <c r="N12" s="291">
        <v>100</v>
      </c>
      <c r="O12" s="291">
        <v>40</v>
      </c>
      <c r="P12" s="462">
        <v>49</v>
      </c>
      <c r="Q12" s="461">
        <v>35</v>
      </c>
      <c r="R12" s="291">
        <v>43</v>
      </c>
      <c r="S12" s="291"/>
      <c r="T12" s="291">
        <v>20</v>
      </c>
      <c r="U12" s="291">
        <v>10</v>
      </c>
      <c r="V12" s="462">
        <v>13</v>
      </c>
      <c r="W12" s="461">
        <v>12</v>
      </c>
      <c r="X12" s="291">
        <v>13</v>
      </c>
      <c r="Y12" s="290"/>
      <c r="Z12" s="290"/>
      <c r="AA12" s="290"/>
    </row>
    <row r="13" spans="1:27" x14ac:dyDescent="0.25">
      <c r="A13" s="289" t="s">
        <v>17</v>
      </c>
      <c r="B13" s="290">
        <v>710</v>
      </c>
      <c r="C13" s="290">
        <v>730</v>
      </c>
      <c r="D13" s="462">
        <v>146</v>
      </c>
      <c r="E13" s="461">
        <v>274</v>
      </c>
      <c r="F13" s="291">
        <v>224</v>
      </c>
      <c r="G13" s="291"/>
      <c r="H13" s="291">
        <v>950</v>
      </c>
      <c r="I13" s="291">
        <v>610</v>
      </c>
      <c r="J13" s="462">
        <v>133</v>
      </c>
      <c r="K13" s="461">
        <v>207</v>
      </c>
      <c r="L13" s="291">
        <v>199</v>
      </c>
      <c r="M13" s="291"/>
      <c r="N13" s="291">
        <v>200</v>
      </c>
      <c r="O13" s="291">
        <v>130</v>
      </c>
      <c r="P13" s="462">
        <v>56</v>
      </c>
      <c r="Q13" s="461">
        <v>41</v>
      </c>
      <c r="R13" s="291">
        <v>54</v>
      </c>
      <c r="S13" s="291"/>
      <c r="T13" s="291">
        <v>30</v>
      </c>
      <c r="U13" s="291">
        <v>20</v>
      </c>
      <c r="V13" s="462">
        <v>15</v>
      </c>
      <c r="W13" s="461">
        <v>10</v>
      </c>
      <c r="X13" s="291">
        <v>10</v>
      </c>
      <c r="Y13" s="290"/>
      <c r="Z13" s="290"/>
      <c r="AA13" s="290"/>
    </row>
    <row r="14" spans="1:27" x14ac:dyDescent="0.25">
      <c r="A14" s="289" t="s">
        <v>18</v>
      </c>
      <c r="B14" s="290">
        <v>1040</v>
      </c>
      <c r="C14" s="290">
        <v>1080</v>
      </c>
      <c r="D14" s="462">
        <v>363</v>
      </c>
      <c r="E14" s="461">
        <v>468</v>
      </c>
      <c r="F14" s="291">
        <v>408</v>
      </c>
      <c r="G14" s="291"/>
      <c r="H14" s="291">
        <v>520</v>
      </c>
      <c r="I14" s="291">
        <v>390</v>
      </c>
      <c r="J14" s="462">
        <v>115</v>
      </c>
      <c r="K14" s="461">
        <v>100</v>
      </c>
      <c r="L14" s="291">
        <v>108</v>
      </c>
      <c r="M14" s="291"/>
      <c r="N14" s="291">
        <v>60</v>
      </c>
      <c r="O14" s="291">
        <v>40</v>
      </c>
      <c r="P14" s="462">
        <v>27</v>
      </c>
      <c r="Q14" s="461">
        <v>14</v>
      </c>
      <c r="R14" s="291">
        <v>20</v>
      </c>
      <c r="S14" s="291"/>
      <c r="T14" s="291">
        <v>10</v>
      </c>
      <c r="U14" s="291" t="s">
        <v>45</v>
      </c>
      <c r="V14" s="462">
        <v>4</v>
      </c>
      <c r="W14" s="461">
        <v>2</v>
      </c>
      <c r="X14" s="291">
        <v>5</v>
      </c>
      <c r="Y14" s="290"/>
      <c r="Z14" s="290"/>
      <c r="AA14" s="290"/>
    </row>
    <row r="15" spans="1:27" x14ac:dyDescent="0.25">
      <c r="A15" s="287" t="s">
        <v>19</v>
      </c>
      <c r="B15" s="288"/>
      <c r="C15" s="288"/>
      <c r="D15" s="295"/>
      <c r="E15" s="288"/>
      <c r="F15" s="296"/>
      <c r="G15" s="296"/>
      <c r="H15" s="296"/>
      <c r="I15" s="296"/>
      <c r="J15" s="295"/>
      <c r="K15" s="288"/>
      <c r="L15" s="296"/>
      <c r="M15" s="296"/>
      <c r="N15" s="296"/>
      <c r="O15" s="296"/>
      <c r="P15" s="295"/>
      <c r="Q15" s="288"/>
      <c r="R15" s="296"/>
      <c r="S15" s="296"/>
      <c r="T15" s="296"/>
      <c r="U15" s="296"/>
      <c r="V15" s="295"/>
      <c r="W15" s="288"/>
      <c r="X15" s="296"/>
      <c r="Y15" s="288"/>
      <c r="Z15" s="288"/>
      <c r="AA15" s="288"/>
    </row>
    <row r="16" spans="1:27" x14ac:dyDescent="0.25">
      <c r="A16" s="251" t="s">
        <v>20</v>
      </c>
      <c r="B16" s="297"/>
      <c r="C16" s="297"/>
      <c r="D16" s="298"/>
      <c r="E16" s="299"/>
      <c r="F16" s="300">
        <v>980</v>
      </c>
      <c r="G16" s="301"/>
      <c r="H16" s="300">
        <v>0</v>
      </c>
      <c r="I16" s="300"/>
      <c r="J16" s="298"/>
      <c r="K16" s="299"/>
      <c r="L16" s="300">
        <v>625</v>
      </c>
      <c r="M16" s="301"/>
      <c r="N16" s="300">
        <v>0</v>
      </c>
      <c r="O16" s="300"/>
      <c r="P16" s="298"/>
      <c r="Q16" s="299"/>
      <c r="R16" s="300">
        <v>114</v>
      </c>
      <c r="S16" s="301"/>
      <c r="T16" s="300"/>
      <c r="U16" s="300"/>
      <c r="V16" s="298"/>
      <c r="W16" s="299"/>
      <c r="X16" s="300">
        <v>19</v>
      </c>
      <c r="Z16" s="297"/>
      <c r="AA16" s="297"/>
    </row>
    <row r="17" spans="1:27" x14ac:dyDescent="0.25">
      <c r="A17" s="241" t="s">
        <v>21</v>
      </c>
      <c r="B17" s="291">
        <f>SUM(B19:B22)</f>
        <v>240</v>
      </c>
      <c r="C17" s="291">
        <f>SUM(C19:C22)</f>
        <v>210</v>
      </c>
      <c r="D17" s="291">
        <f>SUM(D19:D22)</f>
        <v>88</v>
      </c>
      <c r="E17" s="291">
        <f>SUM(E19:E22)</f>
        <v>160</v>
      </c>
      <c r="F17" s="291">
        <f>SUM(F19:F22)</f>
        <v>180</v>
      </c>
      <c r="G17" s="291"/>
      <c r="H17" s="291">
        <v>270</v>
      </c>
      <c r="I17" s="291">
        <v>140</v>
      </c>
      <c r="J17" s="291">
        <f>SUM(J19:J22)</f>
        <v>63</v>
      </c>
      <c r="K17" s="291">
        <f>SUM(K19:K22)</f>
        <v>89</v>
      </c>
      <c r="L17" s="291">
        <f>SUM(L19:L22)</f>
        <v>100</v>
      </c>
      <c r="M17" s="291"/>
      <c r="N17" s="291">
        <v>20</v>
      </c>
      <c r="O17" s="291">
        <v>10</v>
      </c>
      <c r="P17" s="291">
        <f>SUM(P19:P22)</f>
        <v>9</v>
      </c>
      <c r="Q17" s="291">
        <f>SUM(Q19:Q22)</f>
        <v>5</v>
      </c>
      <c r="R17" s="291">
        <f>SUM(R19:R22)</f>
        <v>6</v>
      </c>
      <c r="S17" s="291"/>
      <c r="T17" s="291" t="s">
        <v>45</v>
      </c>
      <c r="U17" s="291" t="s">
        <v>45</v>
      </c>
      <c r="V17" s="291">
        <f>SUM(V19:V22)</f>
        <v>3</v>
      </c>
      <c r="W17" s="291">
        <f>SUM(W19:W22)</f>
        <v>0</v>
      </c>
      <c r="X17" s="291">
        <f>SUM(X19:X22)</f>
        <v>1</v>
      </c>
      <c r="Y17" s="290"/>
      <c r="Z17" s="290"/>
      <c r="AA17" s="290"/>
    </row>
    <row r="18" spans="1:27" x14ac:dyDescent="0.25">
      <c r="A18" s="242" t="s">
        <v>22</v>
      </c>
      <c r="B18" s="290"/>
      <c r="C18" s="290"/>
      <c r="D18" s="289"/>
      <c r="E18" s="290"/>
      <c r="F18" s="291"/>
      <c r="G18" s="291"/>
      <c r="H18" s="291"/>
      <c r="I18" s="291"/>
      <c r="J18" s="289"/>
      <c r="K18" s="290"/>
      <c r="L18" s="291"/>
      <c r="M18" s="291"/>
      <c r="N18" s="291"/>
      <c r="O18" s="291"/>
      <c r="P18" s="289"/>
      <c r="Q18" s="290"/>
      <c r="R18" s="291"/>
      <c r="S18" s="291"/>
      <c r="T18" s="291"/>
      <c r="U18" s="291"/>
      <c r="V18" s="289"/>
      <c r="W18" s="290"/>
      <c r="X18" s="291"/>
      <c r="Y18" s="290"/>
      <c r="Z18" s="290"/>
      <c r="AA18" s="290"/>
    </row>
    <row r="19" spans="1:27" x14ac:dyDescent="0.25">
      <c r="A19" s="242" t="s">
        <v>23</v>
      </c>
      <c r="B19" s="290">
        <v>70</v>
      </c>
      <c r="C19" s="290">
        <v>70</v>
      </c>
      <c r="D19" s="462">
        <v>44</v>
      </c>
      <c r="E19" s="461">
        <v>81</v>
      </c>
      <c r="F19" s="291">
        <v>89</v>
      </c>
      <c r="G19" s="291"/>
      <c r="H19" s="291">
        <v>80</v>
      </c>
      <c r="I19" s="291">
        <v>50</v>
      </c>
      <c r="J19" s="462">
        <v>31</v>
      </c>
      <c r="K19" s="461">
        <v>38</v>
      </c>
      <c r="L19" s="291">
        <v>46</v>
      </c>
      <c r="M19" s="291"/>
      <c r="N19" s="291" t="s">
        <v>45</v>
      </c>
      <c r="O19" s="291" t="s">
        <v>45</v>
      </c>
      <c r="P19" s="462">
        <v>6</v>
      </c>
      <c r="Q19" s="461">
        <v>2</v>
      </c>
      <c r="R19" s="291">
        <v>3</v>
      </c>
      <c r="S19" s="291"/>
      <c r="T19" s="291" t="s">
        <v>45</v>
      </c>
      <c r="U19" s="291" t="s">
        <v>45</v>
      </c>
      <c r="V19" s="462">
        <v>1</v>
      </c>
      <c r="W19" s="461">
        <v>0</v>
      </c>
      <c r="X19" s="291">
        <v>1</v>
      </c>
      <c r="Y19" s="290"/>
      <c r="Z19" s="290"/>
      <c r="AA19" s="290"/>
    </row>
    <row r="20" spans="1:27" x14ac:dyDescent="0.25">
      <c r="A20" s="242" t="s">
        <v>24</v>
      </c>
      <c r="B20" s="290">
        <v>120</v>
      </c>
      <c r="C20" s="290">
        <v>80</v>
      </c>
      <c r="D20" s="462">
        <v>28</v>
      </c>
      <c r="E20" s="461">
        <v>48</v>
      </c>
      <c r="F20" s="291">
        <v>65</v>
      </c>
      <c r="G20" s="291"/>
      <c r="H20" s="291">
        <v>130</v>
      </c>
      <c r="I20" s="291">
        <v>60</v>
      </c>
      <c r="J20" s="462">
        <v>19</v>
      </c>
      <c r="K20" s="461">
        <v>34</v>
      </c>
      <c r="L20" s="291">
        <v>38</v>
      </c>
      <c r="M20" s="291"/>
      <c r="N20" s="291">
        <v>10</v>
      </c>
      <c r="O20" s="291" t="s">
        <v>45</v>
      </c>
      <c r="P20" s="462">
        <v>0</v>
      </c>
      <c r="Q20" s="461">
        <v>1</v>
      </c>
      <c r="R20" s="291">
        <v>1</v>
      </c>
      <c r="S20" s="291"/>
      <c r="T20" s="291" t="s">
        <v>45</v>
      </c>
      <c r="U20" s="291" t="s">
        <v>45</v>
      </c>
      <c r="V20" s="462">
        <v>0</v>
      </c>
      <c r="W20" s="461">
        <v>0</v>
      </c>
      <c r="X20" s="291">
        <v>0</v>
      </c>
      <c r="Y20" s="290"/>
      <c r="Z20" s="290"/>
      <c r="AA20" s="290"/>
    </row>
    <row r="21" spans="1:27" x14ac:dyDescent="0.25">
      <c r="A21" s="242" t="s">
        <v>25</v>
      </c>
      <c r="B21" s="290">
        <v>20</v>
      </c>
      <c r="C21" s="290">
        <v>20</v>
      </c>
      <c r="D21" s="462">
        <v>8</v>
      </c>
      <c r="E21" s="461">
        <v>14</v>
      </c>
      <c r="F21" s="291">
        <v>7</v>
      </c>
      <c r="G21" s="291"/>
      <c r="H21" s="291">
        <v>20</v>
      </c>
      <c r="I21" s="291">
        <v>20</v>
      </c>
      <c r="J21" s="462">
        <v>7</v>
      </c>
      <c r="K21" s="461">
        <v>7</v>
      </c>
      <c r="L21" s="291">
        <v>8</v>
      </c>
      <c r="M21" s="291"/>
      <c r="N21" s="291" t="s">
        <v>45</v>
      </c>
      <c r="O21" s="291" t="s">
        <v>45</v>
      </c>
      <c r="P21" s="462">
        <v>1</v>
      </c>
      <c r="Q21" s="461">
        <v>2</v>
      </c>
      <c r="R21" s="291">
        <v>0</v>
      </c>
      <c r="S21" s="291"/>
      <c r="T21" s="291" t="s">
        <v>45</v>
      </c>
      <c r="U21" s="291" t="s">
        <v>45</v>
      </c>
      <c r="V21" s="462">
        <v>0</v>
      </c>
      <c r="W21" s="461">
        <v>0</v>
      </c>
      <c r="X21" s="291">
        <v>0</v>
      </c>
      <c r="Y21" s="290"/>
      <c r="Z21" s="290"/>
      <c r="AA21" s="290"/>
    </row>
    <row r="22" spans="1:27" x14ac:dyDescent="0.25">
      <c r="A22" s="242" t="s">
        <v>26</v>
      </c>
      <c r="B22" s="290">
        <v>30</v>
      </c>
      <c r="C22" s="290">
        <v>40</v>
      </c>
      <c r="D22" s="462">
        <v>8</v>
      </c>
      <c r="E22" s="461">
        <v>17</v>
      </c>
      <c r="F22" s="291">
        <v>19</v>
      </c>
      <c r="G22" s="291"/>
      <c r="H22" s="291">
        <v>40</v>
      </c>
      <c r="I22" s="291">
        <v>20</v>
      </c>
      <c r="J22" s="462">
        <v>6</v>
      </c>
      <c r="K22" s="461">
        <v>10</v>
      </c>
      <c r="L22" s="291">
        <v>8</v>
      </c>
      <c r="M22" s="291"/>
      <c r="N22" s="291" t="s">
        <v>45</v>
      </c>
      <c r="O22" s="291" t="s">
        <v>45</v>
      </c>
      <c r="P22" s="462">
        <v>2</v>
      </c>
      <c r="Q22" s="461">
        <v>0</v>
      </c>
      <c r="R22" s="291">
        <v>2</v>
      </c>
      <c r="S22" s="291"/>
      <c r="T22" s="291" t="s">
        <v>45</v>
      </c>
      <c r="U22" s="291" t="s">
        <v>45</v>
      </c>
      <c r="V22" s="462">
        <v>2</v>
      </c>
      <c r="W22" s="461">
        <v>0</v>
      </c>
      <c r="X22" s="291">
        <v>0</v>
      </c>
      <c r="Y22" s="290"/>
      <c r="Z22" s="290"/>
      <c r="AA22" s="290"/>
    </row>
    <row r="23" spans="1:27" x14ac:dyDescent="0.25">
      <c r="A23" s="241" t="s">
        <v>27</v>
      </c>
      <c r="B23" s="290">
        <v>2590</v>
      </c>
      <c r="C23" s="290">
        <v>2740</v>
      </c>
      <c r="D23" s="462">
        <v>637</v>
      </c>
      <c r="E23" s="461">
        <v>947</v>
      </c>
      <c r="F23" s="291">
        <v>800</v>
      </c>
      <c r="G23" s="291"/>
      <c r="H23" s="291">
        <v>2160</v>
      </c>
      <c r="I23" s="291">
        <v>1520</v>
      </c>
      <c r="J23" s="462">
        <v>389</v>
      </c>
      <c r="K23" s="461">
        <v>628</v>
      </c>
      <c r="L23" s="291">
        <v>525</v>
      </c>
      <c r="M23" s="291"/>
      <c r="N23" s="291">
        <v>300</v>
      </c>
      <c r="O23" s="291">
        <v>170</v>
      </c>
      <c r="P23" s="462">
        <v>109</v>
      </c>
      <c r="Q23" s="461">
        <v>80</v>
      </c>
      <c r="R23" s="291">
        <v>108</v>
      </c>
      <c r="S23" s="291"/>
      <c r="T23" s="291">
        <v>50</v>
      </c>
      <c r="U23" s="291">
        <v>20</v>
      </c>
      <c r="V23" s="462">
        <v>20</v>
      </c>
      <c r="W23" s="461">
        <v>19</v>
      </c>
      <c r="X23" s="291">
        <v>18</v>
      </c>
      <c r="Y23" s="290"/>
      <c r="Z23" s="290"/>
      <c r="AA23" s="290"/>
    </row>
    <row r="24" spans="1:27" x14ac:dyDescent="0.25">
      <c r="A24" s="303" t="s">
        <v>28</v>
      </c>
      <c r="B24" s="293">
        <v>560</v>
      </c>
      <c r="C24" s="293">
        <v>520</v>
      </c>
      <c r="D24" s="462">
        <v>273</v>
      </c>
      <c r="E24" s="461">
        <v>418</v>
      </c>
      <c r="F24" s="294">
        <v>279</v>
      </c>
      <c r="G24" s="294"/>
      <c r="H24" s="294">
        <v>410</v>
      </c>
      <c r="I24" s="294">
        <v>280</v>
      </c>
      <c r="J24" s="462">
        <v>202</v>
      </c>
      <c r="K24" s="461">
        <v>289</v>
      </c>
      <c r="L24" s="294">
        <v>215</v>
      </c>
      <c r="M24" s="294"/>
      <c r="N24" s="294">
        <v>90</v>
      </c>
      <c r="O24" s="294">
        <v>60</v>
      </c>
      <c r="P24" s="462">
        <v>93</v>
      </c>
      <c r="Q24" s="461">
        <v>32</v>
      </c>
      <c r="R24" s="294">
        <v>50</v>
      </c>
      <c r="S24" s="294"/>
      <c r="T24" s="294">
        <v>10</v>
      </c>
      <c r="U24" s="294">
        <v>10</v>
      </c>
      <c r="V24" s="462">
        <v>15</v>
      </c>
      <c r="W24" s="461">
        <v>6</v>
      </c>
      <c r="X24" s="294">
        <v>14</v>
      </c>
      <c r="Y24" s="293"/>
      <c r="Z24" s="293"/>
      <c r="AA24" s="293"/>
    </row>
    <row r="25" spans="1:27" x14ac:dyDescent="0.25">
      <c r="A25" s="251" t="s">
        <v>29</v>
      </c>
      <c r="D25" s="304"/>
      <c r="F25" s="301"/>
      <c r="G25" s="301"/>
      <c r="H25" s="301"/>
      <c r="I25" s="301"/>
      <c r="J25" s="304"/>
      <c r="L25" s="301"/>
      <c r="M25" s="301"/>
      <c r="N25" s="301"/>
      <c r="O25" s="301"/>
      <c r="P25" s="304"/>
      <c r="R25" s="301"/>
      <c r="S25" s="301"/>
      <c r="T25" s="301"/>
      <c r="U25" s="301"/>
      <c r="V25" s="304"/>
      <c r="X25" s="301"/>
    </row>
    <row r="26" spans="1:27" x14ac:dyDescent="0.25">
      <c r="A26" s="305" t="s">
        <v>20</v>
      </c>
      <c r="B26" s="297"/>
      <c r="C26" s="297"/>
      <c r="D26" s="298"/>
      <c r="E26" s="297"/>
      <c r="F26" s="300">
        <v>983</v>
      </c>
      <c r="G26" s="301"/>
      <c r="H26" s="300">
        <v>0</v>
      </c>
      <c r="I26" s="300"/>
      <c r="J26" s="298"/>
      <c r="K26" s="297"/>
      <c r="L26" s="300">
        <v>603</v>
      </c>
      <c r="M26" s="301"/>
      <c r="N26" s="300"/>
      <c r="O26" s="300"/>
      <c r="P26" s="298"/>
      <c r="Q26" s="297"/>
      <c r="R26" s="300">
        <v>86</v>
      </c>
      <c r="S26" s="301"/>
      <c r="T26" s="300"/>
      <c r="U26" s="300"/>
      <c r="V26" s="298"/>
      <c r="W26" s="297"/>
      <c r="X26" s="300">
        <v>21</v>
      </c>
      <c r="Z26" s="297"/>
      <c r="AA26" s="297"/>
    </row>
    <row r="27" spans="1:27" x14ac:dyDescent="0.25">
      <c r="A27" s="289" t="s">
        <v>30</v>
      </c>
      <c r="B27" s="252">
        <v>160</v>
      </c>
      <c r="C27" s="252">
        <v>200</v>
      </c>
      <c r="D27" s="463">
        <v>41</v>
      </c>
      <c r="E27" s="398">
        <v>66</v>
      </c>
      <c r="F27" s="301">
        <v>65</v>
      </c>
      <c r="G27" s="301"/>
      <c r="H27" s="301">
        <v>140</v>
      </c>
      <c r="I27" s="301">
        <v>100</v>
      </c>
      <c r="J27" s="463">
        <v>24</v>
      </c>
      <c r="K27" s="398">
        <v>34</v>
      </c>
      <c r="L27" s="301">
        <v>43</v>
      </c>
      <c r="M27" s="301"/>
      <c r="N27" s="301" t="s">
        <v>46</v>
      </c>
      <c r="O27" s="301">
        <v>10</v>
      </c>
      <c r="P27" s="463">
        <v>2</v>
      </c>
      <c r="Q27" s="398">
        <v>2</v>
      </c>
      <c r="R27" s="301">
        <v>6</v>
      </c>
      <c r="S27" s="301"/>
      <c r="T27" s="301" t="s">
        <v>45</v>
      </c>
      <c r="U27" s="306" t="s">
        <v>45</v>
      </c>
      <c r="V27" s="463">
        <v>2</v>
      </c>
      <c r="W27" s="398">
        <v>2</v>
      </c>
      <c r="X27" s="301">
        <v>0</v>
      </c>
    </row>
    <row r="28" spans="1:27" x14ac:dyDescent="0.25">
      <c r="A28" s="289" t="s">
        <v>31</v>
      </c>
      <c r="B28" s="252">
        <v>2060</v>
      </c>
      <c r="C28" s="252">
        <v>2020</v>
      </c>
      <c r="D28" s="463">
        <v>663</v>
      </c>
      <c r="E28" s="398">
        <v>1025</v>
      </c>
      <c r="F28" s="301">
        <v>918</v>
      </c>
      <c r="G28" s="301"/>
      <c r="H28" s="301">
        <v>1800</v>
      </c>
      <c r="I28" s="301">
        <v>1160</v>
      </c>
      <c r="J28" s="463">
        <v>392</v>
      </c>
      <c r="K28" s="398">
        <v>605</v>
      </c>
      <c r="L28" s="301">
        <v>560</v>
      </c>
      <c r="M28" s="301"/>
      <c r="N28" s="301" t="s">
        <v>46</v>
      </c>
      <c r="O28" s="301">
        <v>140</v>
      </c>
      <c r="P28" s="463">
        <v>80</v>
      </c>
      <c r="Q28" s="398">
        <v>72</v>
      </c>
      <c r="R28" s="301">
        <v>80</v>
      </c>
      <c r="S28" s="301"/>
      <c r="T28" s="301">
        <v>40</v>
      </c>
      <c r="U28" s="306">
        <v>30</v>
      </c>
      <c r="V28" s="463">
        <v>20</v>
      </c>
      <c r="W28" s="398">
        <v>14</v>
      </c>
      <c r="X28" s="301">
        <v>21</v>
      </c>
    </row>
    <row r="29" spans="1:27" x14ac:dyDescent="0.25">
      <c r="A29" s="289" t="s">
        <v>32</v>
      </c>
      <c r="B29" s="252">
        <v>1180</v>
      </c>
      <c r="C29" s="252">
        <v>1260</v>
      </c>
      <c r="D29" s="463">
        <v>294</v>
      </c>
      <c r="E29" s="398">
        <v>434</v>
      </c>
      <c r="F29" s="301">
        <v>276</v>
      </c>
      <c r="G29" s="301"/>
      <c r="H29" s="301">
        <v>900</v>
      </c>
      <c r="I29" s="301">
        <v>680</v>
      </c>
      <c r="J29" s="463">
        <v>238</v>
      </c>
      <c r="K29" s="398">
        <v>367</v>
      </c>
      <c r="L29" s="301">
        <v>237</v>
      </c>
      <c r="M29" s="301"/>
      <c r="N29" s="301" t="s">
        <v>46</v>
      </c>
      <c r="O29" s="301">
        <v>80</v>
      </c>
      <c r="P29" s="463">
        <v>129</v>
      </c>
      <c r="Q29" s="398">
        <v>43</v>
      </c>
      <c r="R29" s="301">
        <v>78</v>
      </c>
      <c r="S29" s="301"/>
      <c r="T29" s="301">
        <v>20</v>
      </c>
      <c r="U29" s="306">
        <v>10</v>
      </c>
      <c r="V29" s="463">
        <v>16</v>
      </c>
      <c r="W29" s="398">
        <v>9</v>
      </c>
      <c r="X29" s="301">
        <v>12</v>
      </c>
    </row>
    <row r="30" spans="1:27" x14ac:dyDescent="0.25">
      <c r="A30" s="307" t="s">
        <v>82</v>
      </c>
      <c r="B30" s="308"/>
      <c r="C30" s="308"/>
      <c r="D30" s="308"/>
      <c r="E30" s="308"/>
      <c r="F30" s="309"/>
      <c r="G30" s="309"/>
      <c r="H30" s="309"/>
      <c r="I30" s="309"/>
      <c r="J30" s="309"/>
      <c r="K30" s="309"/>
      <c r="L30" s="309"/>
      <c r="M30" s="309"/>
      <c r="N30" s="309"/>
      <c r="O30" s="309"/>
      <c r="P30" s="309"/>
      <c r="Q30" s="309"/>
      <c r="R30" s="309"/>
      <c r="S30" s="309"/>
      <c r="T30" s="309"/>
      <c r="U30" s="310"/>
      <c r="V30" s="309"/>
      <c r="W30" s="309"/>
      <c r="X30" s="309"/>
      <c r="Y30" s="308"/>
      <c r="Z30" s="308"/>
      <c r="AA30" s="308"/>
    </row>
    <row r="31" spans="1:27" ht="15.6" x14ac:dyDescent="0.25">
      <c r="A31" s="287"/>
      <c r="B31" s="1032" t="s">
        <v>34</v>
      </c>
      <c r="C31" s="1032"/>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2"/>
      <c r="Z31" s="1032"/>
      <c r="AA31" s="1032"/>
    </row>
    <row r="32" spans="1:27" x14ac:dyDescent="0.25">
      <c r="A32" s="251" t="s">
        <v>10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row>
    <row r="33" spans="1:27" x14ac:dyDescent="0.25">
      <c r="A33" s="289" t="s">
        <v>11</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290"/>
      <c r="Z33" s="290"/>
      <c r="AA33" s="290"/>
    </row>
    <row r="34" spans="1:27" x14ac:dyDescent="0.25">
      <c r="A34" s="289" t="s">
        <v>12</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290"/>
      <c r="Z34" s="290"/>
      <c r="AA34" s="290"/>
    </row>
    <row r="35" spans="1:27" x14ac:dyDescent="0.25">
      <c r="A35" s="287" t="s">
        <v>13</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288"/>
      <c r="Z35" s="288"/>
      <c r="AA35" s="288"/>
    </row>
    <row r="36" spans="1:27" x14ac:dyDescent="0.25">
      <c r="A36" s="289" t="s">
        <v>14</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290"/>
      <c r="Z36" s="290"/>
      <c r="AA36" s="290"/>
    </row>
    <row r="37" spans="1:27" x14ac:dyDescent="0.25">
      <c r="A37" s="289" t="s">
        <v>15</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290"/>
      <c r="Z37" s="290"/>
      <c r="AA37" s="290"/>
    </row>
    <row r="38" spans="1:27" x14ac:dyDescent="0.25">
      <c r="A38" s="289" t="s">
        <v>16</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290"/>
      <c r="Z38" s="290"/>
      <c r="AA38" s="290"/>
    </row>
    <row r="39" spans="1:27" x14ac:dyDescent="0.25">
      <c r="A39" s="289" t="s">
        <v>17</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290"/>
      <c r="Z39" s="290"/>
      <c r="AA39" s="290"/>
    </row>
    <row r="40" spans="1:27" x14ac:dyDescent="0.25">
      <c r="A40" s="289" t="s">
        <v>18</v>
      </c>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290"/>
      <c r="Z40" s="290"/>
      <c r="AA40" s="290"/>
    </row>
    <row r="41" spans="1:27" x14ac:dyDescent="0.25">
      <c r="A41" s="287" t="s">
        <v>19</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288"/>
      <c r="Z41" s="288"/>
      <c r="AA41" s="288"/>
    </row>
    <row r="42" spans="1:27" x14ac:dyDescent="0.25">
      <c r="A42" s="251" t="s">
        <v>20</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290"/>
      <c r="Z42" s="290"/>
      <c r="AA42" s="290"/>
    </row>
    <row r="43" spans="1:27" x14ac:dyDescent="0.25">
      <c r="A43" s="241" t="s">
        <v>21</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290"/>
      <c r="Z43" s="290"/>
      <c r="AA43" s="290"/>
    </row>
    <row r="44" spans="1:27" x14ac:dyDescent="0.25">
      <c r="A44" s="242" t="s">
        <v>22</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290"/>
      <c r="Z44" s="290"/>
      <c r="AA44" s="290"/>
    </row>
    <row r="45" spans="1:27" x14ac:dyDescent="0.25">
      <c r="A45" s="242" t="s">
        <v>23</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290"/>
      <c r="Z45" s="290"/>
      <c r="AA45" s="290"/>
    </row>
    <row r="46" spans="1:27" x14ac:dyDescent="0.25">
      <c r="A46" s="242" t="s">
        <v>24</v>
      </c>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290"/>
      <c r="Z46" s="290"/>
      <c r="AA46" s="290"/>
    </row>
    <row r="47" spans="1:27" x14ac:dyDescent="0.25">
      <c r="A47" s="242" t="s">
        <v>25</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290"/>
      <c r="Z47" s="290"/>
      <c r="AA47" s="290"/>
    </row>
    <row r="48" spans="1:27" x14ac:dyDescent="0.25">
      <c r="A48" s="242" t="s">
        <v>26</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290"/>
      <c r="Z48" s="290"/>
      <c r="AA48" s="290"/>
    </row>
    <row r="49" spans="1:27" x14ac:dyDescent="0.25">
      <c r="A49" s="241" t="s">
        <v>27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290"/>
      <c r="Z49" s="290"/>
      <c r="AA49" s="290"/>
    </row>
    <row r="50" spans="1:27" x14ac:dyDescent="0.25">
      <c r="A50" s="303" t="s">
        <v>28</v>
      </c>
      <c r="B50" s="313"/>
      <c r="C50" s="313"/>
      <c r="D50" s="313"/>
      <c r="E50" s="313"/>
      <c r="F50" s="313"/>
      <c r="G50" s="314"/>
      <c r="H50" s="313"/>
      <c r="I50" s="313"/>
      <c r="J50" s="313"/>
      <c r="K50" s="313"/>
      <c r="L50" s="313"/>
      <c r="M50" s="314"/>
      <c r="N50" s="313"/>
      <c r="O50" s="313"/>
      <c r="P50" s="313"/>
      <c r="Q50" s="313"/>
      <c r="R50" s="313"/>
      <c r="S50" s="314"/>
      <c r="T50" s="313"/>
      <c r="U50" s="313"/>
      <c r="V50" s="313"/>
      <c r="W50" s="313"/>
      <c r="X50" s="313"/>
      <c r="Z50" s="297"/>
      <c r="AA50" s="297"/>
    </row>
    <row r="51" spans="1:27" x14ac:dyDescent="0.25">
      <c r="A51" s="287" t="s">
        <v>29</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288"/>
      <c r="Z51" s="288"/>
      <c r="AA51" s="288"/>
    </row>
    <row r="52" spans="1:27" x14ac:dyDescent="0.25">
      <c r="A52" s="251" t="s">
        <v>20</v>
      </c>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290"/>
      <c r="Z52" s="290"/>
      <c r="AA52" s="290"/>
    </row>
    <row r="53" spans="1:27" x14ac:dyDescent="0.25">
      <c r="A53" s="289" t="s">
        <v>30</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290"/>
      <c r="Z53" s="290"/>
      <c r="AA53" s="290"/>
    </row>
    <row r="54" spans="1:27" x14ac:dyDescent="0.25">
      <c r="A54" s="289" t="s">
        <v>31</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290"/>
      <c r="Z54" s="290"/>
      <c r="AA54" s="290"/>
    </row>
    <row r="55" spans="1:27" ht="13.8" thickBot="1" x14ac:dyDescent="0.3">
      <c r="A55" s="315" t="s">
        <v>32</v>
      </c>
      <c r="B55" s="316"/>
      <c r="C55" s="316"/>
      <c r="D55" s="316"/>
      <c r="E55" s="316"/>
      <c r="F55" s="316"/>
      <c r="G55" s="285"/>
      <c r="H55" s="316"/>
      <c r="I55" s="316"/>
      <c r="J55" s="316"/>
      <c r="K55" s="316"/>
      <c r="L55" s="316"/>
      <c r="M55" s="285"/>
      <c r="N55" s="316"/>
      <c r="O55" s="316"/>
      <c r="P55" s="316"/>
      <c r="Q55" s="316"/>
      <c r="R55" s="316"/>
      <c r="S55" s="285"/>
      <c r="T55" s="316"/>
      <c r="U55" s="316"/>
      <c r="V55" s="316"/>
      <c r="W55" s="316"/>
      <c r="X55" s="316"/>
      <c r="Y55" s="285"/>
      <c r="Z55" s="316"/>
      <c r="AA55" s="316"/>
    </row>
    <row r="56" spans="1:27" x14ac:dyDescent="0.25">
      <c r="A56" s="290"/>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317"/>
    </row>
    <row r="57" spans="1:27" x14ac:dyDescent="0.25">
      <c r="A57" s="251" t="s">
        <v>35</v>
      </c>
      <c r="O57" s="318"/>
      <c r="P57" s="318"/>
    </row>
    <row r="58" spans="1:27" ht="15.6" x14ac:dyDescent="0.25">
      <c r="A58" s="253" t="s">
        <v>83</v>
      </c>
    </row>
    <row r="59" spans="1:27" ht="15.6" x14ac:dyDescent="0.25">
      <c r="A59" s="254" t="s">
        <v>77</v>
      </c>
    </row>
    <row r="61" spans="1:27" ht="39" customHeight="1" x14ac:dyDescent="0.25">
      <c r="A61" s="1027" t="s">
        <v>49</v>
      </c>
      <c r="B61" s="1029"/>
      <c r="C61" s="1029"/>
      <c r="D61" s="1029"/>
      <c r="E61" s="1029"/>
      <c r="F61" s="1029"/>
      <c r="G61" s="1029"/>
      <c r="H61" s="1033"/>
      <c r="I61" s="1033"/>
      <c r="J61" s="1033"/>
      <c r="K61" s="1033"/>
      <c r="L61" s="1033"/>
      <c r="M61" s="1033"/>
      <c r="N61" s="1033"/>
      <c r="O61" s="1033"/>
      <c r="P61" s="1033"/>
      <c r="Q61" s="1033"/>
      <c r="R61" s="1033"/>
      <c r="S61" s="1033"/>
      <c r="T61" s="1033"/>
      <c r="U61" s="1033"/>
      <c r="V61" s="1033"/>
      <c r="W61" s="1033"/>
      <c r="X61" s="1033"/>
    </row>
    <row r="62" spans="1:27" ht="15.75" customHeight="1" x14ac:dyDescent="0.25">
      <c r="A62" s="1029" t="s">
        <v>84</v>
      </c>
      <c r="B62" s="1029"/>
      <c r="C62" s="1029"/>
      <c r="D62" s="1029"/>
      <c r="E62" s="1029"/>
      <c r="F62" s="1029"/>
      <c r="G62" s="1029"/>
      <c r="H62" s="1029"/>
      <c r="I62" s="1029"/>
      <c r="J62" s="1029"/>
      <c r="K62" s="1029"/>
      <c r="L62" s="1029"/>
      <c r="M62" s="1029"/>
      <c r="N62" s="1029"/>
      <c r="O62" s="1029"/>
      <c r="P62" s="1029"/>
      <c r="Q62" s="1029"/>
      <c r="R62" s="1029"/>
      <c r="S62" s="1029"/>
      <c r="T62" s="1029"/>
      <c r="U62" s="1029"/>
      <c r="V62" s="1029"/>
      <c r="W62" s="1029"/>
      <c r="X62" s="1029"/>
    </row>
    <row r="63" spans="1:27" x14ac:dyDescent="0.25">
      <c r="A63" s="1029"/>
      <c r="B63" s="1029"/>
      <c r="C63" s="1029"/>
      <c r="D63" s="1029"/>
      <c r="E63" s="1029"/>
      <c r="F63" s="1029"/>
      <c r="G63" s="1029"/>
      <c r="H63" s="1029"/>
      <c r="I63" s="1029"/>
      <c r="J63" s="1029"/>
      <c r="K63" s="1029"/>
      <c r="L63" s="1029"/>
      <c r="M63" s="1029"/>
      <c r="N63" s="1029"/>
      <c r="O63" s="1029"/>
      <c r="P63" s="1029"/>
      <c r="Q63" s="1029"/>
      <c r="R63" s="1029"/>
      <c r="S63" s="1029"/>
      <c r="T63" s="1029"/>
      <c r="U63" s="1029"/>
      <c r="V63" s="1029"/>
      <c r="W63" s="1029"/>
      <c r="X63" s="1029"/>
    </row>
    <row r="64" spans="1:27" x14ac:dyDescent="0.25">
      <c r="A64" s="1029"/>
      <c r="B64" s="1029"/>
      <c r="C64" s="1029"/>
      <c r="D64" s="1029"/>
      <c r="E64" s="1029"/>
      <c r="F64" s="1029"/>
      <c r="G64" s="1029"/>
      <c r="H64" s="1029"/>
      <c r="I64" s="1029"/>
      <c r="J64" s="1029"/>
      <c r="K64" s="1029"/>
      <c r="L64" s="1029"/>
      <c r="M64" s="1029"/>
      <c r="N64" s="1029"/>
      <c r="O64" s="1029"/>
      <c r="P64" s="1029"/>
      <c r="Q64" s="1029"/>
      <c r="R64" s="1029"/>
      <c r="S64" s="1029"/>
      <c r="T64" s="1029"/>
      <c r="U64" s="1029"/>
      <c r="V64" s="1029"/>
      <c r="W64" s="1029"/>
      <c r="X64" s="1029"/>
    </row>
    <row r="65" spans="1:24" x14ac:dyDescent="0.25">
      <c r="A65" s="1029"/>
      <c r="B65" s="1029"/>
      <c r="C65" s="1029"/>
      <c r="D65" s="1029"/>
      <c r="E65" s="1029"/>
      <c r="F65" s="1029"/>
      <c r="G65" s="1029"/>
      <c r="H65" s="1029"/>
      <c r="I65" s="1029"/>
      <c r="J65" s="1029"/>
      <c r="K65" s="1029"/>
      <c r="L65" s="1029"/>
      <c r="M65" s="1029"/>
      <c r="N65" s="1029"/>
      <c r="O65" s="1029"/>
      <c r="P65" s="1029"/>
      <c r="Q65" s="1029"/>
      <c r="R65" s="1029"/>
      <c r="S65" s="1029"/>
      <c r="T65" s="1029"/>
      <c r="U65" s="1029"/>
      <c r="V65" s="1029"/>
      <c r="W65" s="1029"/>
      <c r="X65" s="1029"/>
    </row>
    <row r="66" spans="1:24" x14ac:dyDescent="0.25">
      <c r="A66" s="1029"/>
      <c r="B66" s="1029"/>
      <c r="C66" s="1029"/>
      <c r="D66" s="1029"/>
      <c r="E66" s="1029"/>
      <c r="F66" s="1029"/>
      <c r="G66" s="1029"/>
      <c r="H66" s="1029"/>
      <c r="I66" s="1029"/>
      <c r="J66" s="1029"/>
      <c r="K66" s="1029"/>
      <c r="L66" s="1029"/>
      <c r="M66" s="1029"/>
      <c r="N66" s="1029"/>
      <c r="O66" s="1029"/>
      <c r="P66" s="1029"/>
      <c r="Q66" s="1029"/>
      <c r="R66" s="1029"/>
      <c r="S66" s="1029"/>
      <c r="T66" s="1029"/>
      <c r="U66" s="1029"/>
      <c r="V66" s="1029"/>
      <c r="W66" s="1029"/>
      <c r="X66" s="1029"/>
    </row>
    <row r="67" spans="1:24" x14ac:dyDescent="0.25">
      <c r="A67" s="1029"/>
      <c r="B67" s="1029"/>
      <c r="C67" s="1029"/>
      <c r="D67" s="1029"/>
      <c r="E67" s="1029"/>
      <c r="F67" s="1029"/>
      <c r="G67" s="1029"/>
      <c r="H67" s="1029"/>
      <c r="I67" s="1029"/>
      <c r="J67" s="1029"/>
      <c r="K67" s="1029"/>
      <c r="L67" s="1029"/>
      <c r="M67" s="1029"/>
      <c r="N67" s="1029"/>
      <c r="O67" s="1029"/>
      <c r="P67" s="1029"/>
      <c r="Q67" s="1029"/>
      <c r="R67" s="1029"/>
      <c r="S67" s="1029"/>
      <c r="T67" s="1029"/>
      <c r="U67" s="1029"/>
      <c r="V67" s="1029"/>
      <c r="W67" s="1029"/>
      <c r="X67" s="1029"/>
    </row>
    <row r="68" spans="1:24" x14ac:dyDescent="0.25">
      <c r="A68" s="1029"/>
      <c r="B68" s="1029"/>
      <c r="C68" s="1029"/>
      <c r="D68" s="1029"/>
      <c r="E68" s="1029"/>
      <c r="F68" s="1029"/>
      <c r="G68" s="1029"/>
      <c r="H68" s="1029"/>
      <c r="I68" s="1029"/>
      <c r="J68" s="1029"/>
      <c r="K68" s="1029"/>
      <c r="L68" s="1029"/>
      <c r="M68" s="1029"/>
      <c r="N68" s="1029"/>
      <c r="O68" s="1029"/>
      <c r="P68" s="1029"/>
      <c r="Q68" s="1029"/>
      <c r="R68" s="1029"/>
      <c r="S68" s="1029"/>
      <c r="T68" s="1029"/>
      <c r="U68" s="1029"/>
      <c r="V68" s="1029"/>
      <c r="W68" s="1029"/>
      <c r="X68" s="1029"/>
    </row>
    <row r="69" spans="1:24" x14ac:dyDescent="0.25">
      <c r="A69" s="1029"/>
      <c r="B69" s="1029"/>
      <c r="C69" s="1029"/>
      <c r="D69" s="1029"/>
      <c r="E69" s="1029"/>
      <c r="F69" s="1029"/>
      <c r="G69" s="1029"/>
      <c r="H69" s="1029"/>
      <c r="I69" s="1029"/>
      <c r="J69" s="1029"/>
      <c r="K69" s="1029"/>
      <c r="L69" s="1029"/>
      <c r="M69" s="1029"/>
      <c r="N69" s="1029"/>
      <c r="O69" s="1029"/>
      <c r="P69" s="1029"/>
      <c r="Q69" s="1029"/>
      <c r="R69" s="1029"/>
      <c r="S69" s="1029"/>
      <c r="T69" s="1029"/>
      <c r="U69" s="1029"/>
      <c r="V69" s="1029"/>
      <c r="W69" s="1029"/>
      <c r="X69" s="1029"/>
    </row>
    <row r="70" spans="1:24" x14ac:dyDescent="0.25">
      <c r="A70" s="1029"/>
      <c r="B70" s="1029"/>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row>
    <row r="71" spans="1:24" x14ac:dyDescent="0.25">
      <c r="A71" s="1029"/>
      <c r="B71" s="1029"/>
      <c r="C71" s="1029"/>
      <c r="D71" s="1029"/>
      <c r="E71" s="1029"/>
      <c r="F71" s="1029"/>
      <c r="G71" s="1029"/>
      <c r="H71" s="1029"/>
      <c r="I71" s="1029"/>
      <c r="J71" s="1029"/>
      <c r="K71" s="1029"/>
      <c r="L71" s="1029"/>
      <c r="M71" s="1029"/>
      <c r="N71" s="1029"/>
      <c r="O71" s="1029"/>
      <c r="P71" s="1029"/>
      <c r="Q71" s="1029"/>
      <c r="R71" s="1029"/>
      <c r="S71" s="1029"/>
      <c r="T71" s="1029"/>
      <c r="U71" s="1029"/>
      <c r="V71" s="1029"/>
      <c r="W71" s="1029"/>
      <c r="X71" s="1029"/>
    </row>
    <row r="72" spans="1:24" x14ac:dyDescent="0.25">
      <c r="A72" s="1029"/>
      <c r="B72" s="1029"/>
      <c r="C72" s="1029"/>
      <c r="D72" s="1029"/>
      <c r="E72" s="1029"/>
      <c r="F72" s="1029"/>
      <c r="G72" s="1029"/>
      <c r="H72" s="1029"/>
      <c r="I72" s="1029"/>
      <c r="J72" s="1029"/>
      <c r="K72" s="1029"/>
      <c r="L72" s="1029"/>
      <c r="M72" s="1029"/>
      <c r="N72" s="1029"/>
      <c r="O72" s="1029"/>
      <c r="P72" s="1029"/>
      <c r="Q72" s="1029"/>
      <c r="R72" s="1029"/>
      <c r="S72" s="1029"/>
      <c r="T72" s="1029"/>
      <c r="U72" s="1029"/>
      <c r="V72" s="1029"/>
      <c r="W72" s="1029"/>
      <c r="X72" s="1029"/>
    </row>
    <row r="73" spans="1:24" x14ac:dyDescent="0.25">
      <c r="A73" s="1029"/>
      <c r="B73" s="1029"/>
      <c r="C73" s="1029"/>
      <c r="D73" s="1029"/>
      <c r="E73" s="1029"/>
      <c r="F73" s="1029"/>
      <c r="G73" s="1029"/>
      <c r="H73" s="1029"/>
      <c r="I73" s="1029"/>
      <c r="J73" s="1029"/>
      <c r="K73" s="1029"/>
      <c r="L73" s="1029"/>
      <c r="M73" s="1029"/>
      <c r="N73" s="1029"/>
      <c r="O73" s="1029"/>
      <c r="P73" s="1029"/>
      <c r="Q73" s="1029"/>
      <c r="R73" s="1029"/>
      <c r="S73" s="1029"/>
      <c r="T73" s="1029"/>
      <c r="U73" s="1029"/>
      <c r="V73" s="1029"/>
      <c r="W73" s="1029"/>
      <c r="X73" s="1029"/>
    </row>
    <row r="74" spans="1:24" x14ac:dyDescent="0.25">
      <c r="A74" s="1029"/>
      <c r="B74" s="1029"/>
      <c r="C74" s="1029"/>
      <c r="D74" s="1029"/>
      <c r="E74" s="1029"/>
      <c r="F74" s="1029"/>
      <c r="G74" s="1029"/>
      <c r="H74" s="1029"/>
      <c r="I74" s="1029"/>
      <c r="J74" s="1029"/>
      <c r="K74" s="1029"/>
      <c r="L74" s="1029"/>
      <c r="M74" s="1029"/>
      <c r="N74" s="1029"/>
      <c r="O74" s="1029"/>
      <c r="P74" s="1029"/>
      <c r="Q74" s="1029"/>
      <c r="R74" s="1029"/>
      <c r="S74" s="1029"/>
      <c r="T74" s="1029"/>
      <c r="U74" s="1029"/>
      <c r="V74" s="1029"/>
      <c r="W74" s="1029"/>
      <c r="X74" s="1029"/>
    </row>
    <row r="75" spans="1:24" x14ac:dyDescent="0.25">
      <c r="A75" s="1029"/>
      <c r="B75" s="1029"/>
      <c r="C75" s="1029"/>
      <c r="D75" s="1029"/>
      <c r="E75" s="1029"/>
      <c r="F75" s="1029"/>
      <c r="G75" s="1029"/>
      <c r="H75" s="1029"/>
      <c r="I75" s="1029"/>
      <c r="J75" s="1029"/>
      <c r="K75" s="1029"/>
      <c r="L75" s="1029"/>
      <c r="M75" s="1029"/>
      <c r="N75" s="1029"/>
      <c r="O75" s="1029"/>
      <c r="P75" s="1029"/>
      <c r="Q75" s="1029"/>
      <c r="R75" s="1029"/>
      <c r="S75" s="1029"/>
      <c r="T75" s="1029"/>
      <c r="U75" s="1029"/>
      <c r="V75" s="1029"/>
      <c r="W75" s="1029"/>
      <c r="X75" s="1029"/>
    </row>
    <row r="76" spans="1:24" x14ac:dyDescent="0.25">
      <c r="A76" s="1029"/>
      <c r="B76" s="1029"/>
      <c r="C76" s="1029"/>
      <c r="D76" s="1029"/>
      <c r="E76" s="1029"/>
      <c r="F76" s="1029"/>
      <c r="G76" s="1029"/>
      <c r="H76" s="1029"/>
      <c r="I76" s="1029"/>
      <c r="J76" s="1029"/>
      <c r="K76" s="1029"/>
      <c r="L76" s="1029"/>
      <c r="M76" s="1029"/>
      <c r="N76" s="1029"/>
      <c r="O76" s="1029"/>
      <c r="P76" s="1029"/>
      <c r="Q76" s="1029"/>
      <c r="R76" s="1029"/>
      <c r="S76" s="1029"/>
      <c r="T76" s="1029"/>
      <c r="U76" s="1029"/>
      <c r="V76" s="1029"/>
      <c r="W76" s="1029"/>
      <c r="X76" s="1029"/>
    </row>
    <row r="77" spans="1:24" ht="48.75" customHeight="1" x14ac:dyDescent="0.25">
      <c r="A77" s="1029"/>
      <c r="B77" s="1029"/>
      <c r="C77" s="1029"/>
      <c r="D77" s="1029"/>
      <c r="E77" s="1029"/>
      <c r="F77" s="1029"/>
      <c r="G77" s="1029"/>
      <c r="H77" s="1029"/>
      <c r="I77" s="1029"/>
      <c r="J77" s="1029"/>
      <c r="K77" s="1029"/>
      <c r="L77" s="1029"/>
      <c r="M77" s="1029"/>
      <c r="N77" s="1029"/>
      <c r="O77" s="1029"/>
      <c r="P77" s="1029"/>
      <c r="Q77" s="1029"/>
      <c r="R77" s="1029"/>
      <c r="S77" s="1029"/>
      <c r="T77" s="1029"/>
      <c r="U77" s="1029"/>
      <c r="V77" s="1029"/>
      <c r="W77" s="1029"/>
      <c r="X77" s="1029"/>
    </row>
  </sheetData>
  <mergeCells count="9">
    <mergeCell ref="B31:AA31"/>
    <mergeCell ref="A61:X61"/>
    <mergeCell ref="A62:X77"/>
    <mergeCell ref="B3:F3"/>
    <mergeCell ref="H3:L3"/>
    <mergeCell ref="N3:R3"/>
    <mergeCell ref="T3:X3"/>
    <mergeCell ref="Z3:AA3"/>
    <mergeCell ref="B5:AA5"/>
  </mergeCells>
  <pageMargins left="0.70866141732283472" right="0.70866141732283472" top="0.74803149606299213" bottom="0.74803149606299213" header="0.31496062992125984" footer="0.31496062992125984"/>
  <pageSetup paperSize="8" scale="64"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A76"/>
  <sheetViews>
    <sheetView zoomScale="70" zoomScaleNormal="70" workbookViewId="0">
      <selection activeCell="A61" sqref="A61:X61"/>
    </sheetView>
  </sheetViews>
  <sheetFormatPr defaultRowHeight="13.2" x14ac:dyDescent="0.25"/>
  <cols>
    <col min="1" max="1" width="26.44140625" style="252" customWidth="1"/>
    <col min="2" max="6" width="7.5546875" style="252" bestFit="1" customWidth="1"/>
    <col min="7" max="7" width="2.5546875" style="252" customWidth="1"/>
    <col min="8" max="12" width="7.5546875" style="252" bestFit="1" customWidth="1"/>
    <col min="13" max="13" width="2.5546875" style="252" customWidth="1"/>
    <col min="14" max="18" width="7.5546875" style="252" bestFit="1" customWidth="1"/>
    <col min="19" max="19" width="2.5546875" style="252" customWidth="1"/>
    <col min="20" max="24" width="7.5546875" style="252" bestFit="1" customWidth="1"/>
    <col min="25" max="25" width="2.44140625" style="252" customWidth="1"/>
    <col min="26" max="27" width="7.5546875" style="252" bestFit="1" customWidth="1"/>
    <col min="28" max="256" width="9.109375" style="252"/>
    <col min="257" max="257" width="26.44140625" style="252" customWidth="1"/>
    <col min="258" max="262" width="7.5546875" style="252" bestFit="1" customWidth="1"/>
    <col min="263" max="263" width="2.5546875" style="252" customWidth="1"/>
    <col min="264" max="268" width="7.5546875" style="252" bestFit="1" customWidth="1"/>
    <col min="269" max="269" width="2.5546875" style="252" customWidth="1"/>
    <col min="270" max="274" width="7.5546875" style="252" bestFit="1" customWidth="1"/>
    <col min="275" max="275" width="2.5546875" style="252" customWidth="1"/>
    <col min="276" max="280" width="7.5546875" style="252" bestFit="1" customWidth="1"/>
    <col min="281" max="281" width="2.44140625" style="252" customWidth="1"/>
    <col min="282" max="283" width="7.5546875" style="252" bestFit="1" customWidth="1"/>
    <col min="284" max="512" width="9.109375" style="252"/>
    <col min="513" max="513" width="26.44140625" style="252" customWidth="1"/>
    <col min="514" max="518" width="7.5546875" style="252" bestFit="1" customWidth="1"/>
    <col min="519" max="519" width="2.5546875" style="252" customWidth="1"/>
    <col min="520" max="524" width="7.5546875" style="252" bestFit="1" customWidth="1"/>
    <col min="525" max="525" width="2.5546875" style="252" customWidth="1"/>
    <col min="526" max="530" width="7.5546875" style="252" bestFit="1" customWidth="1"/>
    <col min="531" max="531" width="2.5546875" style="252" customWidth="1"/>
    <col min="532" max="536" width="7.5546875" style="252" bestFit="1" customWidth="1"/>
    <col min="537" max="537" width="2.44140625" style="252" customWidth="1"/>
    <col min="538" max="539" width="7.5546875" style="252" bestFit="1" customWidth="1"/>
    <col min="540" max="768" width="9.109375" style="252"/>
    <col min="769" max="769" width="26.44140625" style="252" customWidth="1"/>
    <col min="770" max="774" width="7.5546875" style="252" bestFit="1" customWidth="1"/>
    <col min="775" max="775" width="2.5546875" style="252" customWidth="1"/>
    <col min="776" max="780" width="7.5546875" style="252" bestFit="1" customWidth="1"/>
    <col min="781" max="781" width="2.5546875" style="252" customWidth="1"/>
    <col min="782" max="786" width="7.5546875" style="252" bestFit="1" customWidth="1"/>
    <col min="787" max="787" width="2.5546875" style="252" customWidth="1"/>
    <col min="788" max="792" width="7.5546875" style="252" bestFit="1" customWidth="1"/>
    <col min="793" max="793" width="2.44140625" style="252" customWidth="1"/>
    <col min="794" max="795" width="7.5546875" style="252" bestFit="1" customWidth="1"/>
    <col min="796" max="1024" width="9.109375" style="252"/>
    <col min="1025" max="1025" width="26.44140625" style="252" customWidth="1"/>
    <col min="1026" max="1030" width="7.5546875" style="252" bestFit="1" customWidth="1"/>
    <col min="1031" max="1031" width="2.5546875" style="252" customWidth="1"/>
    <col min="1032" max="1036" width="7.5546875" style="252" bestFit="1" customWidth="1"/>
    <col min="1037" max="1037" width="2.5546875" style="252" customWidth="1"/>
    <col min="1038" max="1042" width="7.5546875" style="252" bestFit="1" customWidth="1"/>
    <col min="1043" max="1043" width="2.5546875" style="252" customWidth="1"/>
    <col min="1044" max="1048" width="7.5546875" style="252" bestFit="1" customWidth="1"/>
    <col min="1049" max="1049" width="2.44140625" style="252" customWidth="1"/>
    <col min="1050" max="1051" width="7.5546875" style="252" bestFit="1" customWidth="1"/>
    <col min="1052" max="1280" width="9.109375" style="252"/>
    <col min="1281" max="1281" width="26.44140625" style="252" customWidth="1"/>
    <col min="1282" max="1286" width="7.5546875" style="252" bestFit="1" customWidth="1"/>
    <col min="1287" max="1287" width="2.5546875" style="252" customWidth="1"/>
    <col min="1288" max="1292" width="7.5546875" style="252" bestFit="1" customWidth="1"/>
    <col min="1293" max="1293" width="2.5546875" style="252" customWidth="1"/>
    <col min="1294" max="1298" width="7.5546875" style="252" bestFit="1" customWidth="1"/>
    <col min="1299" max="1299" width="2.5546875" style="252" customWidth="1"/>
    <col min="1300" max="1304" width="7.5546875" style="252" bestFit="1" customWidth="1"/>
    <col min="1305" max="1305" width="2.44140625" style="252" customWidth="1"/>
    <col min="1306" max="1307" width="7.5546875" style="252" bestFit="1" customWidth="1"/>
    <col min="1308" max="1536" width="9.109375" style="252"/>
    <col min="1537" max="1537" width="26.44140625" style="252" customWidth="1"/>
    <col min="1538" max="1542" width="7.5546875" style="252" bestFit="1" customWidth="1"/>
    <col min="1543" max="1543" width="2.5546875" style="252" customWidth="1"/>
    <col min="1544" max="1548" width="7.5546875" style="252" bestFit="1" customWidth="1"/>
    <col min="1549" max="1549" width="2.5546875" style="252" customWidth="1"/>
    <col min="1550" max="1554" width="7.5546875" style="252" bestFit="1" customWidth="1"/>
    <col min="1555" max="1555" width="2.5546875" style="252" customWidth="1"/>
    <col min="1556" max="1560" width="7.5546875" style="252" bestFit="1" customWidth="1"/>
    <col min="1561" max="1561" width="2.44140625" style="252" customWidth="1"/>
    <col min="1562" max="1563" width="7.5546875" style="252" bestFit="1" customWidth="1"/>
    <col min="1564" max="1792" width="9.109375" style="252"/>
    <col min="1793" max="1793" width="26.44140625" style="252" customWidth="1"/>
    <col min="1794" max="1798" width="7.5546875" style="252" bestFit="1" customWidth="1"/>
    <col min="1799" max="1799" width="2.5546875" style="252" customWidth="1"/>
    <col min="1800" max="1804" width="7.5546875" style="252" bestFit="1" customWidth="1"/>
    <col min="1805" max="1805" width="2.5546875" style="252" customWidth="1"/>
    <col min="1806" max="1810" width="7.5546875" style="252" bestFit="1" customWidth="1"/>
    <col min="1811" max="1811" width="2.5546875" style="252" customWidth="1"/>
    <col min="1812" max="1816" width="7.5546875" style="252" bestFit="1" customWidth="1"/>
    <col min="1817" max="1817" width="2.44140625" style="252" customWidth="1"/>
    <col min="1818" max="1819" width="7.5546875" style="252" bestFit="1" customWidth="1"/>
    <col min="1820" max="2048" width="9.109375" style="252"/>
    <col min="2049" max="2049" width="26.44140625" style="252" customWidth="1"/>
    <col min="2050" max="2054" width="7.5546875" style="252" bestFit="1" customWidth="1"/>
    <col min="2055" max="2055" width="2.5546875" style="252" customWidth="1"/>
    <col min="2056" max="2060" width="7.5546875" style="252" bestFit="1" customWidth="1"/>
    <col min="2061" max="2061" width="2.5546875" style="252" customWidth="1"/>
    <col min="2062" max="2066" width="7.5546875" style="252" bestFit="1" customWidth="1"/>
    <col min="2067" max="2067" width="2.5546875" style="252" customWidth="1"/>
    <col min="2068" max="2072" width="7.5546875" style="252" bestFit="1" customWidth="1"/>
    <col min="2073" max="2073" width="2.44140625" style="252" customWidth="1"/>
    <col min="2074" max="2075" width="7.5546875" style="252" bestFit="1" customWidth="1"/>
    <col min="2076" max="2304" width="9.109375" style="252"/>
    <col min="2305" max="2305" width="26.44140625" style="252" customWidth="1"/>
    <col min="2306" max="2310" width="7.5546875" style="252" bestFit="1" customWidth="1"/>
    <col min="2311" max="2311" width="2.5546875" style="252" customWidth="1"/>
    <col min="2312" max="2316" width="7.5546875" style="252" bestFit="1" customWidth="1"/>
    <col min="2317" max="2317" width="2.5546875" style="252" customWidth="1"/>
    <col min="2318" max="2322" width="7.5546875" style="252" bestFit="1" customWidth="1"/>
    <col min="2323" max="2323" width="2.5546875" style="252" customWidth="1"/>
    <col min="2324" max="2328" width="7.5546875" style="252" bestFit="1" customWidth="1"/>
    <col min="2329" max="2329" width="2.44140625" style="252" customWidth="1"/>
    <col min="2330" max="2331" width="7.5546875" style="252" bestFit="1" customWidth="1"/>
    <col min="2332" max="2560" width="9.109375" style="252"/>
    <col min="2561" max="2561" width="26.44140625" style="252" customWidth="1"/>
    <col min="2562" max="2566" width="7.5546875" style="252" bestFit="1" customWidth="1"/>
    <col min="2567" max="2567" width="2.5546875" style="252" customWidth="1"/>
    <col min="2568" max="2572" width="7.5546875" style="252" bestFit="1" customWidth="1"/>
    <col min="2573" max="2573" width="2.5546875" style="252" customWidth="1"/>
    <col min="2574" max="2578" width="7.5546875" style="252" bestFit="1" customWidth="1"/>
    <col min="2579" max="2579" width="2.5546875" style="252" customWidth="1"/>
    <col min="2580" max="2584" width="7.5546875" style="252" bestFit="1" customWidth="1"/>
    <col min="2585" max="2585" width="2.44140625" style="252" customWidth="1"/>
    <col min="2586" max="2587" width="7.5546875" style="252" bestFit="1" customWidth="1"/>
    <col min="2588" max="2816" width="9.109375" style="252"/>
    <col min="2817" max="2817" width="26.44140625" style="252" customWidth="1"/>
    <col min="2818" max="2822" width="7.5546875" style="252" bestFit="1" customWidth="1"/>
    <col min="2823" max="2823" width="2.5546875" style="252" customWidth="1"/>
    <col min="2824" max="2828" width="7.5546875" style="252" bestFit="1" customWidth="1"/>
    <col min="2829" max="2829" width="2.5546875" style="252" customWidth="1"/>
    <col min="2830" max="2834" width="7.5546875" style="252" bestFit="1" customWidth="1"/>
    <col min="2835" max="2835" width="2.5546875" style="252" customWidth="1"/>
    <col min="2836" max="2840" width="7.5546875" style="252" bestFit="1" customWidth="1"/>
    <col min="2841" max="2841" width="2.44140625" style="252" customWidth="1"/>
    <col min="2842" max="2843" width="7.5546875" style="252" bestFit="1" customWidth="1"/>
    <col min="2844" max="3072" width="9.109375" style="252"/>
    <col min="3073" max="3073" width="26.44140625" style="252" customWidth="1"/>
    <col min="3074" max="3078" width="7.5546875" style="252" bestFit="1" customWidth="1"/>
    <col min="3079" max="3079" width="2.5546875" style="252" customWidth="1"/>
    <col min="3080" max="3084" width="7.5546875" style="252" bestFit="1" customWidth="1"/>
    <col min="3085" max="3085" width="2.5546875" style="252" customWidth="1"/>
    <col min="3086" max="3090" width="7.5546875" style="252" bestFit="1" customWidth="1"/>
    <col min="3091" max="3091" width="2.5546875" style="252" customWidth="1"/>
    <col min="3092" max="3096" width="7.5546875" style="252" bestFit="1" customWidth="1"/>
    <col min="3097" max="3097" width="2.44140625" style="252" customWidth="1"/>
    <col min="3098" max="3099" width="7.5546875" style="252" bestFit="1" customWidth="1"/>
    <col min="3100" max="3328" width="9.109375" style="252"/>
    <col min="3329" max="3329" width="26.44140625" style="252" customWidth="1"/>
    <col min="3330" max="3334" width="7.5546875" style="252" bestFit="1" customWidth="1"/>
    <col min="3335" max="3335" width="2.5546875" style="252" customWidth="1"/>
    <col min="3336" max="3340" width="7.5546875" style="252" bestFit="1" customWidth="1"/>
    <col min="3341" max="3341" width="2.5546875" style="252" customWidth="1"/>
    <col min="3342" max="3346" width="7.5546875" style="252" bestFit="1" customWidth="1"/>
    <col min="3347" max="3347" width="2.5546875" style="252" customWidth="1"/>
    <col min="3348" max="3352" width="7.5546875" style="252" bestFit="1" customWidth="1"/>
    <col min="3353" max="3353" width="2.44140625" style="252" customWidth="1"/>
    <col min="3354" max="3355" width="7.5546875" style="252" bestFit="1" customWidth="1"/>
    <col min="3356" max="3584" width="9.109375" style="252"/>
    <col min="3585" max="3585" width="26.44140625" style="252" customWidth="1"/>
    <col min="3586" max="3590" width="7.5546875" style="252" bestFit="1" customWidth="1"/>
    <col min="3591" max="3591" width="2.5546875" style="252" customWidth="1"/>
    <col min="3592" max="3596" width="7.5546875" style="252" bestFit="1" customWidth="1"/>
    <col min="3597" max="3597" width="2.5546875" style="252" customWidth="1"/>
    <col min="3598" max="3602" width="7.5546875" style="252" bestFit="1" customWidth="1"/>
    <col min="3603" max="3603" width="2.5546875" style="252" customWidth="1"/>
    <col min="3604" max="3608" width="7.5546875" style="252" bestFit="1" customWidth="1"/>
    <col min="3609" max="3609" width="2.44140625" style="252" customWidth="1"/>
    <col min="3610" max="3611" width="7.5546875" style="252" bestFit="1" customWidth="1"/>
    <col min="3612" max="3840" width="9.109375" style="252"/>
    <col min="3841" max="3841" width="26.44140625" style="252" customWidth="1"/>
    <col min="3842" max="3846" width="7.5546875" style="252" bestFit="1" customWidth="1"/>
    <col min="3847" max="3847" width="2.5546875" style="252" customWidth="1"/>
    <col min="3848" max="3852" width="7.5546875" style="252" bestFit="1" customWidth="1"/>
    <col min="3853" max="3853" width="2.5546875" style="252" customWidth="1"/>
    <col min="3854" max="3858" width="7.5546875" style="252" bestFit="1" customWidth="1"/>
    <col min="3859" max="3859" width="2.5546875" style="252" customWidth="1"/>
    <col min="3860" max="3864" width="7.5546875" style="252" bestFit="1" customWidth="1"/>
    <col min="3865" max="3865" width="2.44140625" style="252" customWidth="1"/>
    <col min="3866" max="3867" width="7.5546875" style="252" bestFit="1" customWidth="1"/>
    <col min="3868" max="4096" width="9.109375" style="252"/>
    <col min="4097" max="4097" width="26.44140625" style="252" customWidth="1"/>
    <col min="4098" max="4102" width="7.5546875" style="252" bestFit="1" customWidth="1"/>
    <col min="4103" max="4103" width="2.5546875" style="252" customWidth="1"/>
    <col min="4104" max="4108" width="7.5546875" style="252" bestFit="1" customWidth="1"/>
    <col min="4109" max="4109" width="2.5546875" style="252" customWidth="1"/>
    <col min="4110" max="4114" width="7.5546875" style="252" bestFit="1" customWidth="1"/>
    <col min="4115" max="4115" width="2.5546875" style="252" customWidth="1"/>
    <col min="4116" max="4120" width="7.5546875" style="252" bestFit="1" customWidth="1"/>
    <col min="4121" max="4121" width="2.44140625" style="252" customWidth="1"/>
    <col min="4122" max="4123" width="7.5546875" style="252" bestFit="1" customWidth="1"/>
    <col min="4124" max="4352" width="9.109375" style="252"/>
    <col min="4353" max="4353" width="26.44140625" style="252" customWidth="1"/>
    <col min="4354" max="4358" width="7.5546875" style="252" bestFit="1" customWidth="1"/>
    <col min="4359" max="4359" width="2.5546875" style="252" customWidth="1"/>
    <col min="4360" max="4364" width="7.5546875" style="252" bestFit="1" customWidth="1"/>
    <col min="4365" max="4365" width="2.5546875" style="252" customWidth="1"/>
    <col min="4366" max="4370" width="7.5546875" style="252" bestFit="1" customWidth="1"/>
    <col min="4371" max="4371" width="2.5546875" style="252" customWidth="1"/>
    <col min="4372" max="4376" width="7.5546875" style="252" bestFit="1" customWidth="1"/>
    <col min="4377" max="4377" width="2.44140625" style="252" customWidth="1"/>
    <col min="4378" max="4379" width="7.5546875" style="252" bestFit="1" customWidth="1"/>
    <col min="4380" max="4608" width="9.109375" style="252"/>
    <col min="4609" max="4609" width="26.44140625" style="252" customWidth="1"/>
    <col min="4610" max="4614" width="7.5546875" style="252" bestFit="1" customWidth="1"/>
    <col min="4615" max="4615" width="2.5546875" style="252" customWidth="1"/>
    <col min="4616" max="4620" width="7.5546875" style="252" bestFit="1" customWidth="1"/>
    <col min="4621" max="4621" width="2.5546875" style="252" customWidth="1"/>
    <col min="4622" max="4626" width="7.5546875" style="252" bestFit="1" customWidth="1"/>
    <col min="4627" max="4627" width="2.5546875" style="252" customWidth="1"/>
    <col min="4628" max="4632" width="7.5546875" style="252" bestFit="1" customWidth="1"/>
    <col min="4633" max="4633" width="2.44140625" style="252" customWidth="1"/>
    <col min="4634" max="4635" width="7.5546875" style="252" bestFit="1" customWidth="1"/>
    <col min="4636" max="4864" width="9.109375" style="252"/>
    <col min="4865" max="4865" width="26.44140625" style="252" customWidth="1"/>
    <col min="4866" max="4870" width="7.5546875" style="252" bestFit="1" customWidth="1"/>
    <col min="4871" max="4871" width="2.5546875" style="252" customWidth="1"/>
    <col min="4872" max="4876" width="7.5546875" style="252" bestFit="1" customWidth="1"/>
    <col min="4877" max="4877" width="2.5546875" style="252" customWidth="1"/>
    <col min="4878" max="4882" width="7.5546875" style="252" bestFit="1" customWidth="1"/>
    <col min="4883" max="4883" width="2.5546875" style="252" customWidth="1"/>
    <col min="4884" max="4888" width="7.5546875" style="252" bestFit="1" customWidth="1"/>
    <col min="4889" max="4889" width="2.44140625" style="252" customWidth="1"/>
    <col min="4890" max="4891" width="7.5546875" style="252" bestFit="1" customWidth="1"/>
    <col min="4892" max="5120" width="9.109375" style="252"/>
    <col min="5121" max="5121" width="26.44140625" style="252" customWidth="1"/>
    <col min="5122" max="5126" width="7.5546875" style="252" bestFit="1" customWidth="1"/>
    <col min="5127" max="5127" width="2.5546875" style="252" customWidth="1"/>
    <col min="5128" max="5132" width="7.5546875" style="252" bestFit="1" customWidth="1"/>
    <col min="5133" max="5133" width="2.5546875" style="252" customWidth="1"/>
    <col min="5134" max="5138" width="7.5546875" style="252" bestFit="1" customWidth="1"/>
    <col min="5139" max="5139" width="2.5546875" style="252" customWidth="1"/>
    <col min="5140" max="5144" width="7.5546875" style="252" bestFit="1" customWidth="1"/>
    <col min="5145" max="5145" width="2.44140625" style="252" customWidth="1"/>
    <col min="5146" max="5147" width="7.5546875" style="252" bestFit="1" customWidth="1"/>
    <col min="5148" max="5376" width="9.109375" style="252"/>
    <col min="5377" max="5377" width="26.44140625" style="252" customWidth="1"/>
    <col min="5378" max="5382" width="7.5546875" style="252" bestFit="1" customWidth="1"/>
    <col min="5383" max="5383" width="2.5546875" style="252" customWidth="1"/>
    <col min="5384" max="5388" width="7.5546875" style="252" bestFit="1" customWidth="1"/>
    <col min="5389" max="5389" width="2.5546875" style="252" customWidth="1"/>
    <col min="5390" max="5394" width="7.5546875" style="252" bestFit="1" customWidth="1"/>
    <col min="5395" max="5395" width="2.5546875" style="252" customWidth="1"/>
    <col min="5396" max="5400" width="7.5546875" style="252" bestFit="1" customWidth="1"/>
    <col min="5401" max="5401" width="2.44140625" style="252" customWidth="1"/>
    <col min="5402" max="5403" width="7.5546875" style="252" bestFit="1" customWidth="1"/>
    <col min="5404" max="5632" width="9.109375" style="252"/>
    <col min="5633" max="5633" width="26.44140625" style="252" customWidth="1"/>
    <col min="5634" max="5638" width="7.5546875" style="252" bestFit="1" customWidth="1"/>
    <col min="5639" max="5639" width="2.5546875" style="252" customWidth="1"/>
    <col min="5640" max="5644" width="7.5546875" style="252" bestFit="1" customWidth="1"/>
    <col min="5645" max="5645" width="2.5546875" style="252" customWidth="1"/>
    <col min="5646" max="5650" width="7.5546875" style="252" bestFit="1" customWidth="1"/>
    <col min="5651" max="5651" width="2.5546875" style="252" customWidth="1"/>
    <col min="5652" max="5656" width="7.5546875" style="252" bestFit="1" customWidth="1"/>
    <col min="5657" max="5657" width="2.44140625" style="252" customWidth="1"/>
    <col min="5658" max="5659" width="7.5546875" style="252" bestFit="1" customWidth="1"/>
    <col min="5660" max="5888" width="9.109375" style="252"/>
    <col min="5889" max="5889" width="26.44140625" style="252" customWidth="1"/>
    <col min="5890" max="5894" width="7.5546875" style="252" bestFit="1" customWidth="1"/>
    <col min="5895" max="5895" width="2.5546875" style="252" customWidth="1"/>
    <col min="5896" max="5900" width="7.5546875" style="252" bestFit="1" customWidth="1"/>
    <col min="5901" max="5901" width="2.5546875" style="252" customWidth="1"/>
    <col min="5902" max="5906" width="7.5546875" style="252" bestFit="1" customWidth="1"/>
    <col min="5907" max="5907" width="2.5546875" style="252" customWidth="1"/>
    <col min="5908" max="5912" width="7.5546875" style="252" bestFit="1" customWidth="1"/>
    <col min="5913" max="5913" width="2.44140625" style="252" customWidth="1"/>
    <col min="5914" max="5915" width="7.5546875" style="252" bestFit="1" customWidth="1"/>
    <col min="5916" max="6144" width="9.109375" style="252"/>
    <col min="6145" max="6145" width="26.44140625" style="252" customWidth="1"/>
    <col min="6146" max="6150" width="7.5546875" style="252" bestFit="1" customWidth="1"/>
    <col min="6151" max="6151" width="2.5546875" style="252" customWidth="1"/>
    <col min="6152" max="6156" width="7.5546875" style="252" bestFit="1" customWidth="1"/>
    <col min="6157" max="6157" width="2.5546875" style="252" customWidth="1"/>
    <col min="6158" max="6162" width="7.5546875" style="252" bestFit="1" customWidth="1"/>
    <col min="6163" max="6163" width="2.5546875" style="252" customWidth="1"/>
    <col min="6164" max="6168" width="7.5546875" style="252" bestFit="1" customWidth="1"/>
    <col min="6169" max="6169" width="2.44140625" style="252" customWidth="1"/>
    <col min="6170" max="6171" width="7.5546875" style="252" bestFit="1" customWidth="1"/>
    <col min="6172" max="6400" width="9.109375" style="252"/>
    <col min="6401" max="6401" width="26.44140625" style="252" customWidth="1"/>
    <col min="6402" max="6406" width="7.5546875" style="252" bestFit="1" customWidth="1"/>
    <col min="6407" max="6407" width="2.5546875" style="252" customWidth="1"/>
    <col min="6408" max="6412" width="7.5546875" style="252" bestFit="1" customWidth="1"/>
    <col min="6413" max="6413" width="2.5546875" style="252" customWidth="1"/>
    <col min="6414" max="6418" width="7.5546875" style="252" bestFit="1" customWidth="1"/>
    <col min="6419" max="6419" width="2.5546875" style="252" customWidth="1"/>
    <col min="6420" max="6424" width="7.5546875" style="252" bestFit="1" customWidth="1"/>
    <col min="6425" max="6425" width="2.44140625" style="252" customWidth="1"/>
    <col min="6426" max="6427" width="7.5546875" style="252" bestFit="1" customWidth="1"/>
    <col min="6428" max="6656" width="9.109375" style="252"/>
    <col min="6657" max="6657" width="26.44140625" style="252" customWidth="1"/>
    <col min="6658" max="6662" width="7.5546875" style="252" bestFit="1" customWidth="1"/>
    <col min="6663" max="6663" width="2.5546875" style="252" customWidth="1"/>
    <col min="6664" max="6668" width="7.5546875" style="252" bestFit="1" customWidth="1"/>
    <col min="6669" max="6669" width="2.5546875" style="252" customWidth="1"/>
    <col min="6670" max="6674" width="7.5546875" style="252" bestFit="1" customWidth="1"/>
    <col min="6675" max="6675" width="2.5546875" style="252" customWidth="1"/>
    <col min="6676" max="6680" width="7.5546875" style="252" bestFit="1" customWidth="1"/>
    <col min="6681" max="6681" width="2.44140625" style="252" customWidth="1"/>
    <col min="6682" max="6683" width="7.5546875" style="252" bestFit="1" customWidth="1"/>
    <col min="6684" max="6912" width="9.109375" style="252"/>
    <col min="6913" max="6913" width="26.44140625" style="252" customWidth="1"/>
    <col min="6914" max="6918" width="7.5546875" style="252" bestFit="1" customWidth="1"/>
    <col min="6919" max="6919" width="2.5546875" style="252" customWidth="1"/>
    <col min="6920" max="6924" width="7.5546875" style="252" bestFit="1" customWidth="1"/>
    <col min="6925" max="6925" width="2.5546875" style="252" customWidth="1"/>
    <col min="6926" max="6930" width="7.5546875" style="252" bestFit="1" customWidth="1"/>
    <col min="6931" max="6931" width="2.5546875" style="252" customWidth="1"/>
    <col min="6932" max="6936" width="7.5546875" style="252" bestFit="1" customWidth="1"/>
    <col min="6937" max="6937" width="2.44140625" style="252" customWidth="1"/>
    <col min="6938" max="6939" width="7.5546875" style="252" bestFit="1" customWidth="1"/>
    <col min="6940" max="7168" width="9.109375" style="252"/>
    <col min="7169" max="7169" width="26.44140625" style="252" customWidth="1"/>
    <col min="7170" max="7174" width="7.5546875" style="252" bestFit="1" customWidth="1"/>
    <col min="7175" max="7175" width="2.5546875" style="252" customWidth="1"/>
    <col min="7176" max="7180" width="7.5546875" style="252" bestFit="1" customWidth="1"/>
    <col min="7181" max="7181" width="2.5546875" style="252" customWidth="1"/>
    <col min="7182" max="7186" width="7.5546875" style="252" bestFit="1" customWidth="1"/>
    <col min="7187" max="7187" width="2.5546875" style="252" customWidth="1"/>
    <col min="7188" max="7192" width="7.5546875" style="252" bestFit="1" customWidth="1"/>
    <col min="7193" max="7193" width="2.44140625" style="252" customWidth="1"/>
    <col min="7194" max="7195" width="7.5546875" style="252" bestFit="1" customWidth="1"/>
    <col min="7196" max="7424" width="9.109375" style="252"/>
    <col min="7425" max="7425" width="26.44140625" style="252" customWidth="1"/>
    <col min="7426" max="7430" width="7.5546875" style="252" bestFit="1" customWidth="1"/>
    <col min="7431" max="7431" width="2.5546875" style="252" customWidth="1"/>
    <col min="7432" max="7436" width="7.5546875" style="252" bestFit="1" customWidth="1"/>
    <col min="7437" max="7437" width="2.5546875" style="252" customWidth="1"/>
    <col min="7438" max="7442" width="7.5546875" style="252" bestFit="1" customWidth="1"/>
    <col min="7443" max="7443" width="2.5546875" style="252" customWidth="1"/>
    <col min="7444" max="7448" width="7.5546875" style="252" bestFit="1" customWidth="1"/>
    <col min="7449" max="7449" width="2.44140625" style="252" customWidth="1"/>
    <col min="7450" max="7451" width="7.5546875" style="252" bestFit="1" customWidth="1"/>
    <col min="7452" max="7680" width="9.109375" style="252"/>
    <col min="7681" max="7681" width="26.44140625" style="252" customWidth="1"/>
    <col min="7682" max="7686" width="7.5546875" style="252" bestFit="1" customWidth="1"/>
    <col min="7687" max="7687" width="2.5546875" style="252" customWidth="1"/>
    <col min="7688" max="7692" width="7.5546875" style="252" bestFit="1" customWidth="1"/>
    <col min="7693" max="7693" width="2.5546875" style="252" customWidth="1"/>
    <col min="7694" max="7698" width="7.5546875" style="252" bestFit="1" customWidth="1"/>
    <col min="7699" max="7699" width="2.5546875" style="252" customWidth="1"/>
    <col min="7700" max="7704" width="7.5546875" style="252" bestFit="1" customWidth="1"/>
    <col min="7705" max="7705" width="2.44140625" style="252" customWidth="1"/>
    <col min="7706" max="7707" width="7.5546875" style="252" bestFit="1" customWidth="1"/>
    <col min="7708" max="7936" width="9.109375" style="252"/>
    <col min="7937" max="7937" width="26.44140625" style="252" customWidth="1"/>
    <col min="7938" max="7942" width="7.5546875" style="252" bestFit="1" customWidth="1"/>
    <col min="7943" max="7943" width="2.5546875" style="252" customWidth="1"/>
    <col min="7944" max="7948" width="7.5546875" style="252" bestFit="1" customWidth="1"/>
    <col min="7949" max="7949" width="2.5546875" style="252" customWidth="1"/>
    <col min="7950" max="7954" width="7.5546875" style="252" bestFit="1" customWidth="1"/>
    <col min="7955" max="7955" width="2.5546875" style="252" customWidth="1"/>
    <col min="7956" max="7960" width="7.5546875" style="252" bestFit="1" customWidth="1"/>
    <col min="7961" max="7961" width="2.44140625" style="252" customWidth="1"/>
    <col min="7962" max="7963" width="7.5546875" style="252" bestFit="1" customWidth="1"/>
    <col min="7964" max="8192" width="9.109375" style="252"/>
    <col min="8193" max="8193" width="26.44140625" style="252" customWidth="1"/>
    <col min="8194" max="8198" width="7.5546875" style="252" bestFit="1" customWidth="1"/>
    <col min="8199" max="8199" width="2.5546875" style="252" customWidth="1"/>
    <col min="8200" max="8204" width="7.5546875" style="252" bestFit="1" customWidth="1"/>
    <col min="8205" max="8205" width="2.5546875" style="252" customWidth="1"/>
    <col min="8206" max="8210" width="7.5546875" style="252" bestFit="1" customWidth="1"/>
    <col min="8211" max="8211" width="2.5546875" style="252" customWidth="1"/>
    <col min="8212" max="8216" width="7.5546875" style="252" bestFit="1" customWidth="1"/>
    <col min="8217" max="8217" width="2.44140625" style="252" customWidth="1"/>
    <col min="8218" max="8219" width="7.5546875" style="252" bestFit="1" customWidth="1"/>
    <col min="8220" max="8448" width="9.109375" style="252"/>
    <col min="8449" max="8449" width="26.44140625" style="252" customWidth="1"/>
    <col min="8450" max="8454" width="7.5546875" style="252" bestFit="1" customWidth="1"/>
    <col min="8455" max="8455" width="2.5546875" style="252" customWidth="1"/>
    <col min="8456" max="8460" width="7.5546875" style="252" bestFit="1" customWidth="1"/>
    <col min="8461" max="8461" width="2.5546875" style="252" customWidth="1"/>
    <col min="8462" max="8466" width="7.5546875" style="252" bestFit="1" customWidth="1"/>
    <col min="8467" max="8467" width="2.5546875" style="252" customWidth="1"/>
    <col min="8468" max="8472" width="7.5546875" style="252" bestFit="1" customWidth="1"/>
    <col min="8473" max="8473" width="2.44140625" style="252" customWidth="1"/>
    <col min="8474" max="8475" width="7.5546875" style="252" bestFit="1" customWidth="1"/>
    <col min="8476" max="8704" width="9.109375" style="252"/>
    <col min="8705" max="8705" width="26.44140625" style="252" customWidth="1"/>
    <col min="8706" max="8710" width="7.5546875" style="252" bestFit="1" customWidth="1"/>
    <col min="8711" max="8711" width="2.5546875" style="252" customWidth="1"/>
    <col min="8712" max="8716" width="7.5546875" style="252" bestFit="1" customWidth="1"/>
    <col min="8717" max="8717" width="2.5546875" style="252" customWidth="1"/>
    <col min="8718" max="8722" width="7.5546875" style="252" bestFit="1" customWidth="1"/>
    <col min="8723" max="8723" width="2.5546875" style="252" customWidth="1"/>
    <col min="8724" max="8728" width="7.5546875" style="252" bestFit="1" customWidth="1"/>
    <col min="8729" max="8729" width="2.44140625" style="252" customWidth="1"/>
    <col min="8730" max="8731" width="7.5546875" style="252" bestFit="1" customWidth="1"/>
    <col min="8732" max="8960" width="9.109375" style="252"/>
    <col min="8961" max="8961" width="26.44140625" style="252" customWidth="1"/>
    <col min="8962" max="8966" width="7.5546875" style="252" bestFit="1" customWidth="1"/>
    <col min="8967" max="8967" width="2.5546875" style="252" customWidth="1"/>
    <col min="8968" max="8972" width="7.5546875" style="252" bestFit="1" customWidth="1"/>
    <col min="8973" max="8973" width="2.5546875" style="252" customWidth="1"/>
    <col min="8974" max="8978" width="7.5546875" style="252" bestFit="1" customWidth="1"/>
    <col min="8979" max="8979" width="2.5546875" style="252" customWidth="1"/>
    <col min="8980" max="8984" width="7.5546875" style="252" bestFit="1" customWidth="1"/>
    <col min="8985" max="8985" width="2.44140625" style="252" customWidth="1"/>
    <col min="8986" max="8987" width="7.5546875" style="252" bestFit="1" customWidth="1"/>
    <col min="8988" max="9216" width="9.109375" style="252"/>
    <col min="9217" max="9217" width="26.44140625" style="252" customWidth="1"/>
    <col min="9218" max="9222" width="7.5546875" style="252" bestFit="1" customWidth="1"/>
    <col min="9223" max="9223" width="2.5546875" style="252" customWidth="1"/>
    <col min="9224" max="9228" width="7.5546875" style="252" bestFit="1" customWidth="1"/>
    <col min="9229" max="9229" width="2.5546875" style="252" customWidth="1"/>
    <col min="9230" max="9234" width="7.5546875" style="252" bestFit="1" customWidth="1"/>
    <col min="9235" max="9235" width="2.5546875" style="252" customWidth="1"/>
    <col min="9236" max="9240" width="7.5546875" style="252" bestFit="1" customWidth="1"/>
    <col min="9241" max="9241" width="2.44140625" style="252" customWidth="1"/>
    <col min="9242" max="9243" width="7.5546875" style="252" bestFit="1" customWidth="1"/>
    <col min="9244" max="9472" width="9.109375" style="252"/>
    <col min="9473" max="9473" width="26.44140625" style="252" customWidth="1"/>
    <col min="9474" max="9478" width="7.5546875" style="252" bestFit="1" customWidth="1"/>
    <col min="9479" max="9479" width="2.5546875" style="252" customWidth="1"/>
    <col min="9480" max="9484" width="7.5546875" style="252" bestFit="1" customWidth="1"/>
    <col min="9485" max="9485" width="2.5546875" style="252" customWidth="1"/>
    <col min="9486" max="9490" width="7.5546875" style="252" bestFit="1" customWidth="1"/>
    <col min="9491" max="9491" width="2.5546875" style="252" customWidth="1"/>
    <col min="9492" max="9496" width="7.5546875" style="252" bestFit="1" customWidth="1"/>
    <col min="9497" max="9497" width="2.44140625" style="252" customWidth="1"/>
    <col min="9498" max="9499" width="7.5546875" style="252" bestFit="1" customWidth="1"/>
    <col min="9500" max="9728" width="9.109375" style="252"/>
    <col min="9729" max="9729" width="26.44140625" style="252" customWidth="1"/>
    <col min="9730" max="9734" width="7.5546875" style="252" bestFit="1" customWidth="1"/>
    <col min="9735" max="9735" width="2.5546875" style="252" customWidth="1"/>
    <col min="9736" max="9740" width="7.5546875" style="252" bestFit="1" customWidth="1"/>
    <col min="9741" max="9741" width="2.5546875" style="252" customWidth="1"/>
    <col min="9742" max="9746" width="7.5546875" style="252" bestFit="1" customWidth="1"/>
    <col min="9747" max="9747" width="2.5546875" style="252" customWidth="1"/>
    <col min="9748" max="9752" width="7.5546875" style="252" bestFit="1" customWidth="1"/>
    <col min="9753" max="9753" width="2.44140625" style="252" customWidth="1"/>
    <col min="9754" max="9755" width="7.5546875" style="252" bestFit="1" customWidth="1"/>
    <col min="9756" max="9984" width="9.109375" style="252"/>
    <col min="9985" max="9985" width="26.44140625" style="252" customWidth="1"/>
    <col min="9986" max="9990" width="7.5546875" style="252" bestFit="1" customWidth="1"/>
    <col min="9991" max="9991" width="2.5546875" style="252" customWidth="1"/>
    <col min="9992" max="9996" width="7.5546875" style="252" bestFit="1" customWidth="1"/>
    <col min="9997" max="9997" width="2.5546875" style="252" customWidth="1"/>
    <col min="9998" max="10002" width="7.5546875" style="252" bestFit="1" customWidth="1"/>
    <col min="10003" max="10003" width="2.5546875" style="252" customWidth="1"/>
    <col min="10004" max="10008" width="7.5546875" style="252" bestFit="1" customWidth="1"/>
    <col min="10009" max="10009" width="2.44140625" style="252" customWidth="1"/>
    <col min="10010" max="10011" width="7.5546875" style="252" bestFit="1" customWidth="1"/>
    <col min="10012" max="10240" width="9.109375" style="252"/>
    <col min="10241" max="10241" width="26.44140625" style="252" customWidth="1"/>
    <col min="10242" max="10246" width="7.5546875" style="252" bestFit="1" customWidth="1"/>
    <col min="10247" max="10247" width="2.5546875" style="252" customWidth="1"/>
    <col min="10248" max="10252" width="7.5546875" style="252" bestFit="1" customWidth="1"/>
    <col min="10253" max="10253" width="2.5546875" style="252" customWidth="1"/>
    <col min="10254" max="10258" width="7.5546875" style="252" bestFit="1" customWidth="1"/>
    <col min="10259" max="10259" width="2.5546875" style="252" customWidth="1"/>
    <col min="10260" max="10264" width="7.5546875" style="252" bestFit="1" customWidth="1"/>
    <col min="10265" max="10265" width="2.44140625" style="252" customWidth="1"/>
    <col min="10266" max="10267" width="7.5546875" style="252" bestFit="1" customWidth="1"/>
    <col min="10268" max="10496" width="9.109375" style="252"/>
    <col min="10497" max="10497" width="26.44140625" style="252" customWidth="1"/>
    <col min="10498" max="10502" width="7.5546875" style="252" bestFit="1" customWidth="1"/>
    <col min="10503" max="10503" width="2.5546875" style="252" customWidth="1"/>
    <col min="10504" max="10508" width="7.5546875" style="252" bestFit="1" customWidth="1"/>
    <col min="10509" max="10509" width="2.5546875" style="252" customWidth="1"/>
    <col min="10510" max="10514" width="7.5546875" style="252" bestFit="1" customWidth="1"/>
    <col min="10515" max="10515" width="2.5546875" style="252" customWidth="1"/>
    <col min="10516" max="10520" width="7.5546875" style="252" bestFit="1" customWidth="1"/>
    <col min="10521" max="10521" width="2.44140625" style="252" customWidth="1"/>
    <col min="10522" max="10523" width="7.5546875" style="252" bestFit="1" customWidth="1"/>
    <col min="10524" max="10752" width="9.109375" style="252"/>
    <col min="10753" max="10753" width="26.44140625" style="252" customWidth="1"/>
    <col min="10754" max="10758" width="7.5546875" style="252" bestFit="1" customWidth="1"/>
    <col min="10759" max="10759" width="2.5546875" style="252" customWidth="1"/>
    <col min="10760" max="10764" width="7.5546875" style="252" bestFit="1" customWidth="1"/>
    <col min="10765" max="10765" width="2.5546875" style="252" customWidth="1"/>
    <col min="10766" max="10770" width="7.5546875" style="252" bestFit="1" customWidth="1"/>
    <col min="10771" max="10771" width="2.5546875" style="252" customWidth="1"/>
    <col min="10772" max="10776" width="7.5546875" style="252" bestFit="1" customWidth="1"/>
    <col min="10777" max="10777" width="2.44140625" style="252" customWidth="1"/>
    <col min="10778" max="10779" width="7.5546875" style="252" bestFit="1" customWidth="1"/>
    <col min="10780" max="11008" width="9.109375" style="252"/>
    <col min="11009" max="11009" width="26.44140625" style="252" customWidth="1"/>
    <col min="11010" max="11014" width="7.5546875" style="252" bestFit="1" customWidth="1"/>
    <col min="11015" max="11015" width="2.5546875" style="252" customWidth="1"/>
    <col min="11016" max="11020" width="7.5546875" style="252" bestFit="1" customWidth="1"/>
    <col min="11021" max="11021" width="2.5546875" style="252" customWidth="1"/>
    <col min="11022" max="11026" width="7.5546875" style="252" bestFit="1" customWidth="1"/>
    <col min="11027" max="11027" width="2.5546875" style="252" customWidth="1"/>
    <col min="11028" max="11032" width="7.5546875" style="252" bestFit="1" customWidth="1"/>
    <col min="11033" max="11033" width="2.44140625" style="252" customWidth="1"/>
    <col min="11034" max="11035" width="7.5546875" style="252" bestFit="1" customWidth="1"/>
    <col min="11036" max="11264" width="9.109375" style="252"/>
    <col min="11265" max="11265" width="26.44140625" style="252" customWidth="1"/>
    <col min="11266" max="11270" width="7.5546875" style="252" bestFit="1" customWidth="1"/>
    <col min="11271" max="11271" width="2.5546875" style="252" customWidth="1"/>
    <col min="11272" max="11276" width="7.5546875" style="252" bestFit="1" customWidth="1"/>
    <col min="11277" max="11277" width="2.5546875" style="252" customWidth="1"/>
    <col min="11278" max="11282" width="7.5546875" style="252" bestFit="1" customWidth="1"/>
    <col min="11283" max="11283" width="2.5546875" style="252" customWidth="1"/>
    <col min="11284" max="11288" width="7.5546875" style="252" bestFit="1" customWidth="1"/>
    <col min="11289" max="11289" width="2.44140625" style="252" customWidth="1"/>
    <col min="11290" max="11291" width="7.5546875" style="252" bestFit="1" customWidth="1"/>
    <col min="11292" max="11520" width="9.109375" style="252"/>
    <col min="11521" max="11521" width="26.44140625" style="252" customWidth="1"/>
    <col min="11522" max="11526" width="7.5546875" style="252" bestFit="1" customWidth="1"/>
    <col min="11527" max="11527" width="2.5546875" style="252" customWidth="1"/>
    <col min="11528" max="11532" width="7.5546875" style="252" bestFit="1" customWidth="1"/>
    <col min="11533" max="11533" width="2.5546875" style="252" customWidth="1"/>
    <col min="11534" max="11538" width="7.5546875" style="252" bestFit="1" customWidth="1"/>
    <col min="11539" max="11539" width="2.5546875" style="252" customWidth="1"/>
    <col min="11540" max="11544" width="7.5546875" style="252" bestFit="1" customWidth="1"/>
    <col min="11545" max="11545" width="2.44140625" style="252" customWidth="1"/>
    <col min="11546" max="11547" width="7.5546875" style="252" bestFit="1" customWidth="1"/>
    <col min="11548" max="11776" width="9.109375" style="252"/>
    <col min="11777" max="11777" width="26.44140625" style="252" customWidth="1"/>
    <col min="11778" max="11782" width="7.5546875" style="252" bestFit="1" customWidth="1"/>
    <col min="11783" max="11783" width="2.5546875" style="252" customWidth="1"/>
    <col min="11784" max="11788" width="7.5546875" style="252" bestFit="1" customWidth="1"/>
    <col min="11789" max="11789" width="2.5546875" style="252" customWidth="1"/>
    <col min="11790" max="11794" width="7.5546875" style="252" bestFit="1" customWidth="1"/>
    <col min="11795" max="11795" width="2.5546875" style="252" customWidth="1"/>
    <col min="11796" max="11800" width="7.5546875" style="252" bestFit="1" customWidth="1"/>
    <col min="11801" max="11801" width="2.44140625" style="252" customWidth="1"/>
    <col min="11802" max="11803" width="7.5546875" style="252" bestFit="1" customWidth="1"/>
    <col min="11804" max="12032" width="9.109375" style="252"/>
    <col min="12033" max="12033" width="26.44140625" style="252" customWidth="1"/>
    <col min="12034" max="12038" width="7.5546875" style="252" bestFit="1" customWidth="1"/>
    <col min="12039" max="12039" width="2.5546875" style="252" customWidth="1"/>
    <col min="12040" max="12044" width="7.5546875" style="252" bestFit="1" customWidth="1"/>
    <col min="12045" max="12045" width="2.5546875" style="252" customWidth="1"/>
    <col min="12046" max="12050" width="7.5546875" style="252" bestFit="1" customWidth="1"/>
    <col min="12051" max="12051" width="2.5546875" style="252" customWidth="1"/>
    <col min="12052" max="12056" width="7.5546875" style="252" bestFit="1" customWidth="1"/>
    <col min="12057" max="12057" width="2.44140625" style="252" customWidth="1"/>
    <col min="12058" max="12059" width="7.5546875" style="252" bestFit="1" customWidth="1"/>
    <col min="12060" max="12288" width="9.109375" style="252"/>
    <col min="12289" max="12289" width="26.44140625" style="252" customWidth="1"/>
    <col min="12290" max="12294" width="7.5546875" style="252" bestFit="1" customWidth="1"/>
    <col min="12295" max="12295" width="2.5546875" style="252" customWidth="1"/>
    <col min="12296" max="12300" width="7.5546875" style="252" bestFit="1" customWidth="1"/>
    <col min="12301" max="12301" width="2.5546875" style="252" customWidth="1"/>
    <col min="12302" max="12306" width="7.5546875" style="252" bestFit="1" customWidth="1"/>
    <col min="12307" max="12307" width="2.5546875" style="252" customWidth="1"/>
    <col min="12308" max="12312" width="7.5546875" style="252" bestFit="1" customWidth="1"/>
    <col min="12313" max="12313" width="2.44140625" style="252" customWidth="1"/>
    <col min="12314" max="12315" width="7.5546875" style="252" bestFit="1" customWidth="1"/>
    <col min="12316" max="12544" width="9.109375" style="252"/>
    <col min="12545" max="12545" width="26.44140625" style="252" customWidth="1"/>
    <col min="12546" max="12550" width="7.5546875" style="252" bestFit="1" customWidth="1"/>
    <col min="12551" max="12551" width="2.5546875" style="252" customWidth="1"/>
    <col min="12552" max="12556" width="7.5546875" style="252" bestFit="1" customWidth="1"/>
    <col min="12557" max="12557" width="2.5546875" style="252" customWidth="1"/>
    <col min="12558" max="12562" width="7.5546875" style="252" bestFit="1" customWidth="1"/>
    <col min="12563" max="12563" width="2.5546875" style="252" customWidth="1"/>
    <col min="12564" max="12568" width="7.5546875" style="252" bestFit="1" customWidth="1"/>
    <col min="12569" max="12569" width="2.44140625" style="252" customWidth="1"/>
    <col min="12570" max="12571" width="7.5546875" style="252" bestFit="1" customWidth="1"/>
    <col min="12572" max="12800" width="9.109375" style="252"/>
    <col min="12801" max="12801" width="26.44140625" style="252" customWidth="1"/>
    <col min="12802" max="12806" width="7.5546875" style="252" bestFit="1" customWidth="1"/>
    <col min="12807" max="12807" width="2.5546875" style="252" customWidth="1"/>
    <col min="12808" max="12812" width="7.5546875" style="252" bestFit="1" customWidth="1"/>
    <col min="12813" max="12813" width="2.5546875" style="252" customWidth="1"/>
    <col min="12814" max="12818" width="7.5546875" style="252" bestFit="1" customWidth="1"/>
    <col min="12819" max="12819" width="2.5546875" style="252" customWidth="1"/>
    <col min="12820" max="12824" width="7.5546875" style="252" bestFit="1" customWidth="1"/>
    <col min="12825" max="12825" width="2.44140625" style="252" customWidth="1"/>
    <col min="12826" max="12827" width="7.5546875" style="252" bestFit="1" customWidth="1"/>
    <col min="12828" max="13056" width="9.109375" style="252"/>
    <col min="13057" max="13057" width="26.44140625" style="252" customWidth="1"/>
    <col min="13058" max="13062" width="7.5546875" style="252" bestFit="1" customWidth="1"/>
    <col min="13063" max="13063" width="2.5546875" style="252" customWidth="1"/>
    <col min="13064" max="13068" width="7.5546875" style="252" bestFit="1" customWidth="1"/>
    <col min="13069" max="13069" width="2.5546875" style="252" customWidth="1"/>
    <col min="13070" max="13074" width="7.5546875" style="252" bestFit="1" customWidth="1"/>
    <col min="13075" max="13075" width="2.5546875" style="252" customWidth="1"/>
    <col min="13076" max="13080" width="7.5546875" style="252" bestFit="1" customWidth="1"/>
    <col min="13081" max="13081" width="2.44140625" style="252" customWidth="1"/>
    <col min="13082" max="13083" width="7.5546875" style="252" bestFit="1" customWidth="1"/>
    <col min="13084" max="13312" width="9.109375" style="252"/>
    <col min="13313" max="13313" width="26.44140625" style="252" customWidth="1"/>
    <col min="13314" max="13318" width="7.5546875" style="252" bestFit="1" customWidth="1"/>
    <col min="13319" max="13319" width="2.5546875" style="252" customWidth="1"/>
    <col min="13320" max="13324" width="7.5546875" style="252" bestFit="1" customWidth="1"/>
    <col min="13325" max="13325" width="2.5546875" style="252" customWidth="1"/>
    <col min="13326" max="13330" width="7.5546875" style="252" bestFit="1" customWidth="1"/>
    <col min="13331" max="13331" width="2.5546875" style="252" customWidth="1"/>
    <col min="13332" max="13336" width="7.5546875" style="252" bestFit="1" customWidth="1"/>
    <col min="13337" max="13337" width="2.44140625" style="252" customWidth="1"/>
    <col min="13338" max="13339" width="7.5546875" style="252" bestFit="1" customWidth="1"/>
    <col min="13340" max="13568" width="9.109375" style="252"/>
    <col min="13569" max="13569" width="26.44140625" style="252" customWidth="1"/>
    <col min="13570" max="13574" width="7.5546875" style="252" bestFit="1" customWidth="1"/>
    <col min="13575" max="13575" width="2.5546875" style="252" customWidth="1"/>
    <col min="13576" max="13580" width="7.5546875" style="252" bestFit="1" customWidth="1"/>
    <col min="13581" max="13581" width="2.5546875" style="252" customWidth="1"/>
    <col min="13582" max="13586" width="7.5546875" style="252" bestFit="1" customWidth="1"/>
    <col min="13587" max="13587" width="2.5546875" style="252" customWidth="1"/>
    <col min="13588" max="13592" width="7.5546875" style="252" bestFit="1" customWidth="1"/>
    <col min="13593" max="13593" width="2.44140625" style="252" customWidth="1"/>
    <col min="13594" max="13595" width="7.5546875" style="252" bestFit="1" customWidth="1"/>
    <col min="13596" max="13824" width="9.109375" style="252"/>
    <col min="13825" max="13825" width="26.44140625" style="252" customWidth="1"/>
    <col min="13826" max="13830" width="7.5546875" style="252" bestFit="1" customWidth="1"/>
    <col min="13831" max="13831" width="2.5546875" style="252" customWidth="1"/>
    <col min="13832" max="13836" width="7.5546875" style="252" bestFit="1" customWidth="1"/>
    <col min="13837" max="13837" width="2.5546875" style="252" customWidth="1"/>
    <col min="13838" max="13842" width="7.5546875" style="252" bestFit="1" customWidth="1"/>
    <col min="13843" max="13843" width="2.5546875" style="252" customWidth="1"/>
    <col min="13844" max="13848" width="7.5546875" style="252" bestFit="1" customWidth="1"/>
    <col min="13849" max="13849" width="2.44140625" style="252" customWidth="1"/>
    <col min="13850" max="13851" width="7.5546875" style="252" bestFit="1" customWidth="1"/>
    <col min="13852" max="14080" width="9.109375" style="252"/>
    <col min="14081" max="14081" width="26.44140625" style="252" customWidth="1"/>
    <col min="14082" max="14086" width="7.5546875" style="252" bestFit="1" customWidth="1"/>
    <col min="14087" max="14087" width="2.5546875" style="252" customWidth="1"/>
    <col min="14088" max="14092" width="7.5546875" style="252" bestFit="1" customWidth="1"/>
    <col min="14093" max="14093" width="2.5546875" style="252" customWidth="1"/>
    <col min="14094" max="14098" width="7.5546875" style="252" bestFit="1" customWidth="1"/>
    <col min="14099" max="14099" width="2.5546875" style="252" customWidth="1"/>
    <col min="14100" max="14104" width="7.5546875" style="252" bestFit="1" customWidth="1"/>
    <col min="14105" max="14105" width="2.44140625" style="252" customWidth="1"/>
    <col min="14106" max="14107" width="7.5546875" style="252" bestFit="1" customWidth="1"/>
    <col min="14108" max="14336" width="9.109375" style="252"/>
    <col min="14337" max="14337" width="26.44140625" style="252" customWidth="1"/>
    <col min="14338" max="14342" width="7.5546875" style="252" bestFit="1" customWidth="1"/>
    <col min="14343" max="14343" width="2.5546875" style="252" customWidth="1"/>
    <col min="14344" max="14348" width="7.5546875" style="252" bestFit="1" customWidth="1"/>
    <col min="14349" max="14349" width="2.5546875" style="252" customWidth="1"/>
    <col min="14350" max="14354" width="7.5546875" style="252" bestFit="1" customWidth="1"/>
    <col min="14355" max="14355" width="2.5546875" style="252" customWidth="1"/>
    <col min="14356" max="14360" width="7.5546875" style="252" bestFit="1" customWidth="1"/>
    <col min="14361" max="14361" width="2.44140625" style="252" customWidth="1"/>
    <col min="14362" max="14363" width="7.5546875" style="252" bestFit="1" customWidth="1"/>
    <col min="14364" max="14592" width="9.109375" style="252"/>
    <col min="14593" max="14593" width="26.44140625" style="252" customWidth="1"/>
    <col min="14594" max="14598" width="7.5546875" style="252" bestFit="1" customWidth="1"/>
    <col min="14599" max="14599" width="2.5546875" style="252" customWidth="1"/>
    <col min="14600" max="14604" width="7.5546875" style="252" bestFit="1" customWidth="1"/>
    <col min="14605" max="14605" width="2.5546875" style="252" customWidth="1"/>
    <col min="14606" max="14610" width="7.5546875" style="252" bestFit="1" customWidth="1"/>
    <col min="14611" max="14611" width="2.5546875" style="252" customWidth="1"/>
    <col min="14612" max="14616" width="7.5546875" style="252" bestFit="1" customWidth="1"/>
    <col min="14617" max="14617" width="2.44140625" style="252" customWidth="1"/>
    <col min="14618" max="14619" width="7.5546875" style="252" bestFit="1" customWidth="1"/>
    <col min="14620" max="14848" width="9.109375" style="252"/>
    <col min="14849" max="14849" width="26.44140625" style="252" customWidth="1"/>
    <col min="14850" max="14854" width="7.5546875" style="252" bestFit="1" customWidth="1"/>
    <col min="14855" max="14855" width="2.5546875" style="252" customWidth="1"/>
    <col min="14856" max="14860" width="7.5546875" style="252" bestFit="1" customWidth="1"/>
    <col min="14861" max="14861" width="2.5546875" style="252" customWidth="1"/>
    <col min="14862" max="14866" width="7.5546875" style="252" bestFit="1" customWidth="1"/>
    <col min="14867" max="14867" width="2.5546875" style="252" customWidth="1"/>
    <col min="14868" max="14872" width="7.5546875" style="252" bestFit="1" customWidth="1"/>
    <col min="14873" max="14873" width="2.44140625" style="252" customWidth="1"/>
    <col min="14874" max="14875" width="7.5546875" style="252" bestFit="1" customWidth="1"/>
    <col min="14876" max="15104" width="9.109375" style="252"/>
    <col min="15105" max="15105" width="26.44140625" style="252" customWidth="1"/>
    <col min="15106" max="15110" width="7.5546875" style="252" bestFit="1" customWidth="1"/>
    <col min="15111" max="15111" width="2.5546875" style="252" customWidth="1"/>
    <col min="15112" max="15116" width="7.5546875" style="252" bestFit="1" customWidth="1"/>
    <col min="15117" max="15117" width="2.5546875" style="252" customWidth="1"/>
    <col min="15118" max="15122" width="7.5546875" style="252" bestFit="1" customWidth="1"/>
    <col min="15123" max="15123" width="2.5546875" style="252" customWidth="1"/>
    <col min="15124" max="15128" width="7.5546875" style="252" bestFit="1" customWidth="1"/>
    <col min="15129" max="15129" width="2.44140625" style="252" customWidth="1"/>
    <col min="15130" max="15131" width="7.5546875" style="252" bestFit="1" customWidth="1"/>
    <col min="15132" max="15360" width="9.109375" style="252"/>
    <col min="15361" max="15361" width="26.44140625" style="252" customWidth="1"/>
    <col min="15362" max="15366" width="7.5546875" style="252" bestFit="1" customWidth="1"/>
    <col min="15367" max="15367" width="2.5546875" style="252" customWidth="1"/>
    <col min="15368" max="15372" width="7.5546875" style="252" bestFit="1" customWidth="1"/>
    <col min="15373" max="15373" width="2.5546875" style="252" customWidth="1"/>
    <col min="15374" max="15378" width="7.5546875" style="252" bestFit="1" customWidth="1"/>
    <col min="15379" max="15379" width="2.5546875" style="252" customWidth="1"/>
    <col min="15380" max="15384" width="7.5546875" style="252" bestFit="1" customWidth="1"/>
    <col min="15385" max="15385" width="2.44140625" style="252" customWidth="1"/>
    <col min="15386" max="15387" width="7.5546875" style="252" bestFit="1" customWidth="1"/>
    <col min="15388" max="15616" width="9.109375" style="252"/>
    <col min="15617" max="15617" width="26.44140625" style="252" customWidth="1"/>
    <col min="15618" max="15622" width="7.5546875" style="252" bestFit="1" customWidth="1"/>
    <col min="15623" max="15623" width="2.5546875" style="252" customWidth="1"/>
    <col min="15624" max="15628" width="7.5546875" style="252" bestFit="1" customWidth="1"/>
    <col min="15629" max="15629" width="2.5546875" style="252" customWidth="1"/>
    <col min="15630" max="15634" width="7.5546875" style="252" bestFit="1" customWidth="1"/>
    <col min="15635" max="15635" width="2.5546875" style="252" customWidth="1"/>
    <col min="15636" max="15640" width="7.5546875" style="252" bestFit="1" customWidth="1"/>
    <col min="15641" max="15641" width="2.44140625" style="252" customWidth="1"/>
    <col min="15642" max="15643" width="7.5546875" style="252" bestFit="1" customWidth="1"/>
    <col min="15644" max="15872" width="9.109375" style="252"/>
    <col min="15873" max="15873" width="26.44140625" style="252" customWidth="1"/>
    <col min="15874" max="15878" width="7.5546875" style="252" bestFit="1" customWidth="1"/>
    <col min="15879" max="15879" width="2.5546875" style="252" customWidth="1"/>
    <col min="15880" max="15884" width="7.5546875" style="252" bestFit="1" customWidth="1"/>
    <col min="15885" max="15885" width="2.5546875" style="252" customWidth="1"/>
    <col min="15886" max="15890" width="7.5546875" style="252" bestFit="1" customWidth="1"/>
    <col min="15891" max="15891" width="2.5546875" style="252" customWidth="1"/>
    <col min="15892" max="15896" width="7.5546875" style="252" bestFit="1" customWidth="1"/>
    <col min="15897" max="15897" width="2.44140625" style="252" customWidth="1"/>
    <col min="15898" max="15899" width="7.5546875" style="252" bestFit="1" customWidth="1"/>
    <col min="15900" max="16128" width="9.109375" style="252"/>
    <col min="16129" max="16129" width="26.44140625" style="252" customWidth="1"/>
    <col min="16130" max="16134" width="7.5546875" style="252" bestFit="1" customWidth="1"/>
    <col min="16135" max="16135" width="2.5546875" style="252" customWidth="1"/>
    <col min="16136" max="16140" width="7.5546875" style="252" bestFit="1" customWidth="1"/>
    <col min="16141" max="16141" width="2.5546875" style="252" customWidth="1"/>
    <col min="16142" max="16146" width="7.5546875" style="252" bestFit="1" customWidth="1"/>
    <col min="16147" max="16147" width="2.5546875" style="252" customWidth="1"/>
    <col min="16148" max="16152" width="7.5546875" style="252" bestFit="1" customWidth="1"/>
    <col min="16153" max="16153" width="2.44140625" style="252" customWidth="1"/>
    <col min="16154" max="16155" width="7.5546875" style="252" bestFit="1" customWidth="1"/>
    <col min="16156" max="16384" width="9.109375" style="252"/>
  </cols>
  <sheetData>
    <row r="1" spans="1:27" ht="17.399999999999999" x14ac:dyDescent="0.3">
      <c r="A1" s="209" t="s">
        <v>81</v>
      </c>
    </row>
    <row r="2" spans="1:27" ht="13.8" thickBot="1" x14ac:dyDescent="0.3">
      <c r="A2" s="239"/>
    </row>
    <row r="3" spans="1:27" ht="21" customHeight="1" x14ac:dyDescent="0.25">
      <c r="A3" s="281"/>
      <c r="B3" s="1034" t="s">
        <v>40</v>
      </c>
      <c r="C3" s="1034"/>
      <c r="D3" s="1034"/>
      <c r="E3" s="1034"/>
      <c r="F3" s="1034"/>
      <c r="G3" s="282"/>
      <c r="H3" s="1034" t="s">
        <v>41</v>
      </c>
      <c r="I3" s="1034"/>
      <c r="J3" s="1034"/>
      <c r="K3" s="1034"/>
      <c r="L3" s="1034"/>
      <c r="M3" s="282"/>
      <c r="N3" s="1034" t="s">
        <v>42</v>
      </c>
      <c r="O3" s="1034"/>
      <c r="P3" s="1034"/>
      <c r="Q3" s="1034"/>
      <c r="R3" s="1034"/>
      <c r="S3" s="282"/>
      <c r="T3" s="1034" t="s">
        <v>43</v>
      </c>
      <c r="U3" s="1034"/>
      <c r="V3" s="1034"/>
      <c r="W3" s="1034"/>
      <c r="X3" s="1034"/>
      <c r="Y3" s="282"/>
      <c r="Z3" s="1034" t="s">
        <v>44</v>
      </c>
      <c r="AA3" s="1034"/>
    </row>
    <row r="4" spans="1:27" ht="21" customHeight="1" thickBot="1" x14ac:dyDescent="0.3">
      <c r="A4" s="283"/>
      <c r="B4" s="284" t="s">
        <v>53</v>
      </c>
      <c r="C4" s="284" t="s">
        <v>54</v>
      </c>
      <c r="D4" s="284" t="s">
        <v>55</v>
      </c>
      <c r="E4" s="284" t="s">
        <v>56</v>
      </c>
      <c r="F4" s="284" t="s">
        <v>57</v>
      </c>
      <c r="G4" s="285"/>
      <c r="H4" s="284" t="s">
        <v>53</v>
      </c>
      <c r="I4" s="284" t="s">
        <v>54</v>
      </c>
      <c r="J4" s="284" t="s">
        <v>55</v>
      </c>
      <c r="K4" s="284" t="s">
        <v>56</v>
      </c>
      <c r="L4" s="284" t="s">
        <v>57</v>
      </c>
      <c r="M4" s="285"/>
      <c r="N4" s="284" t="s">
        <v>53</v>
      </c>
      <c r="O4" s="284" t="s">
        <v>54</v>
      </c>
      <c r="P4" s="284" t="s">
        <v>55</v>
      </c>
      <c r="Q4" s="284" t="s">
        <v>56</v>
      </c>
      <c r="R4" s="284" t="s">
        <v>57</v>
      </c>
      <c r="S4" s="285"/>
      <c r="T4" s="284" t="s">
        <v>53</v>
      </c>
      <c r="U4" s="284" t="s">
        <v>54</v>
      </c>
      <c r="V4" s="284" t="s">
        <v>55</v>
      </c>
      <c r="W4" s="284" t="s">
        <v>56</v>
      </c>
      <c r="X4" s="284" t="s">
        <v>57</v>
      </c>
      <c r="Y4" s="286"/>
      <c r="Z4" s="284" t="s">
        <v>56</v>
      </c>
      <c r="AA4" s="284" t="s">
        <v>57</v>
      </c>
    </row>
    <row r="5" spans="1:27" ht="22.5" customHeight="1" x14ac:dyDescent="0.25">
      <c r="A5" s="251"/>
      <c r="B5" s="1035" t="s">
        <v>9</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row>
    <row r="6" spans="1:27" x14ac:dyDescent="0.25">
      <c r="A6" s="287" t="s">
        <v>10</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row>
    <row r="7" spans="1:27" ht="13.8" x14ac:dyDescent="0.25">
      <c r="A7" s="289" t="s">
        <v>11</v>
      </c>
      <c r="B7" s="266">
        <v>746</v>
      </c>
      <c r="C7" s="266">
        <v>929</v>
      </c>
      <c r="D7" s="266">
        <v>1246</v>
      </c>
      <c r="E7" s="266">
        <v>805</v>
      </c>
      <c r="F7" s="266">
        <v>817</v>
      </c>
      <c r="G7" s="267"/>
      <c r="H7" s="266">
        <v>508</v>
      </c>
      <c r="I7" s="266">
        <v>449</v>
      </c>
      <c r="J7" s="266">
        <v>510</v>
      </c>
      <c r="K7" s="266">
        <v>321</v>
      </c>
      <c r="L7" s="266">
        <v>226</v>
      </c>
      <c r="M7" s="267"/>
      <c r="N7" s="266">
        <v>47</v>
      </c>
      <c r="O7" s="266">
        <v>16</v>
      </c>
      <c r="P7" s="266">
        <v>9</v>
      </c>
      <c r="Q7" s="266">
        <v>9</v>
      </c>
      <c r="R7" s="266">
        <v>11</v>
      </c>
      <c r="S7" s="267"/>
      <c r="T7" s="117">
        <v>5</v>
      </c>
      <c r="U7" s="266">
        <v>3</v>
      </c>
      <c r="V7" s="266">
        <v>1</v>
      </c>
      <c r="W7" s="266">
        <v>2</v>
      </c>
      <c r="X7" s="266">
        <v>0</v>
      </c>
      <c r="Y7" s="267"/>
      <c r="Z7" s="266">
        <v>330</v>
      </c>
      <c r="AA7" s="266">
        <v>419</v>
      </c>
    </row>
    <row r="8" spans="1:27" ht="13.8" x14ac:dyDescent="0.25">
      <c r="A8" s="292" t="s">
        <v>12</v>
      </c>
      <c r="B8" s="319">
        <v>1370</v>
      </c>
      <c r="C8" s="319">
        <v>1568</v>
      </c>
      <c r="D8" s="319">
        <v>2647</v>
      </c>
      <c r="E8" s="319">
        <v>1366</v>
      </c>
      <c r="F8" s="319">
        <v>1431</v>
      </c>
      <c r="G8" s="263"/>
      <c r="H8" s="319">
        <v>620</v>
      </c>
      <c r="I8" s="319">
        <v>539</v>
      </c>
      <c r="J8" s="319">
        <v>899</v>
      </c>
      <c r="K8" s="319">
        <v>531</v>
      </c>
      <c r="L8" s="319">
        <v>438</v>
      </c>
      <c r="M8" s="263"/>
      <c r="N8" s="319">
        <v>64</v>
      </c>
      <c r="O8" s="319">
        <v>29</v>
      </c>
      <c r="P8" s="319">
        <v>27</v>
      </c>
      <c r="Q8" s="319">
        <v>18</v>
      </c>
      <c r="R8" s="319">
        <v>21</v>
      </c>
      <c r="S8" s="263"/>
      <c r="T8" s="319">
        <v>2</v>
      </c>
      <c r="U8" s="319">
        <v>8</v>
      </c>
      <c r="V8" s="319">
        <v>4</v>
      </c>
      <c r="W8" s="319">
        <v>2</v>
      </c>
      <c r="X8" s="319">
        <v>1</v>
      </c>
      <c r="Y8" s="263"/>
      <c r="Z8" s="319">
        <v>129</v>
      </c>
      <c r="AA8" s="319">
        <v>168</v>
      </c>
    </row>
    <row r="9" spans="1:27" ht="13.8" x14ac:dyDescent="0.25">
      <c r="A9" s="251" t="s">
        <v>13</v>
      </c>
      <c r="B9" s="267"/>
      <c r="C9" s="267"/>
      <c r="D9" s="267"/>
      <c r="E9" s="267"/>
      <c r="F9" s="267"/>
      <c r="G9" s="267"/>
      <c r="H9" s="266"/>
      <c r="I9" s="266"/>
      <c r="J9" s="266"/>
      <c r="K9" s="266"/>
      <c r="L9" s="266"/>
      <c r="M9" s="267"/>
      <c r="N9" s="267"/>
      <c r="O9" s="267"/>
      <c r="P9" s="267"/>
      <c r="Q9" s="267"/>
      <c r="R9" s="267"/>
      <c r="S9" s="267"/>
      <c r="T9" s="267"/>
      <c r="U9" s="267"/>
      <c r="V9" s="267"/>
      <c r="W9" s="267"/>
      <c r="X9" s="267"/>
      <c r="Y9" s="267"/>
      <c r="Z9" s="267"/>
      <c r="AA9" s="267"/>
    </row>
    <row r="10" spans="1:27" ht="13.8" x14ac:dyDescent="0.25">
      <c r="A10" s="289" t="s">
        <v>14</v>
      </c>
      <c r="B10" s="266">
        <v>322</v>
      </c>
      <c r="C10" s="266">
        <v>327</v>
      </c>
      <c r="D10" s="266">
        <v>374</v>
      </c>
      <c r="E10" s="266">
        <v>285</v>
      </c>
      <c r="F10" s="266">
        <v>423</v>
      </c>
      <c r="G10" s="267"/>
      <c r="H10" s="266">
        <v>116</v>
      </c>
      <c r="I10" s="266">
        <v>96</v>
      </c>
      <c r="J10" s="266">
        <v>80</v>
      </c>
      <c r="K10" s="266">
        <v>90</v>
      </c>
      <c r="L10" s="266">
        <v>47</v>
      </c>
      <c r="M10" s="267"/>
      <c r="N10" s="266">
        <v>0</v>
      </c>
      <c r="O10" s="266">
        <v>0</v>
      </c>
      <c r="P10" s="266">
        <v>0</v>
      </c>
      <c r="Q10" s="266">
        <v>0</v>
      </c>
      <c r="R10" s="266">
        <v>0</v>
      </c>
      <c r="S10" s="267"/>
      <c r="T10" s="266">
        <v>0</v>
      </c>
      <c r="U10" s="266">
        <v>0</v>
      </c>
      <c r="V10" s="266">
        <v>0</v>
      </c>
      <c r="W10" s="266">
        <v>0</v>
      </c>
      <c r="X10" s="266">
        <v>0</v>
      </c>
      <c r="Y10" s="267"/>
      <c r="Z10" s="266">
        <v>76</v>
      </c>
      <c r="AA10" s="266">
        <v>93</v>
      </c>
    </row>
    <row r="11" spans="1:27" ht="13.8" x14ac:dyDescent="0.25">
      <c r="A11" s="289" t="s">
        <v>15</v>
      </c>
      <c r="B11" s="266">
        <v>289</v>
      </c>
      <c r="C11" s="266">
        <v>313</v>
      </c>
      <c r="D11" s="266">
        <v>550</v>
      </c>
      <c r="E11" s="266">
        <v>387</v>
      </c>
      <c r="F11" s="266">
        <v>361</v>
      </c>
      <c r="G11" s="267"/>
      <c r="H11" s="266">
        <v>151</v>
      </c>
      <c r="I11" s="266">
        <v>138</v>
      </c>
      <c r="J11" s="266">
        <v>181</v>
      </c>
      <c r="K11" s="266">
        <v>136</v>
      </c>
      <c r="L11" s="266">
        <v>97</v>
      </c>
      <c r="M11" s="267"/>
      <c r="N11" s="266">
        <v>10</v>
      </c>
      <c r="O11" s="266">
        <v>6</v>
      </c>
      <c r="P11" s="266">
        <v>4</v>
      </c>
      <c r="Q11" s="266">
        <v>6</v>
      </c>
      <c r="R11" s="266">
        <v>3</v>
      </c>
      <c r="S11" s="267"/>
      <c r="T11" s="266">
        <v>0</v>
      </c>
      <c r="U11" s="266">
        <v>1</v>
      </c>
      <c r="V11" s="266">
        <v>0</v>
      </c>
      <c r="W11" s="266">
        <v>1</v>
      </c>
      <c r="X11" s="266">
        <v>0</v>
      </c>
      <c r="Y11" s="267"/>
      <c r="Z11" s="266">
        <v>114</v>
      </c>
      <c r="AA11" s="266">
        <v>133</v>
      </c>
    </row>
    <row r="12" spans="1:27" ht="13.8" x14ac:dyDescent="0.25">
      <c r="A12" s="289" t="s">
        <v>16</v>
      </c>
      <c r="B12" s="266">
        <v>406</v>
      </c>
      <c r="C12" s="266">
        <v>523</v>
      </c>
      <c r="D12" s="266">
        <v>821</v>
      </c>
      <c r="E12" s="266">
        <v>459</v>
      </c>
      <c r="F12" s="266">
        <v>464</v>
      </c>
      <c r="G12" s="267"/>
      <c r="H12" s="266">
        <v>263</v>
      </c>
      <c r="I12" s="266">
        <v>225</v>
      </c>
      <c r="J12" s="266">
        <v>405</v>
      </c>
      <c r="K12" s="266">
        <v>199</v>
      </c>
      <c r="L12" s="266">
        <v>149</v>
      </c>
      <c r="M12" s="267"/>
      <c r="N12" s="266">
        <v>24</v>
      </c>
      <c r="O12" s="266">
        <v>8</v>
      </c>
      <c r="P12" s="266">
        <v>6</v>
      </c>
      <c r="Q12" s="266">
        <v>9</v>
      </c>
      <c r="R12" s="266">
        <v>7</v>
      </c>
      <c r="S12" s="267"/>
      <c r="T12" s="266">
        <v>0</v>
      </c>
      <c r="U12" s="266">
        <v>1</v>
      </c>
      <c r="V12" s="266">
        <v>1</v>
      </c>
      <c r="W12" s="266">
        <v>0</v>
      </c>
      <c r="X12" s="266">
        <v>1</v>
      </c>
      <c r="Y12" s="267"/>
      <c r="Z12" s="266">
        <v>89</v>
      </c>
      <c r="AA12" s="266">
        <v>86</v>
      </c>
    </row>
    <row r="13" spans="1:27" ht="13.8" x14ac:dyDescent="0.25">
      <c r="A13" s="289" t="s">
        <v>17</v>
      </c>
      <c r="B13" s="266">
        <v>470</v>
      </c>
      <c r="C13" s="266">
        <v>612</v>
      </c>
      <c r="D13" s="266">
        <v>1211</v>
      </c>
      <c r="E13" s="266">
        <v>486</v>
      </c>
      <c r="F13" s="266">
        <v>523</v>
      </c>
      <c r="G13" s="267"/>
      <c r="H13" s="266">
        <v>401</v>
      </c>
      <c r="I13" s="266">
        <v>348</v>
      </c>
      <c r="J13" s="266">
        <v>541</v>
      </c>
      <c r="K13" s="266">
        <v>261</v>
      </c>
      <c r="L13" s="266">
        <v>219</v>
      </c>
      <c r="M13" s="267"/>
      <c r="N13" s="266">
        <v>56</v>
      </c>
      <c r="O13" s="266">
        <v>19</v>
      </c>
      <c r="P13" s="266">
        <v>19</v>
      </c>
      <c r="Q13" s="266">
        <v>5</v>
      </c>
      <c r="R13" s="266">
        <v>10</v>
      </c>
      <c r="S13" s="267"/>
      <c r="T13" s="266">
        <v>6</v>
      </c>
      <c r="U13" s="266">
        <v>8</v>
      </c>
      <c r="V13" s="266">
        <v>3</v>
      </c>
      <c r="W13" s="266">
        <v>3</v>
      </c>
      <c r="X13" s="266">
        <v>0</v>
      </c>
      <c r="Y13" s="267"/>
      <c r="Z13" s="266">
        <v>87</v>
      </c>
      <c r="AA13" s="266">
        <v>112</v>
      </c>
    </row>
    <row r="14" spans="1:27" ht="13.8" x14ac:dyDescent="0.25">
      <c r="A14" s="289" t="s">
        <v>18</v>
      </c>
      <c r="B14" s="266">
        <v>629</v>
      </c>
      <c r="C14" s="266">
        <v>722</v>
      </c>
      <c r="D14" s="266">
        <v>937</v>
      </c>
      <c r="E14" s="266">
        <v>554</v>
      </c>
      <c r="F14" s="266">
        <v>477</v>
      </c>
      <c r="G14" s="267"/>
      <c r="H14" s="266">
        <v>197</v>
      </c>
      <c r="I14" s="266">
        <v>181</v>
      </c>
      <c r="J14" s="266">
        <v>202</v>
      </c>
      <c r="K14" s="266">
        <v>166</v>
      </c>
      <c r="L14" s="266">
        <v>152</v>
      </c>
      <c r="M14" s="267"/>
      <c r="N14" s="266">
        <v>21</v>
      </c>
      <c r="O14" s="266">
        <v>12</v>
      </c>
      <c r="P14" s="266">
        <v>7</v>
      </c>
      <c r="Q14" s="266">
        <v>7</v>
      </c>
      <c r="R14" s="266">
        <v>12</v>
      </c>
      <c r="S14" s="267"/>
      <c r="T14" s="266">
        <v>1</v>
      </c>
      <c r="U14" s="266">
        <v>1</v>
      </c>
      <c r="V14" s="266">
        <v>1</v>
      </c>
      <c r="W14" s="266">
        <v>0</v>
      </c>
      <c r="X14" s="266">
        <v>0</v>
      </c>
      <c r="Y14" s="267"/>
      <c r="Z14" s="266">
        <v>93</v>
      </c>
      <c r="AA14" s="266">
        <v>163</v>
      </c>
    </row>
    <row r="15" spans="1:27" ht="13.8" x14ac:dyDescent="0.25">
      <c r="A15" s="287" t="s">
        <v>19</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row>
    <row r="16" spans="1:27" ht="13.8" x14ac:dyDescent="0.25">
      <c r="A16" s="251" t="s">
        <v>20</v>
      </c>
      <c r="B16" s="268">
        <v>88.090737240075612</v>
      </c>
      <c r="C16" s="268">
        <v>91.06928313976772</v>
      </c>
      <c r="D16" s="268">
        <v>89.185717955304398</v>
      </c>
      <c r="E16" s="268">
        <v>85.674804237678487</v>
      </c>
      <c r="F16" s="268">
        <v>81.405693950177934</v>
      </c>
      <c r="G16" s="320"/>
      <c r="H16" s="268">
        <v>90.248226950354606</v>
      </c>
      <c r="I16" s="268">
        <v>89.979757085020239</v>
      </c>
      <c r="J16" s="268">
        <v>92.476933995741661</v>
      </c>
      <c r="K16" s="268">
        <v>82.511737089201873</v>
      </c>
      <c r="L16" s="268">
        <v>84.638554216867476</v>
      </c>
      <c r="M16" s="320"/>
      <c r="N16" s="268">
        <v>84.684684684684683</v>
      </c>
      <c r="O16" s="268">
        <v>88.888888888888886</v>
      </c>
      <c r="P16" s="268">
        <v>94.444444444444443</v>
      </c>
      <c r="Q16" s="268">
        <v>77.777777777777771</v>
      </c>
      <c r="R16" s="268">
        <v>90.625</v>
      </c>
      <c r="S16" s="320"/>
      <c r="T16" s="268">
        <v>57.142857142857146</v>
      </c>
      <c r="U16" s="268">
        <v>63.636363636363633</v>
      </c>
      <c r="V16" s="268">
        <v>80</v>
      </c>
      <c r="W16" s="268">
        <v>75</v>
      </c>
      <c r="X16" s="268">
        <v>0</v>
      </c>
      <c r="Y16" s="320"/>
      <c r="Z16" s="268">
        <v>8.2788671023965144</v>
      </c>
      <c r="AA16" s="268">
        <v>28.790459965928449</v>
      </c>
    </row>
    <row r="17" spans="1:27" ht="13.8" x14ac:dyDescent="0.25">
      <c r="A17" s="241" t="s">
        <v>21</v>
      </c>
      <c r="B17" s="266">
        <v>90</v>
      </c>
      <c r="C17" s="266">
        <v>114</v>
      </c>
      <c r="D17" s="266">
        <v>203</v>
      </c>
      <c r="E17" s="266">
        <v>117</v>
      </c>
      <c r="F17" s="266">
        <v>115</v>
      </c>
      <c r="G17" s="267"/>
      <c r="H17" s="266">
        <v>89</v>
      </c>
      <c r="I17" s="266">
        <v>76</v>
      </c>
      <c r="J17" s="266">
        <v>66</v>
      </c>
      <c r="K17" s="266">
        <v>52</v>
      </c>
      <c r="L17" s="266">
        <v>40</v>
      </c>
      <c r="M17" s="266"/>
      <c r="N17" s="266">
        <v>7</v>
      </c>
      <c r="O17" s="266">
        <v>4</v>
      </c>
      <c r="P17" s="266">
        <v>5</v>
      </c>
      <c r="Q17" s="266">
        <v>1</v>
      </c>
      <c r="R17" s="266">
        <v>2</v>
      </c>
      <c r="S17" s="267"/>
      <c r="T17" s="266">
        <v>0</v>
      </c>
      <c r="U17" s="266">
        <v>0</v>
      </c>
      <c r="V17" s="266">
        <v>0</v>
      </c>
      <c r="W17" s="266">
        <v>0</v>
      </c>
      <c r="X17" s="266">
        <v>0</v>
      </c>
      <c r="Y17" s="267"/>
      <c r="Z17" s="266">
        <v>4</v>
      </c>
      <c r="AA17" s="266">
        <v>21</v>
      </c>
    </row>
    <row r="18" spans="1:27" ht="14.4" x14ac:dyDescent="0.3">
      <c r="A18" s="242" t="s">
        <v>22</v>
      </c>
      <c r="B18" s="269"/>
      <c r="C18" s="269"/>
      <c r="D18" s="269"/>
      <c r="E18" s="269"/>
      <c r="F18" s="269"/>
      <c r="G18" s="269"/>
      <c r="H18" s="269"/>
      <c r="I18" s="269"/>
      <c r="J18" s="269"/>
      <c r="K18" s="269"/>
      <c r="L18" s="269"/>
      <c r="M18" s="269"/>
      <c r="N18" s="269"/>
      <c r="O18" s="269"/>
      <c r="P18" s="269"/>
      <c r="Q18" s="269"/>
      <c r="R18" s="269"/>
      <c r="S18" s="269"/>
      <c r="T18" s="266"/>
      <c r="U18" s="266"/>
      <c r="V18" s="266"/>
      <c r="W18" s="266"/>
      <c r="X18" s="266"/>
      <c r="Y18" s="269"/>
      <c r="Z18" s="269"/>
      <c r="AA18" s="269"/>
    </row>
    <row r="19" spans="1:27" ht="14.4" x14ac:dyDescent="0.3">
      <c r="A19" s="242" t="s">
        <v>23</v>
      </c>
      <c r="B19" s="271">
        <v>26</v>
      </c>
      <c r="C19" s="271">
        <v>22</v>
      </c>
      <c r="D19" s="271">
        <v>37</v>
      </c>
      <c r="E19" s="271">
        <v>34</v>
      </c>
      <c r="F19" s="271">
        <v>36</v>
      </c>
      <c r="G19" s="269"/>
      <c r="H19" s="271">
        <v>21</v>
      </c>
      <c r="I19" s="271">
        <v>19</v>
      </c>
      <c r="J19" s="271">
        <v>26</v>
      </c>
      <c r="K19" s="271">
        <v>22</v>
      </c>
      <c r="L19" s="271">
        <v>15</v>
      </c>
      <c r="M19" s="269"/>
      <c r="N19" s="271">
        <v>0</v>
      </c>
      <c r="O19" s="271">
        <v>2</v>
      </c>
      <c r="P19" s="271">
        <v>5</v>
      </c>
      <c r="Q19" s="271">
        <v>0</v>
      </c>
      <c r="R19" s="271">
        <v>0</v>
      </c>
      <c r="S19" s="269"/>
      <c r="T19" s="271">
        <v>0</v>
      </c>
      <c r="U19" s="271">
        <v>0</v>
      </c>
      <c r="V19" s="271">
        <v>0</v>
      </c>
      <c r="W19" s="271">
        <v>0</v>
      </c>
      <c r="X19" s="271">
        <v>0</v>
      </c>
      <c r="Y19" s="269"/>
      <c r="Z19" s="271">
        <v>0</v>
      </c>
      <c r="AA19" s="271">
        <v>7</v>
      </c>
    </row>
    <row r="20" spans="1:27" ht="14.4" x14ac:dyDescent="0.3">
      <c r="A20" s="242" t="s">
        <v>24</v>
      </c>
      <c r="B20" s="271">
        <v>41</v>
      </c>
      <c r="C20" s="271">
        <v>52</v>
      </c>
      <c r="D20" s="271">
        <v>87</v>
      </c>
      <c r="E20" s="271">
        <v>50</v>
      </c>
      <c r="F20" s="271">
        <v>48</v>
      </c>
      <c r="G20" s="269"/>
      <c r="H20" s="271">
        <v>46</v>
      </c>
      <c r="I20" s="271">
        <v>33</v>
      </c>
      <c r="J20" s="271">
        <v>21</v>
      </c>
      <c r="K20" s="271">
        <v>20</v>
      </c>
      <c r="L20" s="271">
        <v>13</v>
      </c>
      <c r="M20" s="269"/>
      <c r="N20" s="271">
        <v>3</v>
      </c>
      <c r="O20" s="271">
        <v>1</v>
      </c>
      <c r="P20" s="271">
        <v>0</v>
      </c>
      <c r="Q20" s="271">
        <v>1</v>
      </c>
      <c r="R20" s="271">
        <v>1</v>
      </c>
      <c r="S20" s="269"/>
      <c r="T20" s="271">
        <v>0</v>
      </c>
      <c r="U20" s="271">
        <v>0</v>
      </c>
      <c r="V20" s="271">
        <v>0</v>
      </c>
      <c r="W20" s="271">
        <v>0</v>
      </c>
      <c r="X20" s="271">
        <v>0</v>
      </c>
      <c r="Y20" s="269"/>
      <c r="Z20" s="271">
        <v>3</v>
      </c>
      <c r="AA20" s="271">
        <v>6</v>
      </c>
    </row>
    <row r="21" spans="1:27" ht="14.4" x14ac:dyDescent="0.3">
      <c r="A21" s="242" t="s">
        <v>25</v>
      </c>
      <c r="B21" s="271">
        <v>7</v>
      </c>
      <c r="C21" s="271">
        <v>14</v>
      </c>
      <c r="D21" s="271">
        <v>35</v>
      </c>
      <c r="E21" s="271">
        <v>21</v>
      </c>
      <c r="F21" s="271">
        <v>13</v>
      </c>
      <c r="G21" s="269"/>
      <c r="H21" s="271">
        <v>9</v>
      </c>
      <c r="I21" s="271">
        <v>10</v>
      </c>
      <c r="J21" s="271">
        <v>4</v>
      </c>
      <c r="K21" s="271">
        <v>4</v>
      </c>
      <c r="L21" s="271">
        <v>3</v>
      </c>
      <c r="M21" s="269"/>
      <c r="N21" s="271">
        <v>3</v>
      </c>
      <c r="O21" s="271">
        <v>1</v>
      </c>
      <c r="P21" s="271">
        <v>0</v>
      </c>
      <c r="Q21" s="271">
        <v>0</v>
      </c>
      <c r="R21" s="271">
        <v>0</v>
      </c>
      <c r="S21" s="269"/>
      <c r="T21" s="271">
        <v>0</v>
      </c>
      <c r="U21" s="271">
        <v>0</v>
      </c>
      <c r="V21" s="271">
        <v>0</v>
      </c>
      <c r="W21" s="271">
        <v>0</v>
      </c>
      <c r="X21" s="271">
        <v>0</v>
      </c>
      <c r="Y21" s="269"/>
      <c r="Z21" s="271">
        <v>0</v>
      </c>
      <c r="AA21" s="271">
        <v>0</v>
      </c>
    </row>
    <row r="22" spans="1:27" ht="14.4" x14ac:dyDescent="0.3">
      <c r="A22" s="242" t="s">
        <v>26</v>
      </c>
      <c r="B22" s="271">
        <v>16</v>
      </c>
      <c r="C22" s="271">
        <v>26</v>
      </c>
      <c r="D22" s="271">
        <v>44</v>
      </c>
      <c r="E22" s="271">
        <v>12</v>
      </c>
      <c r="F22" s="271">
        <v>18</v>
      </c>
      <c r="G22" s="269"/>
      <c r="H22" s="271">
        <v>13</v>
      </c>
      <c r="I22" s="271">
        <v>14</v>
      </c>
      <c r="J22" s="271">
        <v>15</v>
      </c>
      <c r="K22" s="271">
        <v>6</v>
      </c>
      <c r="L22" s="271">
        <v>9</v>
      </c>
      <c r="M22" s="269"/>
      <c r="N22" s="271">
        <v>1</v>
      </c>
      <c r="O22" s="271">
        <v>0</v>
      </c>
      <c r="P22" s="271">
        <v>0</v>
      </c>
      <c r="Q22" s="271">
        <v>0</v>
      </c>
      <c r="R22" s="271">
        <v>1</v>
      </c>
      <c r="S22" s="269"/>
      <c r="T22" s="271">
        <v>0</v>
      </c>
      <c r="U22" s="271">
        <v>0</v>
      </c>
      <c r="V22" s="271">
        <v>0</v>
      </c>
      <c r="W22" s="271">
        <v>0</v>
      </c>
      <c r="X22" s="271">
        <v>0</v>
      </c>
      <c r="Y22" s="269"/>
      <c r="Z22" s="271">
        <v>1</v>
      </c>
      <c r="AA22" s="271">
        <v>8</v>
      </c>
    </row>
    <row r="23" spans="1:27" ht="13.8" x14ac:dyDescent="0.25">
      <c r="A23" s="241" t="s">
        <v>27</v>
      </c>
      <c r="B23" s="266">
        <v>1774</v>
      </c>
      <c r="C23" s="266">
        <v>2160</v>
      </c>
      <c r="D23" s="266">
        <v>3269</v>
      </c>
      <c r="E23" s="266">
        <v>1743</v>
      </c>
      <c r="F23" s="266">
        <v>1715</v>
      </c>
      <c r="G23" s="267"/>
      <c r="H23" s="266">
        <v>929</v>
      </c>
      <c r="I23" s="266">
        <v>813</v>
      </c>
      <c r="J23" s="266">
        <v>1237</v>
      </c>
      <c r="K23" s="266">
        <v>651</v>
      </c>
      <c r="L23" s="266">
        <v>522</v>
      </c>
      <c r="M23" s="267"/>
      <c r="N23" s="266">
        <v>87</v>
      </c>
      <c r="O23" s="266">
        <v>36</v>
      </c>
      <c r="P23" s="266">
        <v>29</v>
      </c>
      <c r="Q23" s="266">
        <v>20</v>
      </c>
      <c r="R23" s="266">
        <v>27</v>
      </c>
      <c r="S23" s="267"/>
      <c r="T23" s="266">
        <v>4</v>
      </c>
      <c r="U23" s="266">
        <v>7</v>
      </c>
      <c r="V23" s="266">
        <v>4</v>
      </c>
      <c r="W23" s="266">
        <v>3</v>
      </c>
      <c r="X23" s="266">
        <v>0</v>
      </c>
      <c r="Y23" s="267"/>
      <c r="Z23" s="266">
        <v>34</v>
      </c>
      <c r="AA23" s="266">
        <v>148</v>
      </c>
    </row>
    <row r="24" spans="1:27" ht="13.8" x14ac:dyDescent="0.25">
      <c r="A24" s="303" t="s">
        <v>28</v>
      </c>
      <c r="B24" s="319">
        <v>252</v>
      </c>
      <c r="C24" s="319">
        <v>223</v>
      </c>
      <c r="D24" s="319">
        <v>421</v>
      </c>
      <c r="E24" s="319">
        <v>311</v>
      </c>
      <c r="F24" s="319">
        <v>418</v>
      </c>
      <c r="G24" s="263"/>
      <c r="H24" s="319">
        <v>110</v>
      </c>
      <c r="I24" s="319">
        <v>99</v>
      </c>
      <c r="J24" s="319">
        <v>106</v>
      </c>
      <c r="K24" s="319">
        <v>149</v>
      </c>
      <c r="L24" s="319">
        <v>102</v>
      </c>
      <c r="M24" s="263"/>
      <c r="N24" s="319">
        <v>17</v>
      </c>
      <c r="O24" s="319">
        <v>5</v>
      </c>
      <c r="P24" s="319">
        <v>2</v>
      </c>
      <c r="Q24" s="319">
        <v>6</v>
      </c>
      <c r="R24" s="319">
        <v>3</v>
      </c>
      <c r="S24" s="263"/>
      <c r="T24" s="319">
        <v>3</v>
      </c>
      <c r="U24" s="319">
        <v>4</v>
      </c>
      <c r="V24" s="319">
        <v>1</v>
      </c>
      <c r="W24" s="319">
        <v>1</v>
      </c>
      <c r="X24" s="319">
        <v>1</v>
      </c>
      <c r="Y24" s="263"/>
      <c r="Z24" s="319">
        <v>421</v>
      </c>
      <c r="AA24" s="319">
        <v>418</v>
      </c>
    </row>
    <row r="25" spans="1:27" ht="13.8" x14ac:dyDescent="0.25">
      <c r="A25" s="251" t="s">
        <v>29</v>
      </c>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row>
    <row r="26" spans="1:27" ht="13.8" x14ac:dyDescent="0.25">
      <c r="A26" s="305" t="s">
        <v>20</v>
      </c>
      <c r="B26" s="268">
        <v>59.829867674858221</v>
      </c>
      <c r="C26" s="268">
        <v>60.552663195835002</v>
      </c>
      <c r="D26" s="268">
        <v>54.610839969175444</v>
      </c>
      <c r="E26" s="268">
        <v>54.99769691386458</v>
      </c>
      <c r="F26" s="268">
        <v>59.964412811387902</v>
      </c>
      <c r="G26" s="320"/>
      <c r="H26" s="268">
        <v>62.765957446808514</v>
      </c>
      <c r="I26" s="268">
        <v>59.210526315789473</v>
      </c>
      <c r="J26" s="268">
        <v>57.913413768630235</v>
      </c>
      <c r="K26" s="268">
        <v>56.455399061032864</v>
      </c>
      <c r="L26" s="268">
        <v>59.638554216867469</v>
      </c>
      <c r="M26" s="320"/>
      <c r="N26" s="268">
        <v>58.558558558558559</v>
      </c>
      <c r="O26" s="268">
        <v>60</v>
      </c>
      <c r="P26" s="268">
        <v>55.555555555555557</v>
      </c>
      <c r="Q26" s="268">
        <v>48.148148148148145</v>
      </c>
      <c r="R26" s="268">
        <v>62.5</v>
      </c>
      <c r="S26" s="320"/>
      <c r="T26" s="268">
        <v>57.142857142857146</v>
      </c>
      <c r="U26" s="268">
        <v>72.727272727272734</v>
      </c>
      <c r="V26" s="268">
        <v>40</v>
      </c>
      <c r="W26" s="268">
        <v>25</v>
      </c>
      <c r="X26" s="268">
        <v>0</v>
      </c>
      <c r="Y26" s="320"/>
      <c r="Z26" s="268">
        <v>3.9215686274509802</v>
      </c>
      <c r="AA26" s="268">
        <v>24.361158432708688</v>
      </c>
    </row>
    <row r="27" spans="1:27" ht="13.8" x14ac:dyDescent="0.25">
      <c r="A27" s="289" t="s">
        <v>30</v>
      </c>
      <c r="B27" s="266">
        <v>109</v>
      </c>
      <c r="C27" s="266">
        <v>150</v>
      </c>
      <c r="D27" s="266">
        <v>225</v>
      </c>
      <c r="E27" s="266">
        <v>116</v>
      </c>
      <c r="F27" s="266">
        <v>128</v>
      </c>
      <c r="G27" s="267"/>
      <c r="H27" s="266">
        <v>70</v>
      </c>
      <c r="I27" s="266">
        <v>62</v>
      </c>
      <c r="J27" s="266">
        <v>83</v>
      </c>
      <c r="K27" s="266">
        <v>56</v>
      </c>
      <c r="L27" s="266">
        <v>41</v>
      </c>
      <c r="M27" s="267"/>
      <c r="N27" s="266">
        <v>5</v>
      </c>
      <c r="O27" s="266">
        <v>3</v>
      </c>
      <c r="P27" s="266">
        <v>2</v>
      </c>
      <c r="Q27" s="266">
        <v>2</v>
      </c>
      <c r="R27" s="266">
        <v>2</v>
      </c>
      <c r="S27" s="267"/>
      <c r="T27" s="266">
        <v>0</v>
      </c>
      <c r="U27" s="266">
        <v>0</v>
      </c>
      <c r="V27" s="266">
        <v>0</v>
      </c>
      <c r="W27" s="266">
        <v>0</v>
      </c>
      <c r="X27" s="266">
        <v>0</v>
      </c>
      <c r="Y27" s="267"/>
      <c r="Z27" s="266">
        <v>1</v>
      </c>
      <c r="AA27" s="266">
        <v>17</v>
      </c>
    </row>
    <row r="28" spans="1:27" ht="13.8" x14ac:dyDescent="0.25">
      <c r="A28" s="289" t="s">
        <v>31</v>
      </c>
      <c r="B28" s="266">
        <v>1157</v>
      </c>
      <c r="C28" s="266">
        <v>1362</v>
      </c>
      <c r="D28" s="266">
        <v>1901</v>
      </c>
      <c r="E28" s="266">
        <v>1078</v>
      </c>
      <c r="F28" s="266">
        <v>1220</v>
      </c>
      <c r="G28" s="267"/>
      <c r="H28" s="266">
        <v>638</v>
      </c>
      <c r="I28" s="266">
        <v>523</v>
      </c>
      <c r="J28" s="266">
        <v>733</v>
      </c>
      <c r="K28" s="266">
        <v>425</v>
      </c>
      <c r="L28" s="266">
        <v>355</v>
      </c>
      <c r="M28" s="267"/>
      <c r="N28" s="266">
        <v>60</v>
      </c>
      <c r="O28" s="266">
        <v>24</v>
      </c>
      <c r="P28" s="266">
        <v>18</v>
      </c>
      <c r="Q28" s="266">
        <v>11</v>
      </c>
      <c r="R28" s="266">
        <v>18</v>
      </c>
      <c r="S28" s="267"/>
      <c r="T28" s="266">
        <v>4</v>
      </c>
      <c r="U28" s="266">
        <v>8</v>
      </c>
      <c r="V28" s="266">
        <v>2</v>
      </c>
      <c r="W28" s="266">
        <v>1</v>
      </c>
      <c r="X28" s="266">
        <v>0</v>
      </c>
      <c r="Y28" s="267"/>
      <c r="Z28" s="266">
        <v>17</v>
      </c>
      <c r="AA28" s="266">
        <v>126</v>
      </c>
    </row>
    <row r="29" spans="1:27" ht="13.8" x14ac:dyDescent="0.25">
      <c r="A29" s="289" t="s">
        <v>32</v>
      </c>
      <c r="B29" s="319">
        <v>850</v>
      </c>
      <c r="C29" s="319">
        <v>985</v>
      </c>
      <c r="D29" s="319">
        <v>1767</v>
      </c>
      <c r="E29" s="319">
        <v>977</v>
      </c>
      <c r="F29" s="319">
        <v>900</v>
      </c>
      <c r="G29" s="263"/>
      <c r="H29" s="319">
        <v>420</v>
      </c>
      <c r="I29" s="319">
        <v>403</v>
      </c>
      <c r="J29" s="319">
        <v>593</v>
      </c>
      <c r="K29" s="319">
        <v>371</v>
      </c>
      <c r="L29" s="319">
        <v>268</v>
      </c>
      <c r="M29" s="263"/>
      <c r="N29" s="319">
        <v>46</v>
      </c>
      <c r="O29" s="319">
        <v>18</v>
      </c>
      <c r="P29" s="319">
        <v>16</v>
      </c>
      <c r="Q29" s="319">
        <v>14</v>
      </c>
      <c r="R29" s="319">
        <v>12</v>
      </c>
      <c r="S29" s="263"/>
      <c r="T29" s="319">
        <v>3</v>
      </c>
      <c r="U29" s="319">
        <v>3</v>
      </c>
      <c r="V29" s="319">
        <v>3</v>
      </c>
      <c r="W29" s="319">
        <v>3</v>
      </c>
      <c r="X29" s="319">
        <v>1</v>
      </c>
      <c r="Y29" s="263"/>
      <c r="Z29" s="319">
        <v>441</v>
      </c>
      <c r="AA29" s="319">
        <v>444</v>
      </c>
    </row>
    <row r="30" spans="1:27" ht="13.8" x14ac:dyDescent="0.25">
      <c r="A30" s="307" t="s">
        <v>82</v>
      </c>
      <c r="B30" s="266">
        <v>2116</v>
      </c>
      <c r="C30" s="266">
        <v>2497</v>
      </c>
      <c r="D30" s="266">
        <v>3893</v>
      </c>
      <c r="E30" s="266">
        <v>2171</v>
      </c>
      <c r="F30" s="266">
        <v>2248</v>
      </c>
      <c r="G30" s="263"/>
      <c r="H30" s="266">
        <v>1128</v>
      </c>
      <c r="I30" s="266">
        <v>988</v>
      </c>
      <c r="J30" s="266">
        <v>1409</v>
      </c>
      <c r="K30" s="266">
        <v>852</v>
      </c>
      <c r="L30" s="266">
        <v>664</v>
      </c>
      <c r="M30" s="263"/>
      <c r="N30" s="266">
        <v>111</v>
      </c>
      <c r="O30" s="266">
        <v>45</v>
      </c>
      <c r="P30" s="266">
        <v>36</v>
      </c>
      <c r="Q30" s="266">
        <v>27</v>
      </c>
      <c r="R30" s="266">
        <v>32</v>
      </c>
      <c r="S30" s="263"/>
      <c r="T30" s="266">
        <v>7</v>
      </c>
      <c r="U30" s="266">
        <v>11</v>
      </c>
      <c r="V30" s="266">
        <v>5</v>
      </c>
      <c r="W30" s="266">
        <v>4</v>
      </c>
      <c r="X30" s="266">
        <v>1</v>
      </c>
      <c r="Y30" s="263"/>
      <c r="Z30" s="266">
        <v>459</v>
      </c>
      <c r="AA30" s="266">
        <v>587</v>
      </c>
    </row>
    <row r="31" spans="1:27" ht="15.6" x14ac:dyDescent="0.25">
      <c r="A31" s="287"/>
      <c r="B31" s="1032" t="s">
        <v>85</v>
      </c>
      <c r="C31" s="1032"/>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2"/>
      <c r="Z31" s="1032"/>
      <c r="AA31" s="1032"/>
    </row>
    <row r="32" spans="1:27" x14ac:dyDescent="0.25">
      <c r="A32" s="251" t="s">
        <v>10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row>
    <row r="33" spans="1:27" ht="13.8" x14ac:dyDescent="0.25">
      <c r="A33" s="289" t="s">
        <v>11</v>
      </c>
      <c r="B33" s="117">
        <v>35.255198487712669</v>
      </c>
      <c r="C33" s="117">
        <v>37.204645574689629</v>
      </c>
      <c r="D33" s="117">
        <v>32.0061649113794</v>
      </c>
      <c r="E33" s="117">
        <v>37.079686780285584</v>
      </c>
      <c r="F33" s="117">
        <v>36.343416370106759</v>
      </c>
      <c r="G33" s="321"/>
      <c r="H33" s="117">
        <v>45.035460992907801</v>
      </c>
      <c r="I33" s="117">
        <v>45.445344129554655</v>
      </c>
      <c r="J33" s="117">
        <v>36.195883605393895</v>
      </c>
      <c r="K33" s="117">
        <v>37.676056338028168</v>
      </c>
      <c r="L33" s="117">
        <v>34.036144578313255</v>
      </c>
      <c r="M33" s="321"/>
      <c r="N33" s="117">
        <v>42.342342342342342</v>
      </c>
      <c r="O33" s="117">
        <v>35.555555555555557</v>
      </c>
      <c r="P33" s="117">
        <v>25</v>
      </c>
      <c r="Q33" s="117">
        <v>33.333333333333336</v>
      </c>
      <c r="R33" s="117">
        <v>34.375</v>
      </c>
      <c r="S33" s="321"/>
      <c r="T33" s="117">
        <v>71.428571428571431</v>
      </c>
      <c r="U33" s="117">
        <v>27.272727272727273</v>
      </c>
      <c r="V33" s="117">
        <v>20</v>
      </c>
      <c r="W33" s="117">
        <v>50</v>
      </c>
      <c r="X33" s="117">
        <v>0</v>
      </c>
      <c r="Y33" s="321"/>
      <c r="Z33" s="117">
        <v>71.895424836601308</v>
      </c>
      <c r="AA33" s="117">
        <v>71.379897785349229</v>
      </c>
    </row>
    <row r="34" spans="1:27" ht="13.8" x14ac:dyDescent="0.25">
      <c r="A34" s="289" t="s">
        <v>12</v>
      </c>
      <c r="B34" s="117">
        <v>64.744801512287339</v>
      </c>
      <c r="C34" s="117">
        <v>62.795354425310371</v>
      </c>
      <c r="D34" s="117">
        <v>67.9938350886206</v>
      </c>
      <c r="E34" s="117">
        <v>62.920313219714416</v>
      </c>
      <c r="F34" s="117">
        <v>63.656583629893241</v>
      </c>
      <c r="G34" s="321"/>
      <c r="H34" s="117">
        <v>54.964539007092199</v>
      </c>
      <c r="I34" s="117">
        <v>54.554655870445345</v>
      </c>
      <c r="J34" s="117">
        <v>63.804116394606105</v>
      </c>
      <c r="K34" s="117">
        <v>62.323943661971832</v>
      </c>
      <c r="L34" s="117">
        <v>65.963855421686745</v>
      </c>
      <c r="M34" s="321"/>
      <c r="N34" s="117">
        <v>57.657657657657658</v>
      </c>
      <c r="O34" s="117">
        <v>64.444444444444443</v>
      </c>
      <c r="P34" s="117">
        <v>75</v>
      </c>
      <c r="Q34" s="117">
        <v>66.666666666666671</v>
      </c>
      <c r="R34" s="117">
        <v>65.625</v>
      </c>
      <c r="S34" s="321"/>
      <c r="T34" s="117">
        <v>28.571428571428573</v>
      </c>
      <c r="U34" s="117">
        <v>72.727272727272734</v>
      </c>
      <c r="V34" s="117">
        <v>80</v>
      </c>
      <c r="W34" s="117">
        <v>50</v>
      </c>
      <c r="X34" s="117">
        <v>100</v>
      </c>
      <c r="Y34" s="321"/>
      <c r="Z34" s="117">
        <v>28.104575163398692</v>
      </c>
      <c r="AA34" s="117">
        <v>28.620102214650768</v>
      </c>
    </row>
    <row r="35" spans="1:27" ht="13.8" x14ac:dyDescent="0.25">
      <c r="A35" s="287" t="s">
        <v>13</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row>
    <row r="36" spans="1:27" ht="13.8" x14ac:dyDescent="0.25">
      <c r="A36" s="289" t="s">
        <v>14</v>
      </c>
      <c r="B36" s="117">
        <v>15.217391304347826</v>
      </c>
      <c r="C36" s="117">
        <v>13.095714857829396</v>
      </c>
      <c r="D36" s="117">
        <v>9.606986899563319</v>
      </c>
      <c r="E36" s="117">
        <v>13.127590971902348</v>
      </c>
      <c r="F36" s="117">
        <v>18.816725978647685</v>
      </c>
      <c r="G36" s="321"/>
      <c r="H36" s="117">
        <v>10.283687943262411</v>
      </c>
      <c r="I36" s="117">
        <v>9.7165991902834001</v>
      </c>
      <c r="J36" s="117">
        <v>5.6777856635911998</v>
      </c>
      <c r="K36" s="117">
        <v>10.56338028169014</v>
      </c>
      <c r="L36" s="117">
        <v>7.0783132530120483</v>
      </c>
      <c r="M36" s="321"/>
      <c r="N36" s="117">
        <v>0</v>
      </c>
      <c r="O36" s="117">
        <v>0</v>
      </c>
      <c r="P36" s="117">
        <v>0</v>
      </c>
      <c r="Q36" s="117">
        <v>0</v>
      </c>
      <c r="R36" s="117">
        <v>0</v>
      </c>
      <c r="S36" s="321"/>
      <c r="T36" s="117">
        <v>0</v>
      </c>
      <c r="U36" s="117">
        <v>0</v>
      </c>
      <c r="V36" s="117">
        <v>0</v>
      </c>
      <c r="W36" s="117">
        <v>0</v>
      </c>
      <c r="X36" s="117">
        <v>0</v>
      </c>
      <c r="Y36" s="321"/>
      <c r="Z36" s="117">
        <v>16.557734204793029</v>
      </c>
      <c r="AA36" s="117">
        <v>15.843270868824531</v>
      </c>
    </row>
    <row r="37" spans="1:27" ht="13.8" x14ac:dyDescent="0.25">
      <c r="A37" s="289" t="s">
        <v>15</v>
      </c>
      <c r="B37" s="117">
        <v>13.657844990548204</v>
      </c>
      <c r="C37" s="117">
        <v>12.535042050460552</v>
      </c>
      <c r="D37" s="117">
        <v>14.127921911122527</v>
      </c>
      <c r="E37" s="117">
        <v>17.825886688162136</v>
      </c>
      <c r="F37" s="117">
        <v>16.058718861209965</v>
      </c>
      <c r="G37" s="321"/>
      <c r="H37" s="117">
        <v>13.386524822695035</v>
      </c>
      <c r="I37" s="117">
        <v>13.967611336032389</v>
      </c>
      <c r="J37" s="117">
        <v>12.845990063875089</v>
      </c>
      <c r="K37" s="117">
        <v>15.96244131455399</v>
      </c>
      <c r="L37" s="117">
        <v>14.608433734939759</v>
      </c>
      <c r="M37" s="321"/>
      <c r="N37" s="117">
        <v>9.0090090090090094</v>
      </c>
      <c r="O37" s="117">
        <v>13.333333333333334</v>
      </c>
      <c r="P37" s="117">
        <v>11.111111111111111</v>
      </c>
      <c r="Q37" s="117">
        <v>22.222222222222221</v>
      </c>
      <c r="R37" s="266">
        <v>9.375</v>
      </c>
      <c r="S37" s="321"/>
      <c r="T37" s="117">
        <v>0</v>
      </c>
      <c r="U37" s="117">
        <v>9.0909090909090917</v>
      </c>
      <c r="V37" s="117">
        <v>0</v>
      </c>
      <c r="W37" s="117">
        <v>25</v>
      </c>
      <c r="X37" s="117">
        <v>0</v>
      </c>
      <c r="Y37" s="321"/>
      <c r="Z37" s="117">
        <v>24.836601307189543</v>
      </c>
      <c r="AA37" s="117">
        <v>22.657580919931856</v>
      </c>
    </row>
    <row r="38" spans="1:27" ht="13.8" x14ac:dyDescent="0.25">
      <c r="A38" s="289" t="s">
        <v>16</v>
      </c>
      <c r="B38" s="117">
        <v>19.187145557655956</v>
      </c>
      <c r="C38" s="117">
        <v>20.945134160993192</v>
      </c>
      <c r="D38" s="117">
        <v>21.089134343693811</v>
      </c>
      <c r="E38" s="117">
        <v>21.142330723169046</v>
      </c>
      <c r="F38" s="117">
        <v>20.640569395017792</v>
      </c>
      <c r="G38" s="321"/>
      <c r="H38" s="117">
        <v>23.315602836879432</v>
      </c>
      <c r="I38" s="117">
        <v>22.773279352226719</v>
      </c>
      <c r="J38" s="117">
        <v>28.743789921930446</v>
      </c>
      <c r="K38" s="117">
        <v>23.356807511737088</v>
      </c>
      <c r="L38" s="117">
        <v>22.439759036144579</v>
      </c>
      <c r="M38" s="321"/>
      <c r="N38" s="117">
        <v>21.621621621621621</v>
      </c>
      <c r="O38" s="117">
        <v>17.777777777777779</v>
      </c>
      <c r="P38" s="117">
        <v>16.666666666666668</v>
      </c>
      <c r="Q38" s="117">
        <v>33.333333333333336</v>
      </c>
      <c r="R38" s="117">
        <v>21.875</v>
      </c>
      <c r="S38" s="321"/>
      <c r="T38" s="117">
        <v>0</v>
      </c>
      <c r="U38" s="117">
        <v>9.0909090909090917</v>
      </c>
      <c r="V38" s="117">
        <v>20</v>
      </c>
      <c r="W38" s="117">
        <v>0</v>
      </c>
      <c r="X38" s="117">
        <v>100</v>
      </c>
      <c r="Y38" s="321"/>
      <c r="Z38" s="117">
        <v>19.389978213507625</v>
      </c>
      <c r="AA38" s="117">
        <v>14.650766609880749</v>
      </c>
    </row>
    <row r="39" spans="1:27" ht="13.8" x14ac:dyDescent="0.25">
      <c r="A39" s="289" t="s">
        <v>17</v>
      </c>
      <c r="B39" s="117">
        <v>22.211720226843099</v>
      </c>
      <c r="C39" s="117">
        <v>24.509411293552262</v>
      </c>
      <c r="D39" s="117">
        <v>31.107115335217056</v>
      </c>
      <c r="E39" s="117">
        <v>22.385997236296639</v>
      </c>
      <c r="F39" s="117">
        <v>23.265124555160142</v>
      </c>
      <c r="G39" s="321"/>
      <c r="H39" s="117">
        <v>35.549645390070921</v>
      </c>
      <c r="I39" s="117">
        <v>35.222672064777328</v>
      </c>
      <c r="J39" s="117">
        <v>38.396025550035489</v>
      </c>
      <c r="K39" s="117">
        <v>30.633802816901408</v>
      </c>
      <c r="L39" s="117">
        <v>32.981927710843372</v>
      </c>
      <c r="M39" s="321"/>
      <c r="N39" s="117">
        <v>50.450450450450454</v>
      </c>
      <c r="O39" s="117">
        <v>42.222222222222221</v>
      </c>
      <c r="P39" s="117">
        <v>52.777777777777779</v>
      </c>
      <c r="Q39" s="266">
        <v>18.518518518518519</v>
      </c>
      <c r="R39" s="117">
        <v>31.25</v>
      </c>
      <c r="S39" s="321"/>
      <c r="T39" s="117">
        <v>85.714285714285708</v>
      </c>
      <c r="U39" s="117">
        <v>72.727272727272734</v>
      </c>
      <c r="V39" s="117">
        <v>60</v>
      </c>
      <c r="W39" s="117">
        <v>75</v>
      </c>
      <c r="X39" s="117">
        <v>0</v>
      </c>
      <c r="Y39" s="321"/>
      <c r="Z39" s="117">
        <v>18.954248366013072</v>
      </c>
      <c r="AA39" s="117">
        <v>19.080068143100512</v>
      </c>
    </row>
    <row r="40" spans="1:27" ht="13.8" x14ac:dyDescent="0.25">
      <c r="A40" s="289" t="s">
        <v>18</v>
      </c>
      <c r="B40" s="119">
        <v>29.725897920604915</v>
      </c>
      <c r="C40" s="119">
        <v>28.914697637164597</v>
      </c>
      <c r="D40" s="119">
        <v>24.068841510403288</v>
      </c>
      <c r="E40" s="119">
        <v>25.518194380469829</v>
      </c>
      <c r="F40" s="119">
        <v>21.218861209964412</v>
      </c>
      <c r="G40" s="322"/>
      <c r="H40" s="119">
        <v>17.464539007092199</v>
      </c>
      <c r="I40" s="119">
        <v>18.319838056680162</v>
      </c>
      <c r="J40" s="119">
        <v>14.336408800567778</v>
      </c>
      <c r="K40" s="119">
        <v>19.483568075117372</v>
      </c>
      <c r="L40" s="119">
        <v>22.891566265060241</v>
      </c>
      <c r="M40" s="322"/>
      <c r="N40" s="119">
        <v>18.918918918918919</v>
      </c>
      <c r="O40" s="119">
        <v>26.666666666666668</v>
      </c>
      <c r="P40" s="119">
        <v>19.444444444444443</v>
      </c>
      <c r="Q40" s="119">
        <v>25.925925925925927</v>
      </c>
      <c r="R40" s="119">
        <v>37.5</v>
      </c>
      <c r="S40" s="322"/>
      <c r="T40" s="119">
        <v>14.285714285714286</v>
      </c>
      <c r="U40" s="119">
        <v>9.0909090909090917</v>
      </c>
      <c r="V40" s="119">
        <v>20</v>
      </c>
      <c r="W40" s="119">
        <v>0</v>
      </c>
      <c r="X40" s="119">
        <v>0</v>
      </c>
      <c r="Y40" s="322"/>
      <c r="Z40" s="119">
        <v>20.261437908496731</v>
      </c>
      <c r="AA40" s="119">
        <v>27.768313458262352</v>
      </c>
    </row>
    <row r="41" spans="1:27" ht="13.8" x14ac:dyDescent="0.25">
      <c r="A41" s="287" t="s">
        <v>19</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row>
    <row r="42" spans="1:27" ht="13.8" x14ac:dyDescent="0.25">
      <c r="A42" s="251" t="s">
        <v>20</v>
      </c>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row>
    <row r="43" spans="1:27" ht="13.8" x14ac:dyDescent="0.25">
      <c r="A43" s="241" t="s">
        <v>21</v>
      </c>
      <c r="B43" s="117">
        <v>4.8283261802575108</v>
      </c>
      <c r="C43" s="117">
        <v>5.0131926121372032</v>
      </c>
      <c r="D43" s="117">
        <v>5.846774193548387</v>
      </c>
      <c r="E43" s="117">
        <v>6.290322580645161</v>
      </c>
      <c r="F43" s="117">
        <v>6.2841530054644812</v>
      </c>
      <c r="G43" s="321"/>
      <c r="H43" s="117">
        <v>8.7426326129666005</v>
      </c>
      <c r="I43" s="117">
        <v>8.5489313835770542</v>
      </c>
      <c r="J43" s="117">
        <v>5.0652340752110518</v>
      </c>
      <c r="K43" s="117">
        <v>7.3968705547652922</v>
      </c>
      <c r="L43" s="117">
        <v>7.1174377224199299</v>
      </c>
      <c r="M43" s="321"/>
      <c r="N43" s="117">
        <v>7.4468085106382977</v>
      </c>
      <c r="O43" s="117">
        <v>10</v>
      </c>
      <c r="P43" s="117">
        <v>14.705882352941178</v>
      </c>
      <c r="Q43" s="117">
        <v>4.7619047619047619</v>
      </c>
      <c r="R43" s="117">
        <v>6.8965517241379306</v>
      </c>
      <c r="S43" s="321"/>
      <c r="T43" s="117">
        <v>0</v>
      </c>
      <c r="U43" s="117">
        <v>0</v>
      </c>
      <c r="V43" s="117">
        <v>0</v>
      </c>
      <c r="W43" s="117">
        <v>0</v>
      </c>
      <c r="X43" s="117">
        <v>0</v>
      </c>
      <c r="Y43" s="321"/>
      <c r="Z43" s="117">
        <v>10.526315789473683</v>
      </c>
      <c r="AA43" s="117">
        <v>12.42603550295858</v>
      </c>
    </row>
    <row r="44" spans="1:27" ht="14.4" x14ac:dyDescent="0.3">
      <c r="A44" s="242" t="s">
        <v>22</v>
      </c>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row>
    <row r="45" spans="1:27" ht="14.4" x14ac:dyDescent="0.3">
      <c r="A45" s="242" t="s">
        <v>23</v>
      </c>
      <c r="B45" s="131">
        <v>1.3948497854077253</v>
      </c>
      <c r="C45" s="131">
        <v>0.96745822339489884</v>
      </c>
      <c r="D45" s="131">
        <v>1.0656682027649771</v>
      </c>
      <c r="E45" s="131">
        <v>1.827956989247312</v>
      </c>
      <c r="F45" s="131">
        <v>1.9672131147540985</v>
      </c>
      <c r="G45" s="323"/>
      <c r="H45" s="131">
        <v>2.0628683693516701</v>
      </c>
      <c r="I45" s="131">
        <v>2.1372328458942635</v>
      </c>
      <c r="J45" s="131">
        <v>1.9953952417498082</v>
      </c>
      <c r="K45" s="131">
        <v>3.1294452347083923</v>
      </c>
      <c r="L45" s="131">
        <v>2.6690391459074734</v>
      </c>
      <c r="M45" s="323"/>
      <c r="N45" s="131">
        <v>0</v>
      </c>
      <c r="O45" s="131">
        <v>5</v>
      </c>
      <c r="P45" s="131">
        <v>14.705882352941178</v>
      </c>
      <c r="Q45" s="131">
        <v>0</v>
      </c>
      <c r="R45" s="131">
        <v>0</v>
      </c>
      <c r="S45" s="323"/>
      <c r="T45" s="131">
        <v>0</v>
      </c>
      <c r="U45" s="131">
        <v>0</v>
      </c>
      <c r="V45" s="131">
        <v>0</v>
      </c>
      <c r="W45" s="131">
        <v>0</v>
      </c>
      <c r="X45" s="131">
        <v>0</v>
      </c>
      <c r="Y45" s="323"/>
      <c r="Z45" s="131">
        <v>0</v>
      </c>
      <c r="AA45" s="131">
        <v>4.1420118343195274</v>
      </c>
    </row>
    <row r="46" spans="1:27" ht="14.4" x14ac:dyDescent="0.3">
      <c r="A46" s="242" t="s">
        <v>24</v>
      </c>
      <c r="B46" s="131">
        <v>2.1995708154506439</v>
      </c>
      <c r="C46" s="131">
        <v>2.2867194371152153</v>
      </c>
      <c r="D46" s="131">
        <v>2.5057603686635943</v>
      </c>
      <c r="E46" s="131">
        <v>2.6881720430107525</v>
      </c>
      <c r="F46" s="131">
        <v>2.622950819672131</v>
      </c>
      <c r="G46" s="323"/>
      <c r="H46" s="131">
        <v>4.5186640471512778</v>
      </c>
      <c r="I46" s="131">
        <v>3.7120359955005622</v>
      </c>
      <c r="J46" s="131">
        <v>1.6116653875671527</v>
      </c>
      <c r="K46" s="131">
        <v>2.8449502133712659</v>
      </c>
      <c r="L46" s="131">
        <v>2.3131672597864767</v>
      </c>
      <c r="M46" s="323"/>
      <c r="N46" s="131">
        <v>3.1914893617021276</v>
      </c>
      <c r="O46" s="131">
        <v>2.5</v>
      </c>
      <c r="P46" s="131">
        <v>0</v>
      </c>
      <c r="Q46" s="131">
        <v>4.7619047619047619</v>
      </c>
      <c r="R46" s="131">
        <v>3.4482758620689653</v>
      </c>
      <c r="S46" s="323"/>
      <c r="T46" s="131">
        <v>0</v>
      </c>
      <c r="U46" s="131">
        <v>0</v>
      </c>
      <c r="V46" s="131">
        <v>0</v>
      </c>
      <c r="W46" s="131">
        <v>0</v>
      </c>
      <c r="X46" s="131">
        <v>0</v>
      </c>
      <c r="Y46" s="323"/>
      <c r="Z46" s="131">
        <v>7.8947368421052628</v>
      </c>
      <c r="AA46" s="131">
        <v>3.5502958579881656</v>
      </c>
    </row>
    <row r="47" spans="1:27" ht="14.4" x14ac:dyDescent="0.3">
      <c r="A47" s="242" t="s">
        <v>25</v>
      </c>
      <c r="B47" s="131">
        <v>0.37553648068669526</v>
      </c>
      <c r="C47" s="131">
        <v>0.61565523306948111</v>
      </c>
      <c r="D47" s="131">
        <v>1.0080645161290323</v>
      </c>
      <c r="E47" s="131">
        <v>1.129032258064516</v>
      </c>
      <c r="F47" s="131">
        <v>0.7103825136612022</v>
      </c>
      <c r="G47" s="323"/>
      <c r="H47" s="131">
        <v>0.88408644400785852</v>
      </c>
      <c r="I47" s="131">
        <v>1.124859392575928</v>
      </c>
      <c r="J47" s="131">
        <v>0.30698388334612431</v>
      </c>
      <c r="K47" s="131">
        <v>0.56899004267425324</v>
      </c>
      <c r="L47" s="131">
        <v>0.53380782918149472</v>
      </c>
      <c r="M47" s="323"/>
      <c r="N47" s="131">
        <v>3.1914893617021276</v>
      </c>
      <c r="O47" s="131">
        <v>2.5</v>
      </c>
      <c r="P47" s="131">
        <v>0</v>
      </c>
      <c r="Q47" s="131">
        <v>0</v>
      </c>
      <c r="R47" s="131">
        <v>0</v>
      </c>
      <c r="S47" s="323"/>
      <c r="T47" s="131">
        <v>0</v>
      </c>
      <c r="U47" s="131">
        <v>0</v>
      </c>
      <c r="V47" s="131">
        <v>0</v>
      </c>
      <c r="W47" s="131">
        <v>0</v>
      </c>
      <c r="X47" s="131">
        <v>0</v>
      </c>
      <c r="Y47" s="323"/>
      <c r="Z47" s="131">
        <v>0</v>
      </c>
      <c r="AA47" s="131">
        <v>0</v>
      </c>
    </row>
    <row r="48" spans="1:27" ht="14.4" x14ac:dyDescent="0.3">
      <c r="A48" s="242" t="s">
        <v>26</v>
      </c>
      <c r="B48" s="131">
        <v>0.85836909871244638</v>
      </c>
      <c r="C48" s="131">
        <v>1.1433597185576077</v>
      </c>
      <c r="D48" s="131">
        <v>1.2672811059907834</v>
      </c>
      <c r="E48" s="131">
        <v>0.64516129032258063</v>
      </c>
      <c r="F48" s="131">
        <v>0.98360655737704927</v>
      </c>
      <c r="G48" s="323"/>
      <c r="H48" s="131">
        <v>1.2770137524557956</v>
      </c>
      <c r="I48" s="131">
        <v>1.5748031496062991</v>
      </c>
      <c r="J48" s="131">
        <v>1.1511895625479662</v>
      </c>
      <c r="K48" s="131">
        <v>0.85348506401137991</v>
      </c>
      <c r="L48" s="131">
        <v>1.6014234875444839</v>
      </c>
      <c r="M48" s="323"/>
      <c r="N48" s="131">
        <v>1.0638297872340425</v>
      </c>
      <c r="O48" s="131">
        <v>0</v>
      </c>
      <c r="P48" s="131">
        <v>0</v>
      </c>
      <c r="Q48" s="131">
        <v>0</v>
      </c>
      <c r="R48" s="131">
        <v>3.4482758620689653</v>
      </c>
      <c r="S48" s="323"/>
      <c r="T48" s="131">
        <v>0</v>
      </c>
      <c r="U48" s="131">
        <v>0</v>
      </c>
      <c r="V48" s="131">
        <v>0</v>
      </c>
      <c r="W48" s="131">
        <v>0</v>
      </c>
      <c r="X48" s="131">
        <v>0</v>
      </c>
      <c r="Y48" s="323"/>
      <c r="Z48" s="131">
        <v>2.6315789473684208</v>
      </c>
      <c r="AA48" s="131">
        <v>4.7337278106508878</v>
      </c>
    </row>
    <row r="49" spans="1:27" ht="14.4" x14ac:dyDescent="0.3">
      <c r="A49" s="241" t="s">
        <v>27</v>
      </c>
      <c r="B49" s="117">
        <v>95.17167381974248</v>
      </c>
      <c r="C49" s="117">
        <v>94.986807387862797</v>
      </c>
      <c r="D49" s="117">
        <v>94.153225806451616</v>
      </c>
      <c r="E49" s="117">
        <v>93.709677419354847</v>
      </c>
      <c r="F49" s="117">
        <v>93.715846994535525</v>
      </c>
      <c r="G49" s="321"/>
      <c r="H49" s="117">
        <v>91.257367387033398</v>
      </c>
      <c r="I49" s="117">
        <v>91.451068616422944</v>
      </c>
      <c r="J49" s="117">
        <v>94.934765924788948</v>
      </c>
      <c r="K49" s="117">
        <v>92.603129445234714</v>
      </c>
      <c r="L49" s="117">
        <v>92.882562277580078</v>
      </c>
      <c r="M49" s="321"/>
      <c r="N49" s="117">
        <v>92.553191489361694</v>
      </c>
      <c r="O49" s="117">
        <v>90</v>
      </c>
      <c r="P49" s="117">
        <v>85.294117647058826</v>
      </c>
      <c r="Q49" s="117">
        <v>95.238095238095227</v>
      </c>
      <c r="R49" s="117">
        <v>93.103448275862064</v>
      </c>
      <c r="S49" s="321"/>
      <c r="T49" s="117">
        <v>100</v>
      </c>
      <c r="U49" s="117">
        <v>100</v>
      </c>
      <c r="V49" s="117">
        <v>100</v>
      </c>
      <c r="W49" s="117">
        <v>100</v>
      </c>
      <c r="X49" s="131">
        <v>0</v>
      </c>
      <c r="Y49" s="321"/>
      <c r="Z49" s="117">
        <v>89.473684210526315</v>
      </c>
      <c r="AA49" s="117">
        <v>87.57396449704143</v>
      </c>
    </row>
    <row r="50" spans="1:27" ht="13.8" x14ac:dyDescent="0.25">
      <c r="A50" s="303" t="s">
        <v>28</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row>
    <row r="51" spans="1:27" ht="13.8" x14ac:dyDescent="0.25">
      <c r="A51" s="287" t="s">
        <v>29</v>
      </c>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row>
    <row r="52" spans="1:27" ht="13.8" x14ac:dyDescent="0.25">
      <c r="A52" s="251" t="s">
        <v>20</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row>
    <row r="53" spans="1:27" ht="14.4" x14ac:dyDescent="0.3">
      <c r="A53" s="289" t="s">
        <v>30</v>
      </c>
      <c r="B53" s="117">
        <v>8.6097946287519758</v>
      </c>
      <c r="C53" s="117">
        <v>9.9206349206349209</v>
      </c>
      <c r="D53" s="117">
        <v>10.583254938852305</v>
      </c>
      <c r="E53" s="117">
        <v>9.7152428810720259</v>
      </c>
      <c r="F53" s="117">
        <v>9.4955489614243334</v>
      </c>
      <c r="G53" s="321"/>
      <c r="H53" s="117">
        <v>9.8870056497175138</v>
      </c>
      <c r="I53" s="117">
        <v>10.598290598290598</v>
      </c>
      <c r="J53" s="117">
        <v>10.171568627450981</v>
      </c>
      <c r="K53" s="117">
        <v>11.642411642411643</v>
      </c>
      <c r="L53" s="117">
        <v>10.353535353535353</v>
      </c>
      <c r="M53" s="321"/>
      <c r="N53" s="117">
        <v>7.6923076923076925</v>
      </c>
      <c r="O53" s="117">
        <v>11.111111111111111</v>
      </c>
      <c r="P53" s="117">
        <v>10</v>
      </c>
      <c r="Q53" s="117">
        <v>15.384615384615385</v>
      </c>
      <c r="R53" s="117">
        <v>10</v>
      </c>
      <c r="S53" s="321"/>
      <c r="T53" s="117">
        <v>0</v>
      </c>
      <c r="U53" s="117">
        <v>0</v>
      </c>
      <c r="V53" s="117">
        <v>0</v>
      </c>
      <c r="W53" s="117">
        <v>0</v>
      </c>
      <c r="X53" s="131">
        <v>0</v>
      </c>
      <c r="Y53" s="321"/>
      <c r="Z53" s="117">
        <v>5.5555555555555554</v>
      </c>
      <c r="AA53" s="117">
        <v>11.888111888111888</v>
      </c>
    </row>
    <row r="54" spans="1:27" ht="14.4" x14ac:dyDescent="0.3">
      <c r="A54" s="289" t="s">
        <v>31</v>
      </c>
      <c r="B54" s="117">
        <v>91.39020537124803</v>
      </c>
      <c r="C54" s="117">
        <v>90.079365079365076</v>
      </c>
      <c r="D54" s="117">
        <v>89.416745061147694</v>
      </c>
      <c r="E54" s="117">
        <v>90.284757118927971</v>
      </c>
      <c r="F54" s="117">
        <v>90.504451038575667</v>
      </c>
      <c r="G54" s="321"/>
      <c r="H54" s="117">
        <v>90.112994350282477</v>
      </c>
      <c r="I54" s="117">
        <v>89.401709401709411</v>
      </c>
      <c r="J54" s="117">
        <v>89.828431372549019</v>
      </c>
      <c r="K54" s="117">
        <v>88.357588357588355</v>
      </c>
      <c r="L54" s="117">
        <v>89.646464646464651</v>
      </c>
      <c r="M54" s="321"/>
      <c r="N54" s="117">
        <v>92.307692307692307</v>
      </c>
      <c r="O54" s="117">
        <v>88.888888888888886</v>
      </c>
      <c r="P54" s="117">
        <v>90</v>
      </c>
      <c r="Q54" s="266">
        <v>84.615384615384613</v>
      </c>
      <c r="R54" s="117">
        <v>90</v>
      </c>
      <c r="S54" s="321"/>
      <c r="T54" s="117">
        <v>100</v>
      </c>
      <c r="U54" s="117">
        <v>100</v>
      </c>
      <c r="V54" s="117">
        <v>100</v>
      </c>
      <c r="W54" s="117">
        <v>100</v>
      </c>
      <c r="X54" s="131">
        <v>0</v>
      </c>
      <c r="Y54" s="321"/>
      <c r="Z54" s="117">
        <v>94.444444444444443</v>
      </c>
      <c r="AA54" s="117">
        <v>88.111888111888121</v>
      </c>
    </row>
    <row r="55" spans="1:27" ht="14.4" thickBot="1" x14ac:dyDescent="0.3">
      <c r="A55" s="315" t="s">
        <v>32</v>
      </c>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row>
    <row r="56" spans="1:27" x14ac:dyDescent="0.25">
      <c r="A56" s="290"/>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317"/>
    </row>
    <row r="57" spans="1:27" x14ac:dyDescent="0.25">
      <c r="A57" s="251" t="s">
        <v>35</v>
      </c>
      <c r="O57" s="318"/>
      <c r="P57" s="318"/>
    </row>
    <row r="58" spans="1:27" ht="15.6" x14ac:dyDescent="0.25">
      <c r="A58" s="253" t="s">
        <v>83</v>
      </c>
    </row>
    <row r="59" spans="1:27" ht="15.6" x14ac:dyDescent="0.25">
      <c r="A59" s="254" t="s">
        <v>77</v>
      </c>
    </row>
    <row r="61" spans="1:27" ht="39" customHeight="1" x14ac:dyDescent="0.25">
      <c r="A61" s="1027" t="s">
        <v>49</v>
      </c>
      <c r="B61" s="1029"/>
      <c r="C61" s="1029"/>
      <c r="D61" s="1029"/>
      <c r="E61" s="1029"/>
      <c r="F61" s="1029"/>
      <c r="G61" s="1029"/>
      <c r="H61" s="1033"/>
      <c r="I61" s="1033"/>
      <c r="J61" s="1033"/>
      <c r="K61" s="1033"/>
      <c r="L61" s="1033"/>
      <c r="M61" s="1033"/>
      <c r="N61" s="1033"/>
      <c r="O61" s="1033"/>
      <c r="P61" s="1033"/>
      <c r="Q61" s="1033"/>
      <c r="R61" s="1033"/>
      <c r="S61" s="1033"/>
      <c r="T61" s="1033"/>
      <c r="U61" s="1033"/>
      <c r="V61" s="1033"/>
      <c r="W61" s="1033"/>
      <c r="X61" s="1033"/>
    </row>
    <row r="62" spans="1:27" ht="15.75" customHeight="1" x14ac:dyDescent="0.25">
      <c r="A62" s="1029" t="s">
        <v>51</v>
      </c>
      <c r="B62" s="1029"/>
      <c r="C62" s="1029"/>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row>
    <row r="63" spans="1:27" ht="19.5" customHeight="1" x14ac:dyDescent="0.25">
      <c r="A63" s="1029"/>
      <c r="B63" s="1029"/>
      <c r="C63" s="1029"/>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row>
    <row r="64" spans="1:27" x14ac:dyDescent="0.25">
      <c r="A64" s="1029"/>
      <c r="B64" s="1029"/>
      <c r="C64" s="1029"/>
      <c r="D64" s="1029"/>
      <c r="E64" s="1029"/>
      <c r="F64" s="1029"/>
      <c r="G64" s="1029"/>
      <c r="H64" s="1029"/>
      <c r="I64" s="1029"/>
      <c r="J64" s="1029"/>
      <c r="K64" s="1029"/>
      <c r="L64" s="1029"/>
      <c r="M64" s="1029"/>
      <c r="N64" s="1029"/>
      <c r="O64" s="1029"/>
      <c r="P64" s="1029"/>
      <c r="Q64" s="1029"/>
      <c r="R64" s="1029"/>
      <c r="S64" s="1029"/>
      <c r="T64" s="1029"/>
      <c r="U64" s="1029"/>
      <c r="V64" s="1029"/>
      <c r="W64" s="1029"/>
      <c r="X64" s="1029"/>
      <c r="Y64" s="1029"/>
    </row>
    <row r="65" spans="1:25" x14ac:dyDescent="0.25">
      <c r="A65" s="1029"/>
      <c r="B65" s="1029"/>
      <c r="C65" s="1029"/>
      <c r="D65" s="1029"/>
      <c r="E65" s="1029"/>
      <c r="F65" s="1029"/>
      <c r="G65" s="1029"/>
      <c r="H65" s="1029"/>
      <c r="I65" s="1029"/>
      <c r="J65" s="1029"/>
      <c r="K65" s="1029"/>
      <c r="L65" s="1029"/>
      <c r="M65" s="1029"/>
      <c r="N65" s="1029"/>
      <c r="O65" s="1029"/>
      <c r="P65" s="1029"/>
      <c r="Q65" s="1029"/>
      <c r="R65" s="1029"/>
      <c r="S65" s="1029"/>
      <c r="T65" s="1029"/>
      <c r="U65" s="1029"/>
      <c r="V65" s="1029"/>
      <c r="W65" s="1029"/>
      <c r="X65" s="1029"/>
      <c r="Y65" s="1029"/>
    </row>
    <row r="66" spans="1:25" x14ac:dyDescent="0.25">
      <c r="A66" s="1029"/>
      <c r="B66" s="1029"/>
      <c r="C66" s="1029"/>
      <c r="D66" s="1029"/>
      <c r="E66" s="1029"/>
      <c r="F66" s="1029"/>
      <c r="G66" s="1029"/>
      <c r="H66" s="1029"/>
      <c r="I66" s="1029"/>
      <c r="J66" s="1029"/>
      <c r="K66" s="1029"/>
      <c r="L66" s="1029"/>
      <c r="M66" s="1029"/>
      <c r="N66" s="1029"/>
      <c r="O66" s="1029"/>
      <c r="P66" s="1029"/>
      <c r="Q66" s="1029"/>
      <c r="R66" s="1029"/>
      <c r="S66" s="1029"/>
      <c r="T66" s="1029"/>
      <c r="U66" s="1029"/>
      <c r="V66" s="1029"/>
      <c r="W66" s="1029"/>
      <c r="X66" s="1029"/>
      <c r="Y66" s="1029"/>
    </row>
    <row r="67" spans="1:25" x14ac:dyDescent="0.25">
      <c r="A67" s="1029"/>
      <c r="B67" s="1029"/>
      <c r="C67" s="1029"/>
      <c r="D67" s="1029"/>
      <c r="E67" s="1029"/>
      <c r="F67" s="1029"/>
      <c r="G67" s="1029"/>
      <c r="H67" s="1029"/>
      <c r="I67" s="1029"/>
      <c r="J67" s="1029"/>
      <c r="K67" s="1029"/>
      <c r="L67" s="1029"/>
      <c r="M67" s="1029"/>
      <c r="N67" s="1029"/>
      <c r="O67" s="1029"/>
      <c r="P67" s="1029"/>
      <c r="Q67" s="1029"/>
      <c r="R67" s="1029"/>
      <c r="S67" s="1029"/>
      <c r="T67" s="1029"/>
      <c r="U67" s="1029"/>
      <c r="V67" s="1029"/>
      <c r="W67" s="1029"/>
      <c r="X67" s="1029"/>
      <c r="Y67" s="1029"/>
    </row>
    <row r="68" spans="1:25" x14ac:dyDescent="0.25">
      <c r="A68" s="1029"/>
      <c r="B68" s="1029"/>
      <c r="C68" s="1029"/>
      <c r="D68" s="1029"/>
      <c r="E68" s="1029"/>
      <c r="F68" s="1029"/>
      <c r="G68" s="1029"/>
      <c r="H68" s="1029"/>
      <c r="I68" s="1029"/>
      <c r="J68" s="1029"/>
      <c r="K68" s="1029"/>
      <c r="L68" s="1029"/>
      <c r="M68" s="1029"/>
      <c r="N68" s="1029"/>
      <c r="O68" s="1029"/>
      <c r="P68" s="1029"/>
      <c r="Q68" s="1029"/>
      <c r="R68" s="1029"/>
      <c r="S68" s="1029"/>
      <c r="T68" s="1029"/>
      <c r="U68" s="1029"/>
      <c r="V68" s="1029"/>
      <c r="W68" s="1029"/>
      <c r="X68" s="1029"/>
      <c r="Y68" s="1029"/>
    </row>
    <row r="69" spans="1:25" x14ac:dyDescent="0.25">
      <c r="A69" s="1029"/>
      <c r="B69" s="1029"/>
      <c r="C69" s="1029"/>
      <c r="D69" s="1029"/>
      <c r="E69" s="1029"/>
      <c r="F69" s="1029"/>
      <c r="G69" s="1029"/>
      <c r="H69" s="1029"/>
      <c r="I69" s="1029"/>
      <c r="J69" s="1029"/>
      <c r="K69" s="1029"/>
      <c r="L69" s="1029"/>
      <c r="M69" s="1029"/>
      <c r="N69" s="1029"/>
      <c r="O69" s="1029"/>
      <c r="P69" s="1029"/>
      <c r="Q69" s="1029"/>
      <c r="R69" s="1029"/>
      <c r="S69" s="1029"/>
      <c r="T69" s="1029"/>
      <c r="U69" s="1029"/>
      <c r="V69" s="1029"/>
      <c r="W69" s="1029"/>
      <c r="X69" s="1029"/>
      <c r="Y69" s="1029"/>
    </row>
    <row r="70" spans="1:25" x14ac:dyDescent="0.25">
      <c r="A70" s="1029"/>
      <c r="B70" s="1029"/>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row>
    <row r="71" spans="1:25" x14ac:dyDescent="0.25">
      <c r="A71" s="1029"/>
      <c r="B71" s="1029"/>
      <c r="C71" s="1029"/>
      <c r="D71" s="1029"/>
      <c r="E71" s="1029"/>
      <c r="F71" s="1029"/>
      <c r="G71" s="1029"/>
      <c r="H71" s="1029"/>
      <c r="I71" s="1029"/>
      <c r="J71" s="1029"/>
      <c r="K71" s="1029"/>
      <c r="L71" s="1029"/>
      <c r="M71" s="1029"/>
      <c r="N71" s="1029"/>
      <c r="O71" s="1029"/>
      <c r="P71" s="1029"/>
      <c r="Q71" s="1029"/>
      <c r="R71" s="1029"/>
      <c r="S71" s="1029"/>
      <c r="T71" s="1029"/>
      <c r="U71" s="1029"/>
      <c r="V71" s="1029"/>
      <c r="W71" s="1029"/>
      <c r="X71" s="1029"/>
      <c r="Y71" s="1029"/>
    </row>
    <row r="72" spans="1:25" x14ac:dyDescent="0.25">
      <c r="A72" s="1029"/>
      <c r="B72" s="1029"/>
      <c r="C72" s="1029"/>
      <c r="D72" s="1029"/>
      <c r="E72" s="1029"/>
      <c r="F72" s="1029"/>
      <c r="G72" s="1029"/>
      <c r="H72" s="1029"/>
      <c r="I72" s="1029"/>
      <c r="J72" s="1029"/>
      <c r="K72" s="1029"/>
      <c r="L72" s="1029"/>
      <c r="M72" s="1029"/>
      <c r="N72" s="1029"/>
      <c r="O72" s="1029"/>
      <c r="P72" s="1029"/>
      <c r="Q72" s="1029"/>
      <c r="R72" s="1029"/>
      <c r="S72" s="1029"/>
      <c r="T72" s="1029"/>
      <c r="U72" s="1029"/>
      <c r="V72" s="1029"/>
      <c r="W72" s="1029"/>
      <c r="X72" s="1029"/>
      <c r="Y72" s="1029"/>
    </row>
    <row r="73" spans="1:25" x14ac:dyDescent="0.25">
      <c r="A73" s="1029"/>
      <c r="B73" s="1029"/>
      <c r="C73" s="1029"/>
      <c r="D73" s="1029"/>
      <c r="E73" s="1029"/>
      <c r="F73" s="1029"/>
      <c r="G73" s="1029"/>
      <c r="H73" s="1029"/>
      <c r="I73" s="1029"/>
      <c r="J73" s="1029"/>
      <c r="K73" s="1029"/>
      <c r="L73" s="1029"/>
      <c r="M73" s="1029"/>
      <c r="N73" s="1029"/>
      <c r="O73" s="1029"/>
      <c r="P73" s="1029"/>
      <c r="Q73" s="1029"/>
      <c r="R73" s="1029"/>
      <c r="S73" s="1029"/>
      <c r="T73" s="1029"/>
      <c r="U73" s="1029"/>
      <c r="V73" s="1029"/>
      <c r="W73" s="1029"/>
      <c r="X73" s="1029"/>
      <c r="Y73" s="1029"/>
    </row>
    <row r="74" spans="1:25" x14ac:dyDescent="0.25">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row>
    <row r="75" spans="1:25" x14ac:dyDescent="0.25">
      <c r="A75" s="278"/>
      <c r="B75" s="278"/>
      <c r="C75" s="278"/>
      <c r="D75" s="278"/>
      <c r="E75" s="278"/>
      <c r="F75" s="278"/>
      <c r="G75" s="278"/>
      <c r="H75" s="278"/>
      <c r="I75" s="278"/>
      <c r="J75" s="278"/>
      <c r="K75" s="278"/>
      <c r="L75" s="278"/>
      <c r="M75" s="278"/>
      <c r="N75" s="278"/>
      <c r="O75" s="278"/>
      <c r="P75" s="278"/>
      <c r="Q75" s="278"/>
      <c r="R75" s="278"/>
      <c r="S75" s="278"/>
      <c r="T75" s="278"/>
      <c r="U75" s="278"/>
      <c r="V75" s="278"/>
      <c r="W75" s="278"/>
      <c r="X75" s="278"/>
    </row>
    <row r="76" spans="1:25" x14ac:dyDescent="0.25">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row>
  </sheetData>
  <mergeCells count="9">
    <mergeCell ref="B31:AA31"/>
    <mergeCell ref="A61:X61"/>
    <mergeCell ref="A62:Y73"/>
    <mergeCell ref="B3:F3"/>
    <mergeCell ref="H3:L3"/>
    <mergeCell ref="N3:R3"/>
    <mergeCell ref="T3:X3"/>
    <mergeCell ref="Z3:AA3"/>
    <mergeCell ref="B5:AA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2"/>
  <sheetViews>
    <sheetView zoomScaleNormal="100" zoomScaleSheetLayoutView="100" workbookViewId="0">
      <selection activeCell="B16" sqref="B16"/>
    </sheetView>
  </sheetViews>
  <sheetFormatPr defaultColWidth="9.109375" defaultRowHeight="14.4" x14ac:dyDescent="0.3"/>
  <cols>
    <col min="1" max="1" width="159" style="831" customWidth="1"/>
    <col min="2" max="16384" width="9.109375" style="831"/>
  </cols>
  <sheetData>
    <row r="1" spans="1:1" ht="18" customHeight="1" x14ac:dyDescent="0.3">
      <c r="A1" s="833" t="s">
        <v>226</v>
      </c>
    </row>
    <row r="2" spans="1:1" ht="18" customHeight="1" x14ac:dyDescent="0.3">
      <c r="A2" s="833"/>
    </row>
    <row r="3" spans="1:1" ht="18" customHeight="1" x14ac:dyDescent="0.35">
      <c r="A3" s="832" t="s">
        <v>377</v>
      </c>
    </row>
    <row r="4" spans="1:1" ht="18" customHeight="1" x14ac:dyDescent="0.35">
      <c r="A4" s="832"/>
    </row>
    <row r="5" spans="1:1" ht="18" customHeight="1" x14ac:dyDescent="0.35">
      <c r="A5" s="832" t="s">
        <v>0</v>
      </c>
    </row>
    <row r="6" spans="1:1" ht="18" customHeight="1" x14ac:dyDescent="0.35">
      <c r="A6" s="832" t="s">
        <v>358</v>
      </c>
    </row>
    <row r="7" spans="1:1" ht="18" customHeight="1" x14ac:dyDescent="0.35">
      <c r="A7" s="832"/>
    </row>
    <row r="8" spans="1:1" ht="18" customHeight="1" x14ac:dyDescent="0.35">
      <c r="A8" s="832" t="s">
        <v>359</v>
      </c>
    </row>
    <row r="9" spans="1:1" ht="18" customHeight="1" x14ac:dyDescent="0.35">
      <c r="A9" s="832" t="s">
        <v>360</v>
      </c>
    </row>
    <row r="10" spans="1:1" ht="18" customHeight="1" x14ac:dyDescent="0.35">
      <c r="A10" s="832" t="s">
        <v>364</v>
      </c>
    </row>
    <row r="11" spans="1:1" ht="18" customHeight="1" x14ac:dyDescent="0.35">
      <c r="A11" s="832" t="s">
        <v>365</v>
      </c>
    </row>
    <row r="12" spans="1:1" ht="18" customHeight="1" x14ac:dyDescent="0.35">
      <c r="A12" s="832" t="s">
        <v>366</v>
      </c>
    </row>
    <row r="13" spans="1:1" ht="18" customHeight="1" x14ac:dyDescent="0.35">
      <c r="A13" s="832"/>
    </row>
    <row r="14" spans="1:1" ht="18" customHeight="1" x14ac:dyDescent="0.35">
      <c r="A14" s="832" t="s">
        <v>330</v>
      </c>
    </row>
    <row r="15" spans="1:1" ht="18" customHeight="1" x14ac:dyDescent="0.35">
      <c r="A15" s="832" t="s">
        <v>361</v>
      </c>
    </row>
    <row r="16" spans="1:1" ht="18" customHeight="1" x14ac:dyDescent="0.35">
      <c r="A16" s="832"/>
    </row>
    <row r="17" spans="1:1" ht="18" customHeight="1" x14ac:dyDescent="0.35">
      <c r="A17" s="832" t="s">
        <v>367</v>
      </c>
    </row>
    <row r="18" spans="1:1" ht="18" customHeight="1" x14ac:dyDescent="0.35">
      <c r="A18" s="832"/>
    </row>
    <row r="19" spans="1:1" ht="18" customHeight="1" x14ac:dyDescent="0.35">
      <c r="A19" s="832" t="s">
        <v>362</v>
      </c>
    </row>
    <row r="20" spans="1:1" ht="18" customHeight="1" x14ac:dyDescent="0.35">
      <c r="A20" s="832" t="s">
        <v>368</v>
      </c>
    </row>
    <row r="21" spans="1:1" ht="18" customHeight="1" x14ac:dyDescent="0.35">
      <c r="A21" s="832"/>
    </row>
    <row r="22" spans="1:1" ht="18" customHeight="1" x14ac:dyDescent="0.35">
      <c r="A22" s="832" t="s">
        <v>344</v>
      </c>
    </row>
  </sheetData>
  <sheetProtection algorithmName="SHA-512" hashValue="k+QP/f/vyyIT1jElnKJffVUKMR8KlD5IytjShyENsbgs82W0v7jJu453EHNPA0lLBODjTxG3t4/ftrkA5zL7Og==" saltValue="CvSvJ1g2y2MzdvKuVEWZPA==" spinCount="100000" sheet="1" objects="1" scenarios="1"/>
  <hyperlinks>
    <hyperlink ref="A5" location="'1a SiP'!A1" display="Table 1a: Staff in Post (headcount) as at 31 March 2012, 2013, 2014, 2015 and 2016"/>
    <hyperlink ref="A6" location="'1b SiP by grade'!A1" display="Table 1b: Staff In Post (headcount) by Grade as at 31 March 2012, 2013, 2014, 2015 and 2016"/>
    <hyperlink ref="A8" location="' 2a Joiners'!A1" display="Table 2a: All Joiners (excludes machinery of Government transfers) 2011/12 - 2015/16"/>
    <hyperlink ref="A9" location="' 2b Joiners by grade'!A1" display="Table 2b: All Joiners (excludes machinery of Government transfers) by Grade 2011/12 - 2015/16"/>
    <hyperlink ref="A10" location="'2c Leavers'!A1" display="Table 2c: All Leavers (Permanent Staff) 2011/12 - 2015/16"/>
    <hyperlink ref="A11" location="'2d Leavers by grade'!A1" display="Table 2d: All Leavers (Permanent Staff) by Grade 2011/12 - 2015/16"/>
    <hyperlink ref="A12" location="'2e Leavers by reason'!A1" display="Table 2e: Permanent Staff Leavers by Reason for Leaving 2014/15 and 2015/16"/>
    <hyperlink ref="A14" location="'3a TRA'!A1" display="Table 3a: Temporary Responsibility Allowance as at 31 March 2013, 2014, 2015 and 2016"/>
    <hyperlink ref="A15" location="'3b TRA by grade'!A1" display="Table 3b: Temporary Responsibility Allowance by Grade as at 31 March 2015 and 2016"/>
    <hyperlink ref="A17" location="'4 Performance marking'!A1" display="Table 4: Performance Marking by Grade 2014/15 to 2015/16"/>
    <hyperlink ref="A22" location="'6 AWDL'!A1" display="Table 7: Average Working Days Lost (AWDL) 2011/12 - 2015/16"/>
    <hyperlink ref="A20" location="'5b special bonuses by grade'!A1" display="Table 6b: Special Bonuses awarded by Grade 2011/12 - 2015/16"/>
    <hyperlink ref="A3" location="'Notes and Definitions'!A1" display="Notes and Definitions"/>
    <hyperlink ref="A19" location="'5a special bonuses'!A1" display="Table 5a: Special Bonuses"/>
  </hyperlinks>
  <pageMargins left="0.70866141732283472" right="0.70866141732283472" top="0.74803149606299213" bottom="0.74803149606299213" header="0.31496062992125984" footer="0.31496062992125984"/>
  <pageSetup paperSize="9" scale="8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69"/>
  <sheetViews>
    <sheetView zoomScaleNormal="100" zoomScaleSheetLayoutView="100" workbookViewId="0">
      <selection activeCell="W9" sqref="W9"/>
    </sheetView>
  </sheetViews>
  <sheetFormatPr defaultRowHeight="13.2" x14ac:dyDescent="0.25"/>
  <cols>
    <col min="1" max="1" width="28.6640625" style="222" customWidth="1"/>
    <col min="2" max="2" width="9.109375" style="212"/>
    <col min="3" max="3" width="9.109375" style="213"/>
    <col min="4" max="4" width="2.5546875" style="212" customWidth="1"/>
    <col min="5" max="5" width="9.109375" style="212"/>
    <col min="6" max="6" width="9.109375" style="213"/>
    <col min="7" max="7" width="2.5546875" style="212" customWidth="1"/>
    <col min="8" max="8" width="9.109375" style="212"/>
    <col min="9" max="9" width="9.109375" style="213"/>
    <col min="10" max="10" width="2.5546875" style="212" customWidth="1"/>
    <col min="11" max="11" width="9.109375" style="212"/>
    <col min="12" max="12" width="9.109375" style="213"/>
    <col min="13" max="13" width="2.5546875" style="212" customWidth="1"/>
    <col min="14" max="14" width="9.109375" style="212"/>
    <col min="15" max="15" width="9.109375" style="213"/>
    <col min="16" max="16" width="2.5546875" style="212" customWidth="1"/>
    <col min="17" max="17" width="7.5546875" style="212" customWidth="1"/>
    <col min="18" max="18" width="8" style="212" customWidth="1"/>
    <col min="19" max="20" width="8.5546875" style="212" bestFit="1" customWidth="1"/>
    <col min="21" max="256" width="9.109375" style="212"/>
    <col min="257" max="257" width="25.44140625" style="212" customWidth="1"/>
    <col min="258" max="259" width="9.109375" style="212"/>
    <col min="260" max="260" width="2.5546875" style="212" customWidth="1"/>
    <col min="261" max="262" width="9.109375" style="212"/>
    <col min="263" max="263" width="2.5546875" style="212" customWidth="1"/>
    <col min="264" max="265" width="9.109375" style="212"/>
    <col min="266" max="266" width="2.5546875" style="212" customWidth="1"/>
    <col min="267" max="268" width="9.109375" style="212"/>
    <col min="269" max="269" width="2.5546875" style="212" customWidth="1"/>
    <col min="270" max="271" width="9.109375" style="212"/>
    <col min="272" max="272" width="2.5546875" style="212" customWidth="1"/>
    <col min="273" max="274" width="7.5546875" style="212" customWidth="1"/>
    <col min="275" max="276" width="8.5546875" style="212" bestFit="1" customWidth="1"/>
    <col min="277" max="512" width="9.109375" style="212"/>
    <col min="513" max="513" width="25.44140625" style="212" customWidth="1"/>
    <col min="514" max="515" width="9.109375" style="212"/>
    <col min="516" max="516" width="2.5546875" style="212" customWidth="1"/>
    <col min="517" max="518" width="9.109375" style="212"/>
    <col min="519" max="519" width="2.5546875" style="212" customWidth="1"/>
    <col min="520" max="521" width="9.109375" style="212"/>
    <col min="522" max="522" width="2.5546875" style="212" customWidth="1"/>
    <col min="523" max="524" width="9.109375" style="212"/>
    <col min="525" max="525" width="2.5546875" style="212" customWidth="1"/>
    <col min="526" max="527" width="9.109375" style="212"/>
    <col min="528" max="528" width="2.5546875" style="212" customWidth="1"/>
    <col min="529" max="530" width="7.5546875" style="212" customWidth="1"/>
    <col min="531" max="532" width="8.5546875" style="212" bestFit="1" customWidth="1"/>
    <col min="533" max="768" width="9.109375" style="212"/>
    <col min="769" max="769" width="25.44140625" style="212" customWidth="1"/>
    <col min="770" max="771" width="9.109375" style="212"/>
    <col min="772" max="772" width="2.5546875" style="212" customWidth="1"/>
    <col min="773" max="774" width="9.109375" style="212"/>
    <col min="775" max="775" width="2.5546875" style="212" customWidth="1"/>
    <col min="776" max="777" width="9.109375" style="212"/>
    <col min="778" max="778" width="2.5546875" style="212" customWidth="1"/>
    <col min="779" max="780" width="9.109375" style="212"/>
    <col min="781" max="781" width="2.5546875" style="212" customWidth="1"/>
    <col min="782" max="783" width="9.109375" style="212"/>
    <col min="784" max="784" width="2.5546875" style="212" customWidth="1"/>
    <col min="785" max="786" width="7.5546875" style="212" customWidth="1"/>
    <col min="787" max="788" width="8.5546875" style="212" bestFit="1" customWidth="1"/>
    <col min="789" max="1024" width="9.109375" style="212"/>
    <col min="1025" max="1025" width="25.44140625" style="212" customWidth="1"/>
    <col min="1026" max="1027" width="9.109375" style="212"/>
    <col min="1028" max="1028" width="2.5546875" style="212" customWidth="1"/>
    <col min="1029" max="1030" width="9.109375" style="212"/>
    <col min="1031" max="1031" width="2.5546875" style="212" customWidth="1"/>
    <col min="1032" max="1033" width="9.109375" style="212"/>
    <col min="1034" max="1034" width="2.5546875" style="212" customWidth="1"/>
    <col min="1035" max="1036" width="9.109375" style="212"/>
    <col min="1037" max="1037" width="2.5546875" style="212" customWidth="1"/>
    <col min="1038" max="1039" width="9.109375" style="212"/>
    <col min="1040" max="1040" width="2.5546875" style="212" customWidth="1"/>
    <col min="1041" max="1042" width="7.5546875" style="212" customWidth="1"/>
    <col min="1043" max="1044" width="8.5546875" style="212" bestFit="1" customWidth="1"/>
    <col min="1045" max="1280" width="9.109375" style="212"/>
    <col min="1281" max="1281" width="25.44140625" style="212" customWidth="1"/>
    <col min="1282" max="1283" width="9.109375" style="212"/>
    <col min="1284" max="1284" width="2.5546875" style="212" customWidth="1"/>
    <col min="1285" max="1286" width="9.109375" style="212"/>
    <col min="1287" max="1287" width="2.5546875" style="212" customWidth="1"/>
    <col min="1288" max="1289" width="9.109375" style="212"/>
    <col min="1290" max="1290" width="2.5546875" style="212" customWidth="1"/>
    <col min="1291" max="1292" width="9.109375" style="212"/>
    <col min="1293" max="1293" width="2.5546875" style="212" customWidth="1"/>
    <col min="1294" max="1295" width="9.109375" style="212"/>
    <col min="1296" max="1296" width="2.5546875" style="212" customWidth="1"/>
    <col min="1297" max="1298" width="7.5546875" style="212" customWidth="1"/>
    <col min="1299" max="1300" width="8.5546875" style="212" bestFit="1" customWidth="1"/>
    <col min="1301" max="1536" width="9.109375" style="212"/>
    <col min="1537" max="1537" width="25.44140625" style="212" customWidth="1"/>
    <col min="1538" max="1539" width="9.109375" style="212"/>
    <col min="1540" max="1540" width="2.5546875" style="212" customWidth="1"/>
    <col min="1541" max="1542" width="9.109375" style="212"/>
    <col min="1543" max="1543" width="2.5546875" style="212" customWidth="1"/>
    <col min="1544" max="1545" width="9.109375" style="212"/>
    <col min="1546" max="1546" width="2.5546875" style="212" customWidth="1"/>
    <col min="1547" max="1548" width="9.109375" style="212"/>
    <col min="1549" max="1549" width="2.5546875" style="212" customWidth="1"/>
    <col min="1550" max="1551" width="9.109375" style="212"/>
    <col min="1552" max="1552" width="2.5546875" style="212" customWidth="1"/>
    <col min="1553" max="1554" width="7.5546875" style="212" customWidth="1"/>
    <col min="1555" max="1556" width="8.5546875" style="212" bestFit="1" customWidth="1"/>
    <col min="1557" max="1792" width="9.109375" style="212"/>
    <col min="1793" max="1793" width="25.44140625" style="212" customWidth="1"/>
    <col min="1794" max="1795" width="9.109375" style="212"/>
    <col min="1796" max="1796" width="2.5546875" style="212" customWidth="1"/>
    <col min="1797" max="1798" width="9.109375" style="212"/>
    <col min="1799" max="1799" width="2.5546875" style="212" customWidth="1"/>
    <col min="1800" max="1801" width="9.109375" style="212"/>
    <col min="1802" max="1802" width="2.5546875" style="212" customWidth="1"/>
    <col min="1803" max="1804" width="9.109375" style="212"/>
    <col min="1805" max="1805" width="2.5546875" style="212" customWidth="1"/>
    <col min="1806" max="1807" width="9.109375" style="212"/>
    <col min="1808" max="1808" width="2.5546875" style="212" customWidth="1"/>
    <col min="1809" max="1810" width="7.5546875" style="212" customWidth="1"/>
    <col min="1811" max="1812" width="8.5546875" style="212" bestFit="1" customWidth="1"/>
    <col min="1813" max="2048" width="9.109375" style="212"/>
    <col min="2049" max="2049" width="25.44140625" style="212" customWidth="1"/>
    <col min="2050" max="2051" width="9.109375" style="212"/>
    <col min="2052" max="2052" width="2.5546875" style="212" customWidth="1"/>
    <col min="2053" max="2054" width="9.109375" style="212"/>
    <col min="2055" max="2055" width="2.5546875" style="212" customWidth="1"/>
    <col min="2056" max="2057" width="9.109375" style="212"/>
    <col min="2058" max="2058" width="2.5546875" style="212" customWidth="1"/>
    <col min="2059" max="2060" width="9.109375" style="212"/>
    <col min="2061" max="2061" width="2.5546875" style="212" customWidth="1"/>
    <col min="2062" max="2063" width="9.109375" style="212"/>
    <col min="2064" max="2064" width="2.5546875" style="212" customWidth="1"/>
    <col min="2065" max="2066" width="7.5546875" style="212" customWidth="1"/>
    <col min="2067" max="2068" width="8.5546875" style="212" bestFit="1" customWidth="1"/>
    <col min="2069" max="2304" width="9.109375" style="212"/>
    <col min="2305" max="2305" width="25.44140625" style="212" customWidth="1"/>
    <col min="2306" max="2307" width="9.109375" style="212"/>
    <col min="2308" max="2308" width="2.5546875" style="212" customWidth="1"/>
    <col min="2309" max="2310" width="9.109375" style="212"/>
    <col min="2311" max="2311" width="2.5546875" style="212" customWidth="1"/>
    <col min="2312" max="2313" width="9.109375" style="212"/>
    <col min="2314" max="2314" width="2.5546875" style="212" customWidth="1"/>
    <col min="2315" max="2316" width="9.109375" style="212"/>
    <col min="2317" max="2317" width="2.5546875" style="212" customWidth="1"/>
    <col min="2318" max="2319" width="9.109375" style="212"/>
    <col min="2320" max="2320" width="2.5546875" style="212" customWidth="1"/>
    <col min="2321" max="2322" width="7.5546875" style="212" customWidth="1"/>
    <col min="2323" max="2324" width="8.5546875" style="212" bestFit="1" customWidth="1"/>
    <col min="2325" max="2560" width="9.109375" style="212"/>
    <col min="2561" max="2561" width="25.44140625" style="212" customWidth="1"/>
    <col min="2562" max="2563" width="9.109375" style="212"/>
    <col min="2564" max="2564" width="2.5546875" style="212" customWidth="1"/>
    <col min="2565" max="2566" width="9.109375" style="212"/>
    <col min="2567" max="2567" width="2.5546875" style="212" customWidth="1"/>
    <col min="2568" max="2569" width="9.109375" style="212"/>
    <col min="2570" max="2570" width="2.5546875" style="212" customWidth="1"/>
    <col min="2571" max="2572" width="9.109375" style="212"/>
    <col min="2573" max="2573" width="2.5546875" style="212" customWidth="1"/>
    <col min="2574" max="2575" width="9.109375" style="212"/>
    <col min="2576" max="2576" width="2.5546875" style="212" customWidth="1"/>
    <col min="2577" max="2578" width="7.5546875" style="212" customWidth="1"/>
    <col min="2579" max="2580" width="8.5546875" style="212" bestFit="1" customWidth="1"/>
    <col min="2581" max="2816" width="9.109375" style="212"/>
    <col min="2817" max="2817" width="25.44140625" style="212" customWidth="1"/>
    <col min="2818" max="2819" width="9.109375" style="212"/>
    <col min="2820" max="2820" width="2.5546875" style="212" customWidth="1"/>
    <col min="2821" max="2822" width="9.109375" style="212"/>
    <col min="2823" max="2823" width="2.5546875" style="212" customWidth="1"/>
    <col min="2824" max="2825" width="9.109375" style="212"/>
    <col min="2826" max="2826" width="2.5546875" style="212" customWidth="1"/>
    <col min="2827" max="2828" width="9.109375" style="212"/>
    <col min="2829" max="2829" width="2.5546875" style="212" customWidth="1"/>
    <col min="2830" max="2831" width="9.109375" style="212"/>
    <col min="2832" max="2832" width="2.5546875" style="212" customWidth="1"/>
    <col min="2833" max="2834" width="7.5546875" style="212" customWidth="1"/>
    <col min="2835" max="2836" width="8.5546875" style="212" bestFit="1" customWidth="1"/>
    <col min="2837" max="3072" width="9.109375" style="212"/>
    <col min="3073" max="3073" width="25.44140625" style="212" customWidth="1"/>
    <col min="3074" max="3075" width="9.109375" style="212"/>
    <col min="3076" max="3076" width="2.5546875" style="212" customWidth="1"/>
    <col min="3077" max="3078" width="9.109375" style="212"/>
    <col min="3079" max="3079" width="2.5546875" style="212" customWidth="1"/>
    <col min="3080" max="3081" width="9.109375" style="212"/>
    <col min="3082" max="3082" width="2.5546875" style="212" customWidth="1"/>
    <col min="3083" max="3084" width="9.109375" style="212"/>
    <col min="3085" max="3085" width="2.5546875" style="212" customWidth="1"/>
    <col min="3086" max="3087" width="9.109375" style="212"/>
    <col min="3088" max="3088" width="2.5546875" style="212" customWidth="1"/>
    <col min="3089" max="3090" width="7.5546875" style="212" customWidth="1"/>
    <col min="3091" max="3092" width="8.5546875" style="212" bestFit="1" customWidth="1"/>
    <col min="3093" max="3328" width="9.109375" style="212"/>
    <col min="3329" max="3329" width="25.44140625" style="212" customWidth="1"/>
    <col min="3330" max="3331" width="9.109375" style="212"/>
    <col min="3332" max="3332" width="2.5546875" style="212" customWidth="1"/>
    <col min="3333" max="3334" width="9.109375" style="212"/>
    <col min="3335" max="3335" width="2.5546875" style="212" customWidth="1"/>
    <col min="3336" max="3337" width="9.109375" style="212"/>
    <col min="3338" max="3338" width="2.5546875" style="212" customWidth="1"/>
    <col min="3339" max="3340" width="9.109375" style="212"/>
    <col min="3341" max="3341" width="2.5546875" style="212" customWidth="1"/>
    <col min="3342" max="3343" width="9.109375" style="212"/>
    <col min="3344" max="3344" width="2.5546875" style="212" customWidth="1"/>
    <col min="3345" max="3346" width="7.5546875" style="212" customWidth="1"/>
    <col min="3347" max="3348" width="8.5546875" style="212" bestFit="1" customWidth="1"/>
    <col min="3349" max="3584" width="9.109375" style="212"/>
    <col min="3585" max="3585" width="25.44140625" style="212" customWidth="1"/>
    <col min="3586" max="3587" width="9.109375" style="212"/>
    <col min="3588" max="3588" width="2.5546875" style="212" customWidth="1"/>
    <col min="3589" max="3590" width="9.109375" style="212"/>
    <col min="3591" max="3591" width="2.5546875" style="212" customWidth="1"/>
    <col min="3592" max="3593" width="9.109375" style="212"/>
    <col min="3594" max="3594" width="2.5546875" style="212" customWidth="1"/>
    <col min="3595" max="3596" width="9.109375" style="212"/>
    <col min="3597" max="3597" width="2.5546875" style="212" customWidth="1"/>
    <col min="3598" max="3599" width="9.109375" style="212"/>
    <col min="3600" max="3600" width="2.5546875" style="212" customWidth="1"/>
    <col min="3601" max="3602" width="7.5546875" style="212" customWidth="1"/>
    <col min="3603" max="3604" width="8.5546875" style="212" bestFit="1" customWidth="1"/>
    <col min="3605" max="3840" width="9.109375" style="212"/>
    <col min="3841" max="3841" width="25.44140625" style="212" customWidth="1"/>
    <col min="3842" max="3843" width="9.109375" style="212"/>
    <col min="3844" max="3844" width="2.5546875" style="212" customWidth="1"/>
    <col min="3845" max="3846" width="9.109375" style="212"/>
    <col min="3847" max="3847" width="2.5546875" style="212" customWidth="1"/>
    <col min="3848" max="3849" width="9.109375" style="212"/>
    <col min="3850" max="3850" width="2.5546875" style="212" customWidth="1"/>
    <col min="3851" max="3852" width="9.109375" style="212"/>
    <col min="3853" max="3853" width="2.5546875" style="212" customWidth="1"/>
    <col min="3854" max="3855" width="9.109375" style="212"/>
    <col min="3856" max="3856" width="2.5546875" style="212" customWidth="1"/>
    <col min="3857" max="3858" width="7.5546875" style="212" customWidth="1"/>
    <col min="3859" max="3860" width="8.5546875" style="212" bestFit="1" customWidth="1"/>
    <col min="3861" max="4096" width="9.109375" style="212"/>
    <col min="4097" max="4097" width="25.44140625" style="212" customWidth="1"/>
    <col min="4098" max="4099" width="9.109375" style="212"/>
    <col min="4100" max="4100" width="2.5546875" style="212" customWidth="1"/>
    <col min="4101" max="4102" width="9.109375" style="212"/>
    <col min="4103" max="4103" width="2.5546875" style="212" customWidth="1"/>
    <col min="4104" max="4105" width="9.109375" style="212"/>
    <col min="4106" max="4106" width="2.5546875" style="212" customWidth="1"/>
    <col min="4107" max="4108" width="9.109375" style="212"/>
    <col min="4109" max="4109" width="2.5546875" style="212" customWidth="1"/>
    <col min="4110" max="4111" width="9.109375" style="212"/>
    <col min="4112" max="4112" width="2.5546875" style="212" customWidth="1"/>
    <col min="4113" max="4114" width="7.5546875" style="212" customWidth="1"/>
    <col min="4115" max="4116" width="8.5546875" style="212" bestFit="1" customWidth="1"/>
    <col min="4117" max="4352" width="9.109375" style="212"/>
    <col min="4353" max="4353" width="25.44140625" style="212" customWidth="1"/>
    <col min="4354" max="4355" width="9.109375" style="212"/>
    <col min="4356" max="4356" width="2.5546875" style="212" customWidth="1"/>
    <col min="4357" max="4358" width="9.109375" style="212"/>
    <col min="4359" max="4359" width="2.5546875" style="212" customWidth="1"/>
    <col min="4360" max="4361" width="9.109375" style="212"/>
    <col min="4362" max="4362" width="2.5546875" style="212" customWidth="1"/>
    <col min="4363" max="4364" width="9.109375" style="212"/>
    <col min="4365" max="4365" width="2.5546875" style="212" customWidth="1"/>
    <col min="4366" max="4367" width="9.109375" style="212"/>
    <col min="4368" max="4368" width="2.5546875" style="212" customWidth="1"/>
    <col min="4369" max="4370" width="7.5546875" style="212" customWidth="1"/>
    <col min="4371" max="4372" width="8.5546875" style="212" bestFit="1" customWidth="1"/>
    <col min="4373" max="4608" width="9.109375" style="212"/>
    <col min="4609" max="4609" width="25.44140625" style="212" customWidth="1"/>
    <col min="4610" max="4611" width="9.109375" style="212"/>
    <col min="4612" max="4612" width="2.5546875" style="212" customWidth="1"/>
    <col min="4613" max="4614" width="9.109375" style="212"/>
    <col min="4615" max="4615" width="2.5546875" style="212" customWidth="1"/>
    <col min="4616" max="4617" width="9.109375" style="212"/>
    <col min="4618" max="4618" width="2.5546875" style="212" customWidth="1"/>
    <col min="4619" max="4620" width="9.109375" style="212"/>
    <col min="4621" max="4621" width="2.5546875" style="212" customWidth="1"/>
    <col min="4622" max="4623" width="9.109375" style="212"/>
    <col min="4624" max="4624" width="2.5546875" style="212" customWidth="1"/>
    <col min="4625" max="4626" width="7.5546875" style="212" customWidth="1"/>
    <col min="4627" max="4628" width="8.5546875" style="212" bestFit="1" customWidth="1"/>
    <col min="4629" max="4864" width="9.109375" style="212"/>
    <col min="4865" max="4865" width="25.44140625" style="212" customWidth="1"/>
    <col min="4866" max="4867" width="9.109375" style="212"/>
    <col min="4868" max="4868" width="2.5546875" style="212" customWidth="1"/>
    <col min="4869" max="4870" width="9.109375" style="212"/>
    <col min="4871" max="4871" width="2.5546875" style="212" customWidth="1"/>
    <col min="4872" max="4873" width="9.109375" style="212"/>
    <col min="4874" max="4874" width="2.5546875" style="212" customWidth="1"/>
    <col min="4875" max="4876" width="9.109375" style="212"/>
    <col min="4877" max="4877" width="2.5546875" style="212" customWidth="1"/>
    <col min="4878" max="4879" width="9.109375" style="212"/>
    <col min="4880" max="4880" width="2.5546875" style="212" customWidth="1"/>
    <col min="4881" max="4882" width="7.5546875" style="212" customWidth="1"/>
    <col min="4883" max="4884" width="8.5546875" style="212" bestFit="1" customWidth="1"/>
    <col min="4885" max="5120" width="9.109375" style="212"/>
    <col min="5121" max="5121" width="25.44140625" style="212" customWidth="1"/>
    <col min="5122" max="5123" width="9.109375" style="212"/>
    <col min="5124" max="5124" width="2.5546875" style="212" customWidth="1"/>
    <col min="5125" max="5126" width="9.109375" style="212"/>
    <col min="5127" max="5127" width="2.5546875" style="212" customWidth="1"/>
    <col min="5128" max="5129" width="9.109375" style="212"/>
    <col min="5130" max="5130" width="2.5546875" style="212" customWidth="1"/>
    <col min="5131" max="5132" width="9.109375" style="212"/>
    <col min="5133" max="5133" width="2.5546875" style="212" customWidth="1"/>
    <col min="5134" max="5135" width="9.109375" style="212"/>
    <col min="5136" max="5136" width="2.5546875" style="212" customWidth="1"/>
    <col min="5137" max="5138" width="7.5546875" style="212" customWidth="1"/>
    <col min="5139" max="5140" width="8.5546875" style="212" bestFit="1" customWidth="1"/>
    <col min="5141" max="5376" width="9.109375" style="212"/>
    <col min="5377" max="5377" width="25.44140625" style="212" customWidth="1"/>
    <col min="5378" max="5379" width="9.109375" style="212"/>
    <col min="5380" max="5380" width="2.5546875" style="212" customWidth="1"/>
    <col min="5381" max="5382" width="9.109375" style="212"/>
    <col min="5383" max="5383" width="2.5546875" style="212" customWidth="1"/>
    <col min="5384" max="5385" width="9.109375" style="212"/>
    <col min="5386" max="5386" width="2.5546875" style="212" customWidth="1"/>
    <col min="5387" max="5388" width="9.109375" style="212"/>
    <col min="5389" max="5389" width="2.5546875" style="212" customWidth="1"/>
    <col min="5390" max="5391" width="9.109375" style="212"/>
    <col min="5392" max="5392" width="2.5546875" style="212" customWidth="1"/>
    <col min="5393" max="5394" width="7.5546875" style="212" customWidth="1"/>
    <col min="5395" max="5396" width="8.5546875" style="212" bestFit="1" customWidth="1"/>
    <col min="5397" max="5632" width="9.109375" style="212"/>
    <col min="5633" max="5633" width="25.44140625" style="212" customWidth="1"/>
    <col min="5634" max="5635" width="9.109375" style="212"/>
    <col min="5636" max="5636" width="2.5546875" style="212" customWidth="1"/>
    <col min="5637" max="5638" width="9.109375" style="212"/>
    <col min="5639" max="5639" width="2.5546875" style="212" customWidth="1"/>
    <col min="5640" max="5641" width="9.109375" style="212"/>
    <col min="5642" max="5642" width="2.5546875" style="212" customWidth="1"/>
    <col min="5643" max="5644" width="9.109375" style="212"/>
    <col min="5645" max="5645" width="2.5546875" style="212" customWidth="1"/>
    <col min="5646" max="5647" width="9.109375" style="212"/>
    <col min="5648" max="5648" width="2.5546875" style="212" customWidth="1"/>
    <col min="5649" max="5650" width="7.5546875" style="212" customWidth="1"/>
    <col min="5651" max="5652" width="8.5546875" style="212" bestFit="1" customWidth="1"/>
    <col min="5653" max="5888" width="9.109375" style="212"/>
    <col min="5889" max="5889" width="25.44140625" style="212" customWidth="1"/>
    <col min="5890" max="5891" width="9.109375" style="212"/>
    <col min="5892" max="5892" width="2.5546875" style="212" customWidth="1"/>
    <col min="5893" max="5894" width="9.109375" style="212"/>
    <col min="5895" max="5895" width="2.5546875" style="212" customWidth="1"/>
    <col min="5896" max="5897" width="9.109375" style="212"/>
    <col min="5898" max="5898" width="2.5546875" style="212" customWidth="1"/>
    <col min="5899" max="5900" width="9.109375" style="212"/>
    <col min="5901" max="5901" width="2.5546875" style="212" customWidth="1"/>
    <col min="5902" max="5903" width="9.109375" style="212"/>
    <col min="5904" max="5904" width="2.5546875" style="212" customWidth="1"/>
    <col min="5905" max="5906" width="7.5546875" style="212" customWidth="1"/>
    <col min="5907" max="5908" width="8.5546875" style="212" bestFit="1" customWidth="1"/>
    <col min="5909" max="6144" width="9.109375" style="212"/>
    <col min="6145" max="6145" width="25.44140625" style="212" customWidth="1"/>
    <col min="6146" max="6147" width="9.109375" style="212"/>
    <col min="6148" max="6148" width="2.5546875" style="212" customWidth="1"/>
    <col min="6149" max="6150" width="9.109375" style="212"/>
    <col min="6151" max="6151" width="2.5546875" style="212" customWidth="1"/>
    <col min="6152" max="6153" width="9.109375" style="212"/>
    <col min="6154" max="6154" width="2.5546875" style="212" customWidth="1"/>
    <col min="6155" max="6156" width="9.109375" style="212"/>
    <col min="6157" max="6157" width="2.5546875" style="212" customWidth="1"/>
    <col min="6158" max="6159" width="9.109375" style="212"/>
    <col min="6160" max="6160" width="2.5546875" style="212" customWidth="1"/>
    <col min="6161" max="6162" width="7.5546875" style="212" customWidth="1"/>
    <col min="6163" max="6164" width="8.5546875" style="212" bestFit="1" customWidth="1"/>
    <col min="6165" max="6400" width="9.109375" style="212"/>
    <col min="6401" max="6401" width="25.44140625" style="212" customWidth="1"/>
    <col min="6402" max="6403" width="9.109375" style="212"/>
    <col min="6404" max="6404" width="2.5546875" style="212" customWidth="1"/>
    <col min="6405" max="6406" width="9.109375" style="212"/>
    <col min="6407" max="6407" width="2.5546875" style="212" customWidth="1"/>
    <col min="6408" max="6409" width="9.109375" style="212"/>
    <col min="6410" max="6410" width="2.5546875" style="212" customWidth="1"/>
    <col min="6411" max="6412" width="9.109375" style="212"/>
    <col min="6413" max="6413" width="2.5546875" style="212" customWidth="1"/>
    <col min="6414" max="6415" width="9.109375" style="212"/>
    <col min="6416" max="6416" width="2.5546875" style="212" customWidth="1"/>
    <col min="6417" max="6418" width="7.5546875" style="212" customWidth="1"/>
    <col min="6419" max="6420" width="8.5546875" style="212" bestFit="1" customWidth="1"/>
    <col min="6421" max="6656" width="9.109375" style="212"/>
    <col min="6657" max="6657" width="25.44140625" style="212" customWidth="1"/>
    <col min="6658" max="6659" width="9.109375" style="212"/>
    <col min="6660" max="6660" width="2.5546875" style="212" customWidth="1"/>
    <col min="6661" max="6662" width="9.109375" style="212"/>
    <col min="6663" max="6663" width="2.5546875" style="212" customWidth="1"/>
    <col min="6664" max="6665" width="9.109375" style="212"/>
    <col min="6666" max="6666" width="2.5546875" style="212" customWidth="1"/>
    <col min="6667" max="6668" width="9.109375" style="212"/>
    <col min="6669" max="6669" width="2.5546875" style="212" customWidth="1"/>
    <col min="6670" max="6671" width="9.109375" style="212"/>
    <col min="6672" max="6672" width="2.5546875" style="212" customWidth="1"/>
    <col min="6673" max="6674" width="7.5546875" style="212" customWidth="1"/>
    <col min="6675" max="6676" width="8.5546875" style="212" bestFit="1" customWidth="1"/>
    <col min="6677" max="6912" width="9.109375" style="212"/>
    <col min="6913" max="6913" width="25.44140625" style="212" customWidth="1"/>
    <col min="6914" max="6915" width="9.109375" style="212"/>
    <col min="6916" max="6916" width="2.5546875" style="212" customWidth="1"/>
    <col min="6917" max="6918" width="9.109375" style="212"/>
    <col min="6919" max="6919" width="2.5546875" style="212" customWidth="1"/>
    <col min="6920" max="6921" width="9.109375" style="212"/>
    <col min="6922" max="6922" width="2.5546875" style="212" customWidth="1"/>
    <col min="6923" max="6924" width="9.109375" style="212"/>
    <col min="6925" max="6925" width="2.5546875" style="212" customWidth="1"/>
    <col min="6926" max="6927" width="9.109375" style="212"/>
    <col min="6928" max="6928" width="2.5546875" style="212" customWidth="1"/>
    <col min="6929" max="6930" width="7.5546875" style="212" customWidth="1"/>
    <col min="6931" max="6932" width="8.5546875" style="212" bestFit="1" customWidth="1"/>
    <col min="6933" max="7168" width="9.109375" style="212"/>
    <col min="7169" max="7169" width="25.44140625" style="212" customWidth="1"/>
    <col min="7170" max="7171" width="9.109375" style="212"/>
    <col min="7172" max="7172" width="2.5546875" style="212" customWidth="1"/>
    <col min="7173" max="7174" width="9.109375" style="212"/>
    <col min="7175" max="7175" width="2.5546875" style="212" customWidth="1"/>
    <col min="7176" max="7177" width="9.109375" style="212"/>
    <col min="7178" max="7178" width="2.5546875" style="212" customWidth="1"/>
    <col min="7179" max="7180" width="9.109375" style="212"/>
    <col min="7181" max="7181" width="2.5546875" style="212" customWidth="1"/>
    <col min="7182" max="7183" width="9.109375" style="212"/>
    <col min="7184" max="7184" width="2.5546875" style="212" customWidth="1"/>
    <col min="7185" max="7186" width="7.5546875" style="212" customWidth="1"/>
    <col min="7187" max="7188" width="8.5546875" style="212" bestFit="1" customWidth="1"/>
    <col min="7189" max="7424" width="9.109375" style="212"/>
    <col min="7425" max="7425" width="25.44140625" style="212" customWidth="1"/>
    <col min="7426" max="7427" width="9.109375" style="212"/>
    <col min="7428" max="7428" width="2.5546875" style="212" customWidth="1"/>
    <col min="7429" max="7430" width="9.109375" style="212"/>
    <col min="7431" max="7431" width="2.5546875" style="212" customWidth="1"/>
    <col min="7432" max="7433" width="9.109375" style="212"/>
    <col min="7434" max="7434" width="2.5546875" style="212" customWidth="1"/>
    <col min="7435" max="7436" width="9.109375" style="212"/>
    <col min="7437" max="7437" width="2.5546875" style="212" customWidth="1"/>
    <col min="7438" max="7439" width="9.109375" style="212"/>
    <col min="7440" max="7440" width="2.5546875" style="212" customWidth="1"/>
    <col min="7441" max="7442" width="7.5546875" style="212" customWidth="1"/>
    <col min="7443" max="7444" width="8.5546875" style="212" bestFit="1" customWidth="1"/>
    <col min="7445" max="7680" width="9.109375" style="212"/>
    <col min="7681" max="7681" width="25.44140625" style="212" customWidth="1"/>
    <col min="7682" max="7683" width="9.109375" style="212"/>
    <col min="7684" max="7684" width="2.5546875" style="212" customWidth="1"/>
    <col min="7685" max="7686" width="9.109375" style="212"/>
    <col min="7687" max="7687" width="2.5546875" style="212" customWidth="1"/>
    <col min="7688" max="7689" width="9.109375" style="212"/>
    <col min="7690" max="7690" width="2.5546875" style="212" customWidth="1"/>
    <col min="7691" max="7692" width="9.109375" style="212"/>
    <col min="7693" max="7693" width="2.5546875" style="212" customWidth="1"/>
    <col min="7694" max="7695" width="9.109375" style="212"/>
    <col min="7696" max="7696" width="2.5546875" style="212" customWidth="1"/>
    <col min="7697" max="7698" width="7.5546875" style="212" customWidth="1"/>
    <col min="7699" max="7700" width="8.5546875" style="212" bestFit="1" customWidth="1"/>
    <col min="7701" max="7936" width="9.109375" style="212"/>
    <col min="7937" max="7937" width="25.44140625" style="212" customWidth="1"/>
    <col min="7938" max="7939" width="9.109375" style="212"/>
    <col min="7940" max="7940" width="2.5546875" style="212" customWidth="1"/>
    <col min="7941" max="7942" width="9.109375" style="212"/>
    <col min="7943" max="7943" width="2.5546875" style="212" customWidth="1"/>
    <col min="7944" max="7945" width="9.109375" style="212"/>
    <col min="7946" max="7946" width="2.5546875" style="212" customWidth="1"/>
    <col min="7947" max="7948" width="9.109375" style="212"/>
    <col min="7949" max="7949" width="2.5546875" style="212" customWidth="1"/>
    <col min="7950" max="7951" width="9.109375" style="212"/>
    <col min="7952" max="7952" width="2.5546875" style="212" customWidth="1"/>
    <col min="7953" max="7954" width="7.5546875" style="212" customWidth="1"/>
    <col min="7955" max="7956" width="8.5546875" style="212" bestFit="1" customWidth="1"/>
    <col min="7957" max="8192" width="9.109375" style="212"/>
    <col min="8193" max="8193" width="25.44140625" style="212" customWidth="1"/>
    <col min="8194" max="8195" width="9.109375" style="212"/>
    <col min="8196" max="8196" width="2.5546875" style="212" customWidth="1"/>
    <col min="8197" max="8198" width="9.109375" style="212"/>
    <col min="8199" max="8199" width="2.5546875" style="212" customWidth="1"/>
    <col min="8200" max="8201" width="9.109375" style="212"/>
    <col min="8202" max="8202" width="2.5546875" style="212" customWidth="1"/>
    <col min="8203" max="8204" width="9.109375" style="212"/>
    <col min="8205" max="8205" width="2.5546875" style="212" customWidth="1"/>
    <col min="8206" max="8207" width="9.109375" style="212"/>
    <col min="8208" max="8208" width="2.5546875" style="212" customWidth="1"/>
    <col min="8209" max="8210" width="7.5546875" style="212" customWidth="1"/>
    <col min="8211" max="8212" width="8.5546875" style="212" bestFit="1" customWidth="1"/>
    <col min="8213" max="8448" width="9.109375" style="212"/>
    <col min="8449" max="8449" width="25.44140625" style="212" customWidth="1"/>
    <col min="8450" max="8451" width="9.109375" style="212"/>
    <col min="8452" max="8452" width="2.5546875" style="212" customWidth="1"/>
    <col min="8453" max="8454" width="9.109375" style="212"/>
    <col min="8455" max="8455" width="2.5546875" style="212" customWidth="1"/>
    <col min="8456" max="8457" width="9.109375" style="212"/>
    <col min="8458" max="8458" width="2.5546875" style="212" customWidth="1"/>
    <col min="8459" max="8460" width="9.109375" style="212"/>
    <col min="8461" max="8461" width="2.5546875" style="212" customWidth="1"/>
    <col min="8462" max="8463" width="9.109375" style="212"/>
    <col min="8464" max="8464" width="2.5546875" style="212" customWidth="1"/>
    <col min="8465" max="8466" width="7.5546875" style="212" customWidth="1"/>
    <col min="8467" max="8468" width="8.5546875" style="212" bestFit="1" customWidth="1"/>
    <col min="8469" max="8704" width="9.109375" style="212"/>
    <col min="8705" max="8705" width="25.44140625" style="212" customWidth="1"/>
    <col min="8706" max="8707" width="9.109375" style="212"/>
    <col min="8708" max="8708" width="2.5546875" style="212" customWidth="1"/>
    <col min="8709" max="8710" width="9.109375" style="212"/>
    <col min="8711" max="8711" width="2.5546875" style="212" customWidth="1"/>
    <col min="8712" max="8713" width="9.109375" style="212"/>
    <col min="8714" max="8714" width="2.5546875" style="212" customWidth="1"/>
    <col min="8715" max="8716" width="9.109375" style="212"/>
    <col min="8717" max="8717" width="2.5546875" style="212" customWidth="1"/>
    <col min="8718" max="8719" width="9.109375" style="212"/>
    <col min="8720" max="8720" width="2.5546875" style="212" customWidth="1"/>
    <col min="8721" max="8722" width="7.5546875" style="212" customWidth="1"/>
    <col min="8723" max="8724" width="8.5546875" style="212" bestFit="1" customWidth="1"/>
    <col min="8725" max="8960" width="9.109375" style="212"/>
    <col min="8961" max="8961" width="25.44140625" style="212" customWidth="1"/>
    <col min="8962" max="8963" width="9.109375" style="212"/>
    <col min="8964" max="8964" width="2.5546875" style="212" customWidth="1"/>
    <col min="8965" max="8966" width="9.109375" style="212"/>
    <col min="8967" max="8967" width="2.5546875" style="212" customWidth="1"/>
    <col min="8968" max="8969" width="9.109375" style="212"/>
    <col min="8970" max="8970" width="2.5546875" style="212" customWidth="1"/>
    <col min="8971" max="8972" width="9.109375" style="212"/>
    <col min="8973" max="8973" width="2.5546875" style="212" customWidth="1"/>
    <col min="8974" max="8975" width="9.109375" style="212"/>
    <col min="8976" max="8976" width="2.5546875" style="212" customWidth="1"/>
    <col min="8977" max="8978" width="7.5546875" style="212" customWidth="1"/>
    <col min="8979" max="8980" width="8.5546875" style="212" bestFit="1" customWidth="1"/>
    <col min="8981" max="9216" width="9.109375" style="212"/>
    <col min="9217" max="9217" width="25.44140625" style="212" customWidth="1"/>
    <col min="9218" max="9219" width="9.109375" style="212"/>
    <col min="9220" max="9220" width="2.5546875" style="212" customWidth="1"/>
    <col min="9221" max="9222" width="9.109375" style="212"/>
    <col min="9223" max="9223" width="2.5546875" style="212" customWidth="1"/>
    <col min="9224" max="9225" width="9.109375" style="212"/>
    <col min="9226" max="9226" width="2.5546875" style="212" customWidth="1"/>
    <col min="9227" max="9228" width="9.109375" style="212"/>
    <col min="9229" max="9229" width="2.5546875" style="212" customWidth="1"/>
    <col min="9230" max="9231" width="9.109375" style="212"/>
    <col min="9232" max="9232" width="2.5546875" style="212" customWidth="1"/>
    <col min="9233" max="9234" width="7.5546875" style="212" customWidth="1"/>
    <col min="9235" max="9236" width="8.5546875" style="212" bestFit="1" customWidth="1"/>
    <col min="9237" max="9472" width="9.109375" style="212"/>
    <col min="9473" max="9473" width="25.44140625" style="212" customWidth="1"/>
    <col min="9474" max="9475" width="9.109375" style="212"/>
    <col min="9476" max="9476" width="2.5546875" style="212" customWidth="1"/>
    <col min="9477" max="9478" width="9.109375" style="212"/>
    <col min="9479" max="9479" width="2.5546875" style="212" customWidth="1"/>
    <col min="9480" max="9481" width="9.109375" style="212"/>
    <col min="9482" max="9482" width="2.5546875" style="212" customWidth="1"/>
    <col min="9483" max="9484" width="9.109375" style="212"/>
    <col min="9485" max="9485" width="2.5546875" style="212" customWidth="1"/>
    <col min="9486" max="9487" width="9.109375" style="212"/>
    <col min="9488" max="9488" width="2.5546875" style="212" customWidth="1"/>
    <col min="9489" max="9490" width="7.5546875" style="212" customWidth="1"/>
    <col min="9491" max="9492" width="8.5546875" style="212" bestFit="1" customWidth="1"/>
    <col min="9493" max="9728" width="9.109375" style="212"/>
    <col min="9729" max="9729" width="25.44140625" style="212" customWidth="1"/>
    <col min="9730" max="9731" width="9.109375" style="212"/>
    <col min="9732" max="9732" width="2.5546875" style="212" customWidth="1"/>
    <col min="9733" max="9734" width="9.109375" style="212"/>
    <col min="9735" max="9735" width="2.5546875" style="212" customWidth="1"/>
    <col min="9736" max="9737" width="9.109375" style="212"/>
    <col min="9738" max="9738" width="2.5546875" style="212" customWidth="1"/>
    <col min="9739" max="9740" width="9.109375" style="212"/>
    <col min="9741" max="9741" width="2.5546875" style="212" customWidth="1"/>
    <col min="9742" max="9743" width="9.109375" style="212"/>
    <col min="9744" max="9744" width="2.5546875" style="212" customWidth="1"/>
    <col min="9745" max="9746" width="7.5546875" style="212" customWidth="1"/>
    <col min="9747" max="9748" width="8.5546875" style="212" bestFit="1" customWidth="1"/>
    <col min="9749" max="9984" width="9.109375" style="212"/>
    <col min="9985" max="9985" width="25.44140625" style="212" customWidth="1"/>
    <col min="9986" max="9987" width="9.109375" style="212"/>
    <col min="9988" max="9988" width="2.5546875" style="212" customWidth="1"/>
    <col min="9989" max="9990" width="9.109375" style="212"/>
    <col min="9991" max="9991" width="2.5546875" style="212" customWidth="1"/>
    <col min="9992" max="9993" width="9.109375" style="212"/>
    <col min="9994" max="9994" width="2.5546875" style="212" customWidth="1"/>
    <col min="9995" max="9996" width="9.109375" style="212"/>
    <col min="9997" max="9997" width="2.5546875" style="212" customWidth="1"/>
    <col min="9998" max="9999" width="9.109375" style="212"/>
    <col min="10000" max="10000" width="2.5546875" style="212" customWidth="1"/>
    <col min="10001" max="10002" width="7.5546875" style="212" customWidth="1"/>
    <col min="10003" max="10004" width="8.5546875" style="212" bestFit="1" customWidth="1"/>
    <col min="10005" max="10240" width="9.109375" style="212"/>
    <col min="10241" max="10241" width="25.44140625" style="212" customWidth="1"/>
    <col min="10242" max="10243" width="9.109375" style="212"/>
    <col min="10244" max="10244" width="2.5546875" style="212" customWidth="1"/>
    <col min="10245" max="10246" width="9.109375" style="212"/>
    <col min="10247" max="10247" width="2.5546875" style="212" customWidth="1"/>
    <col min="10248" max="10249" width="9.109375" style="212"/>
    <col min="10250" max="10250" width="2.5546875" style="212" customWidth="1"/>
    <col min="10251" max="10252" width="9.109375" style="212"/>
    <col min="10253" max="10253" width="2.5546875" style="212" customWidth="1"/>
    <col min="10254" max="10255" width="9.109375" style="212"/>
    <col min="10256" max="10256" width="2.5546875" style="212" customWidth="1"/>
    <col min="10257" max="10258" width="7.5546875" style="212" customWidth="1"/>
    <col min="10259" max="10260" width="8.5546875" style="212" bestFit="1" customWidth="1"/>
    <col min="10261" max="10496" width="9.109375" style="212"/>
    <col min="10497" max="10497" width="25.44140625" style="212" customWidth="1"/>
    <col min="10498" max="10499" width="9.109375" style="212"/>
    <col min="10500" max="10500" width="2.5546875" style="212" customWidth="1"/>
    <col min="10501" max="10502" width="9.109375" style="212"/>
    <col min="10503" max="10503" width="2.5546875" style="212" customWidth="1"/>
    <col min="10504" max="10505" width="9.109375" style="212"/>
    <col min="10506" max="10506" width="2.5546875" style="212" customWidth="1"/>
    <col min="10507" max="10508" width="9.109375" style="212"/>
    <col min="10509" max="10509" width="2.5546875" style="212" customWidth="1"/>
    <col min="10510" max="10511" width="9.109375" style="212"/>
    <col min="10512" max="10512" width="2.5546875" style="212" customWidth="1"/>
    <col min="10513" max="10514" width="7.5546875" style="212" customWidth="1"/>
    <col min="10515" max="10516" width="8.5546875" style="212" bestFit="1" customWidth="1"/>
    <col min="10517" max="10752" width="9.109375" style="212"/>
    <col min="10753" max="10753" width="25.44140625" style="212" customWidth="1"/>
    <col min="10754" max="10755" width="9.109375" style="212"/>
    <col min="10756" max="10756" width="2.5546875" style="212" customWidth="1"/>
    <col min="10757" max="10758" width="9.109375" style="212"/>
    <col min="10759" max="10759" width="2.5546875" style="212" customWidth="1"/>
    <col min="10760" max="10761" width="9.109375" style="212"/>
    <col min="10762" max="10762" width="2.5546875" style="212" customWidth="1"/>
    <col min="10763" max="10764" width="9.109375" style="212"/>
    <col min="10765" max="10765" width="2.5546875" style="212" customWidth="1"/>
    <col min="10766" max="10767" width="9.109375" style="212"/>
    <col min="10768" max="10768" width="2.5546875" style="212" customWidth="1"/>
    <col min="10769" max="10770" width="7.5546875" style="212" customWidth="1"/>
    <col min="10771" max="10772" width="8.5546875" style="212" bestFit="1" customWidth="1"/>
    <col min="10773" max="11008" width="9.109375" style="212"/>
    <col min="11009" max="11009" width="25.44140625" style="212" customWidth="1"/>
    <col min="11010" max="11011" width="9.109375" style="212"/>
    <col min="11012" max="11012" width="2.5546875" style="212" customWidth="1"/>
    <col min="11013" max="11014" width="9.109375" style="212"/>
    <col min="11015" max="11015" width="2.5546875" style="212" customWidth="1"/>
    <col min="11016" max="11017" width="9.109375" style="212"/>
    <col min="11018" max="11018" width="2.5546875" style="212" customWidth="1"/>
    <col min="11019" max="11020" width="9.109375" style="212"/>
    <col min="11021" max="11021" width="2.5546875" style="212" customWidth="1"/>
    <col min="11022" max="11023" width="9.109375" style="212"/>
    <col min="11024" max="11024" width="2.5546875" style="212" customWidth="1"/>
    <col min="11025" max="11026" width="7.5546875" style="212" customWidth="1"/>
    <col min="11027" max="11028" width="8.5546875" style="212" bestFit="1" customWidth="1"/>
    <col min="11029" max="11264" width="9.109375" style="212"/>
    <col min="11265" max="11265" width="25.44140625" style="212" customWidth="1"/>
    <col min="11266" max="11267" width="9.109375" style="212"/>
    <col min="11268" max="11268" width="2.5546875" style="212" customWidth="1"/>
    <col min="11269" max="11270" width="9.109375" style="212"/>
    <col min="11271" max="11271" width="2.5546875" style="212" customWidth="1"/>
    <col min="11272" max="11273" width="9.109375" style="212"/>
    <col min="11274" max="11274" width="2.5546875" style="212" customWidth="1"/>
    <col min="11275" max="11276" width="9.109375" style="212"/>
    <col min="11277" max="11277" width="2.5546875" style="212" customWidth="1"/>
    <col min="11278" max="11279" width="9.109375" style="212"/>
    <col min="11280" max="11280" width="2.5546875" style="212" customWidth="1"/>
    <col min="11281" max="11282" width="7.5546875" style="212" customWidth="1"/>
    <col min="11283" max="11284" width="8.5546875" style="212" bestFit="1" customWidth="1"/>
    <col min="11285" max="11520" width="9.109375" style="212"/>
    <col min="11521" max="11521" width="25.44140625" style="212" customWidth="1"/>
    <col min="11522" max="11523" width="9.109375" style="212"/>
    <col min="11524" max="11524" width="2.5546875" style="212" customWidth="1"/>
    <col min="11525" max="11526" width="9.109375" style="212"/>
    <col min="11527" max="11527" width="2.5546875" style="212" customWidth="1"/>
    <col min="11528" max="11529" width="9.109375" style="212"/>
    <col min="11530" max="11530" width="2.5546875" style="212" customWidth="1"/>
    <col min="11531" max="11532" width="9.109375" style="212"/>
    <col min="11533" max="11533" width="2.5546875" style="212" customWidth="1"/>
    <col min="11534" max="11535" width="9.109375" style="212"/>
    <col min="11536" max="11536" width="2.5546875" style="212" customWidth="1"/>
    <col min="11537" max="11538" width="7.5546875" style="212" customWidth="1"/>
    <col min="11539" max="11540" width="8.5546875" style="212" bestFit="1" customWidth="1"/>
    <col min="11541" max="11776" width="9.109375" style="212"/>
    <col min="11777" max="11777" width="25.44140625" style="212" customWidth="1"/>
    <col min="11778" max="11779" width="9.109375" style="212"/>
    <col min="11780" max="11780" width="2.5546875" style="212" customWidth="1"/>
    <col min="11781" max="11782" width="9.109375" style="212"/>
    <col min="11783" max="11783" width="2.5546875" style="212" customWidth="1"/>
    <col min="11784" max="11785" width="9.109375" style="212"/>
    <col min="11786" max="11786" width="2.5546875" style="212" customWidth="1"/>
    <col min="11787" max="11788" width="9.109375" style="212"/>
    <col min="11789" max="11789" width="2.5546875" style="212" customWidth="1"/>
    <col min="11790" max="11791" width="9.109375" style="212"/>
    <col min="11792" max="11792" width="2.5546875" style="212" customWidth="1"/>
    <col min="11793" max="11794" width="7.5546875" style="212" customWidth="1"/>
    <col min="11795" max="11796" width="8.5546875" style="212" bestFit="1" customWidth="1"/>
    <col min="11797" max="12032" width="9.109375" style="212"/>
    <col min="12033" max="12033" width="25.44140625" style="212" customWidth="1"/>
    <col min="12034" max="12035" width="9.109375" style="212"/>
    <col min="12036" max="12036" width="2.5546875" style="212" customWidth="1"/>
    <col min="12037" max="12038" width="9.109375" style="212"/>
    <col min="12039" max="12039" width="2.5546875" style="212" customWidth="1"/>
    <col min="12040" max="12041" width="9.109375" style="212"/>
    <col min="12042" max="12042" width="2.5546875" style="212" customWidth="1"/>
    <col min="12043" max="12044" width="9.109375" style="212"/>
    <col min="12045" max="12045" width="2.5546875" style="212" customWidth="1"/>
    <col min="12046" max="12047" width="9.109375" style="212"/>
    <col min="12048" max="12048" width="2.5546875" style="212" customWidth="1"/>
    <col min="12049" max="12050" width="7.5546875" style="212" customWidth="1"/>
    <col min="12051" max="12052" width="8.5546875" style="212" bestFit="1" customWidth="1"/>
    <col min="12053" max="12288" width="9.109375" style="212"/>
    <col min="12289" max="12289" width="25.44140625" style="212" customWidth="1"/>
    <col min="12290" max="12291" width="9.109375" style="212"/>
    <col min="12292" max="12292" width="2.5546875" style="212" customWidth="1"/>
    <col min="12293" max="12294" width="9.109375" style="212"/>
    <col min="12295" max="12295" width="2.5546875" style="212" customWidth="1"/>
    <col min="12296" max="12297" width="9.109375" style="212"/>
    <col min="12298" max="12298" width="2.5546875" style="212" customWidth="1"/>
    <col min="12299" max="12300" width="9.109375" style="212"/>
    <col min="12301" max="12301" width="2.5546875" style="212" customWidth="1"/>
    <col min="12302" max="12303" width="9.109375" style="212"/>
    <col min="12304" max="12304" width="2.5546875" style="212" customWidth="1"/>
    <col min="12305" max="12306" width="7.5546875" style="212" customWidth="1"/>
    <col min="12307" max="12308" width="8.5546875" style="212" bestFit="1" customWidth="1"/>
    <col min="12309" max="12544" width="9.109375" style="212"/>
    <col min="12545" max="12545" width="25.44140625" style="212" customWidth="1"/>
    <col min="12546" max="12547" width="9.109375" style="212"/>
    <col min="12548" max="12548" width="2.5546875" style="212" customWidth="1"/>
    <col min="12549" max="12550" width="9.109375" style="212"/>
    <col min="12551" max="12551" width="2.5546875" style="212" customWidth="1"/>
    <col min="12552" max="12553" width="9.109375" style="212"/>
    <col min="12554" max="12554" width="2.5546875" style="212" customWidth="1"/>
    <col min="12555" max="12556" width="9.109375" style="212"/>
    <col min="12557" max="12557" width="2.5546875" style="212" customWidth="1"/>
    <col min="12558" max="12559" width="9.109375" style="212"/>
    <col min="12560" max="12560" width="2.5546875" style="212" customWidth="1"/>
    <col min="12561" max="12562" width="7.5546875" style="212" customWidth="1"/>
    <col min="12563" max="12564" width="8.5546875" style="212" bestFit="1" customWidth="1"/>
    <col min="12565" max="12800" width="9.109375" style="212"/>
    <col min="12801" max="12801" width="25.44140625" style="212" customWidth="1"/>
    <col min="12802" max="12803" width="9.109375" style="212"/>
    <col min="12804" max="12804" width="2.5546875" style="212" customWidth="1"/>
    <col min="12805" max="12806" width="9.109375" style="212"/>
    <col min="12807" max="12807" width="2.5546875" style="212" customWidth="1"/>
    <col min="12808" max="12809" width="9.109375" style="212"/>
    <col min="12810" max="12810" width="2.5546875" style="212" customWidth="1"/>
    <col min="12811" max="12812" width="9.109375" style="212"/>
    <col min="12813" max="12813" width="2.5546875" style="212" customWidth="1"/>
    <col min="12814" max="12815" width="9.109375" style="212"/>
    <col min="12816" max="12816" width="2.5546875" style="212" customWidth="1"/>
    <col min="12817" max="12818" width="7.5546875" style="212" customWidth="1"/>
    <col min="12819" max="12820" width="8.5546875" style="212" bestFit="1" customWidth="1"/>
    <col min="12821" max="13056" width="9.109375" style="212"/>
    <col min="13057" max="13057" width="25.44140625" style="212" customWidth="1"/>
    <col min="13058" max="13059" width="9.109375" style="212"/>
    <col min="13060" max="13060" width="2.5546875" style="212" customWidth="1"/>
    <col min="13061" max="13062" width="9.109375" style="212"/>
    <col min="13063" max="13063" width="2.5546875" style="212" customWidth="1"/>
    <col min="13064" max="13065" width="9.109375" style="212"/>
    <col min="13066" max="13066" width="2.5546875" style="212" customWidth="1"/>
    <col min="13067" max="13068" width="9.109375" style="212"/>
    <col min="13069" max="13069" width="2.5546875" style="212" customWidth="1"/>
    <col min="13070" max="13071" width="9.109375" style="212"/>
    <col min="13072" max="13072" width="2.5546875" style="212" customWidth="1"/>
    <col min="13073" max="13074" width="7.5546875" style="212" customWidth="1"/>
    <col min="13075" max="13076" width="8.5546875" style="212" bestFit="1" customWidth="1"/>
    <col min="13077" max="13312" width="9.109375" style="212"/>
    <col min="13313" max="13313" width="25.44140625" style="212" customWidth="1"/>
    <col min="13314" max="13315" width="9.109375" style="212"/>
    <col min="13316" max="13316" width="2.5546875" style="212" customWidth="1"/>
    <col min="13317" max="13318" width="9.109375" style="212"/>
    <col min="13319" max="13319" width="2.5546875" style="212" customWidth="1"/>
    <col min="13320" max="13321" width="9.109375" style="212"/>
    <col min="13322" max="13322" width="2.5546875" style="212" customWidth="1"/>
    <col min="13323" max="13324" width="9.109375" style="212"/>
    <col min="13325" max="13325" width="2.5546875" style="212" customWidth="1"/>
    <col min="13326" max="13327" width="9.109375" style="212"/>
    <col min="13328" max="13328" width="2.5546875" style="212" customWidth="1"/>
    <col min="13329" max="13330" width="7.5546875" style="212" customWidth="1"/>
    <col min="13331" max="13332" width="8.5546875" style="212" bestFit="1" customWidth="1"/>
    <col min="13333" max="13568" width="9.109375" style="212"/>
    <col min="13569" max="13569" width="25.44140625" style="212" customWidth="1"/>
    <col min="13570" max="13571" width="9.109375" style="212"/>
    <col min="13572" max="13572" width="2.5546875" style="212" customWidth="1"/>
    <col min="13573" max="13574" width="9.109375" style="212"/>
    <col min="13575" max="13575" width="2.5546875" style="212" customWidth="1"/>
    <col min="13576" max="13577" width="9.109375" style="212"/>
    <col min="13578" max="13578" width="2.5546875" style="212" customWidth="1"/>
    <col min="13579" max="13580" width="9.109375" style="212"/>
    <col min="13581" max="13581" width="2.5546875" style="212" customWidth="1"/>
    <col min="13582" max="13583" width="9.109375" style="212"/>
    <col min="13584" max="13584" width="2.5546875" style="212" customWidth="1"/>
    <col min="13585" max="13586" width="7.5546875" style="212" customWidth="1"/>
    <col min="13587" max="13588" width="8.5546875" style="212" bestFit="1" customWidth="1"/>
    <col min="13589" max="13824" width="9.109375" style="212"/>
    <col min="13825" max="13825" width="25.44140625" style="212" customWidth="1"/>
    <col min="13826" max="13827" width="9.109375" style="212"/>
    <col min="13828" max="13828" width="2.5546875" style="212" customWidth="1"/>
    <col min="13829" max="13830" width="9.109375" style="212"/>
    <col min="13831" max="13831" width="2.5546875" style="212" customWidth="1"/>
    <col min="13832" max="13833" width="9.109375" style="212"/>
    <col min="13834" max="13834" width="2.5546875" style="212" customWidth="1"/>
    <col min="13835" max="13836" width="9.109375" style="212"/>
    <col min="13837" max="13837" width="2.5546875" style="212" customWidth="1"/>
    <col min="13838" max="13839" width="9.109375" style="212"/>
    <col min="13840" max="13840" width="2.5546875" style="212" customWidth="1"/>
    <col min="13841" max="13842" width="7.5546875" style="212" customWidth="1"/>
    <col min="13843" max="13844" width="8.5546875" style="212" bestFit="1" customWidth="1"/>
    <col min="13845" max="14080" width="9.109375" style="212"/>
    <col min="14081" max="14081" width="25.44140625" style="212" customWidth="1"/>
    <col min="14082" max="14083" width="9.109375" style="212"/>
    <col min="14084" max="14084" width="2.5546875" style="212" customWidth="1"/>
    <col min="14085" max="14086" width="9.109375" style="212"/>
    <col min="14087" max="14087" width="2.5546875" style="212" customWidth="1"/>
    <col min="14088" max="14089" width="9.109375" style="212"/>
    <col min="14090" max="14090" width="2.5546875" style="212" customWidth="1"/>
    <col min="14091" max="14092" width="9.109375" style="212"/>
    <col min="14093" max="14093" width="2.5546875" style="212" customWidth="1"/>
    <col min="14094" max="14095" width="9.109375" style="212"/>
    <col min="14096" max="14096" width="2.5546875" style="212" customWidth="1"/>
    <col min="14097" max="14098" width="7.5546875" style="212" customWidth="1"/>
    <col min="14099" max="14100" width="8.5546875" style="212" bestFit="1" customWidth="1"/>
    <col min="14101" max="14336" width="9.109375" style="212"/>
    <col min="14337" max="14337" width="25.44140625" style="212" customWidth="1"/>
    <col min="14338" max="14339" width="9.109375" style="212"/>
    <col min="14340" max="14340" width="2.5546875" style="212" customWidth="1"/>
    <col min="14341" max="14342" width="9.109375" style="212"/>
    <col min="14343" max="14343" width="2.5546875" style="212" customWidth="1"/>
    <col min="14344" max="14345" width="9.109375" style="212"/>
    <col min="14346" max="14346" width="2.5546875" style="212" customWidth="1"/>
    <col min="14347" max="14348" width="9.109375" style="212"/>
    <col min="14349" max="14349" width="2.5546875" style="212" customWidth="1"/>
    <col min="14350" max="14351" width="9.109375" style="212"/>
    <col min="14352" max="14352" width="2.5546875" style="212" customWidth="1"/>
    <col min="14353" max="14354" width="7.5546875" style="212" customWidth="1"/>
    <col min="14355" max="14356" width="8.5546875" style="212" bestFit="1" customWidth="1"/>
    <col min="14357" max="14592" width="9.109375" style="212"/>
    <col min="14593" max="14593" width="25.44140625" style="212" customWidth="1"/>
    <col min="14594" max="14595" width="9.109375" style="212"/>
    <col min="14596" max="14596" width="2.5546875" style="212" customWidth="1"/>
    <col min="14597" max="14598" width="9.109375" style="212"/>
    <col min="14599" max="14599" width="2.5546875" style="212" customWidth="1"/>
    <col min="14600" max="14601" width="9.109375" style="212"/>
    <col min="14602" max="14602" width="2.5546875" style="212" customWidth="1"/>
    <col min="14603" max="14604" width="9.109375" style="212"/>
    <col min="14605" max="14605" width="2.5546875" style="212" customWidth="1"/>
    <col min="14606" max="14607" width="9.109375" style="212"/>
    <col min="14608" max="14608" width="2.5546875" style="212" customWidth="1"/>
    <col min="14609" max="14610" width="7.5546875" style="212" customWidth="1"/>
    <col min="14611" max="14612" width="8.5546875" style="212" bestFit="1" customWidth="1"/>
    <col min="14613" max="14848" width="9.109375" style="212"/>
    <col min="14849" max="14849" width="25.44140625" style="212" customWidth="1"/>
    <col min="14850" max="14851" width="9.109375" style="212"/>
    <col min="14852" max="14852" width="2.5546875" style="212" customWidth="1"/>
    <col min="14853" max="14854" width="9.109375" style="212"/>
    <col min="14855" max="14855" width="2.5546875" style="212" customWidth="1"/>
    <col min="14856" max="14857" width="9.109375" style="212"/>
    <col min="14858" max="14858" width="2.5546875" style="212" customWidth="1"/>
    <col min="14859" max="14860" width="9.109375" style="212"/>
    <col min="14861" max="14861" width="2.5546875" style="212" customWidth="1"/>
    <col min="14862" max="14863" width="9.109375" style="212"/>
    <col min="14864" max="14864" width="2.5546875" style="212" customWidth="1"/>
    <col min="14865" max="14866" width="7.5546875" style="212" customWidth="1"/>
    <col min="14867" max="14868" width="8.5546875" style="212" bestFit="1" customWidth="1"/>
    <col min="14869" max="15104" width="9.109375" style="212"/>
    <col min="15105" max="15105" width="25.44140625" style="212" customWidth="1"/>
    <col min="15106" max="15107" width="9.109375" style="212"/>
    <col min="15108" max="15108" width="2.5546875" style="212" customWidth="1"/>
    <col min="15109" max="15110" width="9.109375" style="212"/>
    <col min="15111" max="15111" width="2.5546875" style="212" customWidth="1"/>
    <col min="15112" max="15113" width="9.109375" style="212"/>
    <col min="15114" max="15114" width="2.5546875" style="212" customWidth="1"/>
    <col min="15115" max="15116" width="9.109375" style="212"/>
    <col min="15117" max="15117" width="2.5546875" style="212" customWidth="1"/>
    <col min="15118" max="15119" width="9.109375" style="212"/>
    <col min="15120" max="15120" width="2.5546875" style="212" customWidth="1"/>
    <col min="15121" max="15122" width="7.5546875" style="212" customWidth="1"/>
    <col min="15123" max="15124" width="8.5546875" style="212" bestFit="1" customWidth="1"/>
    <col min="15125" max="15360" width="9.109375" style="212"/>
    <col min="15361" max="15361" width="25.44140625" style="212" customWidth="1"/>
    <col min="15362" max="15363" width="9.109375" style="212"/>
    <col min="15364" max="15364" width="2.5546875" style="212" customWidth="1"/>
    <col min="15365" max="15366" width="9.109375" style="212"/>
    <col min="15367" max="15367" width="2.5546875" style="212" customWidth="1"/>
    <col min="15368" max="15369" width="9.109375" style="212"/>
    <col min="15370" max="15370" width="2.5546875" style="212" customWidth="1"/>
    <col min="15371" max="15372" width="9.109375" style="212"/>
    <col min="15373" max="15373" width="2.5546875" style="212" customWidth="1"/>
    <col min="15374" max="15375" width="9.109375" style="212"/>
    <col min="15376" max="15376" width="2.5546875" style="212" customWidth="1"/>
    <col min="15377" max="15378" width="7.5546875" style="212" customWidth="1"/>
    <col min="15379" max="15380" width="8.5546875" style="212" bestFit="1" customWidth="1"/>
    <col min="15381" max="15616" width="9.109375" style="212"/>
    <col min="15617" max="15617" width="25.44140625" style="212" customWidth="1"/>
    <col min="15618" max="15619" width="9.109375" style="212"/>
    <col min="15620" max="15620" width="2.5546875" style="212" customWidth="1"/>
    <col min="15621" max="15622" width="9.109375" style="212"/>
    <col min="15623" max="15623" width="2.5546875" style="212" customWidth="1"/>
    <col min="15624" max="15625" width="9.109375" style="212"/>
    <col min="15626" max="15626" width="2.5546875" style="212" customWidth="1"/>
    <col min="15627" max="15628" width="9.109375" style="212"/>
    <col min="15629" max="15629" width="2.5546875" style="212" customWidth="1"/>
    <col min="15630" max="15631" width="9.109375" style="212"/>
    <col min="15632" max="15632" width="2.5546875" style="212" customWidth="1"/>
    <col min="15633" max="15634" width="7.5546875" style="212" customWidth="1"/>
    <col min="15635" max="15636" width="8.5546875" style="212" bestFit="1" customWidth="1"/>
    <col min="15637" max="15872" width="9.109375" style="212"/>
    <col min="15873" max="15873" width="25.44140625" style="212" customWidth="1"/>
    <col min="15874" max="15875" width="9.109375" style="212"/>
    <col min="15876" max="15876" width="2.5546875" style="212" customWidth="1"/>
    <col min="15877" max="15878" width="9.109375" style="212"/>
    <col min="15879" max="15879" width="2.5546875" style="212" customWidth="1"/>
    <col min="15880" max="15881" width="9.109375" style="212"/>
    <col min="15882" max="15882" width="2.5546875" style="212" customWidth="1"/>
    <col min="15883" max="15884" width="9.109375" style="212"/>
    <col min="15885" max="15885" width="2.5546875" style="212" customWidth="1"/>
    <col min="15886" max="15887" width="9.109375" style="212"/>
    <col min="15888" max="15888" width="2.5546875" style="212" customWidth="1"/>
    <col min="15889" max="15890" width="7.5546875" style="212" customWidth="1"/>
    <col min="15891" max="15892" width="8.5546875" style="212" bestFit="1" customWidth="1"/>
    <col min="15893" max="16128" width="9.109375" style="212"/>
    <col min="16129" max="16129" width="25.44140625" style="212" customWidth="1"/>
    <col min="16130" max="16131" width="9.109375" style="212"/>
    <col min="16132" max="16132" width="2.5546875" style="212" customWidth="1"/>
    <col min="16133" max="16134" width="9.109375" style="212"/>
    <col min="16135" max="16135" width="2.5546875" style="212" customWidth="1"/>
    <col min="16136" max="16137" width="9.109375" style="212"/>
    <col min="16138" max="16138" width="2.5546875" style="212" customWidth="1"/>
    <col min="16139" max="16140" width="9.109375" style="212"/>
    <col min="16141" max="16141" width="2.5546875" style="212" customWidth="1"/>
    <col min="16142" max="16143" width="9.109375" style="212"/>
    <col min="16144" max="16144" width="2.5546875" style="212" customWidth="1"/>
    <col min="16145" max="16146" width="7.5546875" style="212" customWidth="1"/>
    <col min="16147" max="16148" width="8.5546875" style="212" bestFit="1" customWidth="1"/>
    <col min="16149" max="16384" width="9.109375" style="212"/>
  </cols>
  <sheetData>
    <row r="1" spans="1:22" s="210" customFormat="1" ht="19.2" x14ac:dyDescent="0.3">
      <c r="A1" s="944" t="s">
        <v>373</v>
      </c>
      <c r="C1" s="211"/>
      <c r="F1" s="211"/>
      <c r="I1" s="211"/>
      <c r="L1" s="211"/>
      <c r="O1" s="211"/>
    </row>
    <row r="2" spans="1:22" ht="13.8" thickBot="1" x14ac:dyDescent="0.3"/>
    <row r="3" spans="1:22" ht="41.25" customHeight="1" x14ac:dyDescent="0.25">
      <c r="A3" s="281"/>
      <c r="B3" s="1030" t="s">
        <v>53</v>
      </c>
      <c r="C3" s="1030"/>
      <c r="D3" s="215"/>
      <c r="E3" s="1030" t="s">
        <v>54</v>
      </c>
      <c r="F3" s="1030"/>
      <c r="G3" s="215"/>
      <c r="H3" s="1030" t="s">
        <v>55</v>
      </c>
      <c r="I3" s="1030"/>
      <c r="J3" s="215"/>
      <c r="K3" s="1030" t="s">
        <v>56</v>
      </c>
      <c r="L3" s="1030"/>
      <c r="M3" s="215"/>
      <c r="N3" s="1030" t="s">
        <v>57</v>
      </c>
      <c r="O3" s="1030"/>
      <c r="P3" s="215"/>
      <c r="Q3" s="1026" t="s">
        <v>58</v>
      </c>
      <c r="R3" s="1026"/>
      <c r="S3" s="1026" t="s">
        <v>59</v>
      </c>
      <c r="T3" s="1026"/>
    </row>
    <row r="4" spans="1:22" ht="21.75" customHeight="1" thickBot="1" x14ac:dyDescent="0.35">
      <c r="A4" s="285"/>
      <c r="B4" s="981" t="s">
        <v>60</v>
      </c>
      <c r="C4" s="982" t="s">
        <v>289</v>
      </c>
      <c r="D4" s="438"/>
      <c r="E4" s="981" t="s">
        <v>60</v>
      </c>
      <c r="F4" s="982" t="s">
        <v>289</v>
      </c>
      <c r="G4" s="438"/>
      <c r="H4" s="981" t="s">
        <v>60</v>
      </c>
      <c r="I4" s="982" t="s">
        <v>289</v>
      </c>
      <c r="J4" s="438"/>
      <c r="K4" s="981" t="s">
        <v>60</v>
      </c>
      <c r="L4" s="982" t="s">
        <v>289</v>
      </c>
      <c r="M4" s="438"/>
      <c r="N4" s="981" t="s">
        <v>60</v>
      </c>
      <c r="O4" s="982" t="s">
        <v>289</v>
      </c>
      <c r="P4" s="438"/>
      <c r="Q4" s="981" t="s">
        <v>60</v>
      </c>
      <c r="R4" s="981" t="s">
        <v>345</v>
      </c>
      <c r="S4" s="981" t="s">
        <v>60</v>
      </c>
      <c r="T4" s="981" t="s">
        <v>345</v>
      </c>
    </row>
    <row r="5" spans="1:22" x14ac:dyDescent="0.25">
      <c r="A5" s="290"/>
      <c r="B5" s="279"/>
      <c r="C5" s="280"/>
      <c r="D5" s="279"/>
      <c r="E5" s="279"/>
      <c r="F5" s="280"/>
      <c r="G5" s="279"/>
      <c r="H5" s="279"/>
      <c r="I5" s="280"/>
      <c r="J5" s="279"/>
      <c r="K5" s="279"/>
      <c r="L5" s="280"/>
      <c r="M5" s="279"/>
      <c r="N5" s="279"/>
      <c r="O5" s="280"/>
      <c r="P5" s="279"/>
      <c r="Q5" s="279"/>
      <c r="R5" s="279"/>
      <c r="S5" s="279"/>
      <c r="T5" s="279"/>
    </row>
    <row r="6" spans="1:22" x14ac:dyDescent="0.25">
      <c r="A6" s="934" t="s">
        <v>71</v>
      </c>
    </row>
    <row r="7" spans="1:22" x14ac:dyDescent="0.25">
      <c r="A7" s="346"/>
      <c r="B7" s="344">
        <f>B9+B10</f>
        <v>6701</v>
      </c>
      <c r="C7" s="358"/>
      <c r="D7" s="358"/>
      <c r="E7" s="344">
        <f>E9+E10</f>
        <v>5675</v>
      </c>
      <c r="F7" s="358"/>
      <c r="G7" s="358"/>
      <c r="H7" s="344">
        <f>'Table 2c - Leavers exNOMS'!H6+'Table 2c - Leavers NOMS'!H6</f>
        <v>7244</v>
      </c>
      <c r="I7" s="358"/>
      <c r="J7" s="358"/>
      <c r="K7" s="344">
        <f>'Table 2c - Leavers exNOMS'!K6+'Table 2c - Leavers NOMS'!K6</f>
        <v>6186</v>
      </c>
      <c r="L7" s="358"/>
      <c r="M7" s="358"/>
      <c r="N7" s="344">
        <f>'Table 2c - Leavers exNOMS'!N6+'Table 2c - Leavers NOMS'!N6</f>
        <v>5828</v>
      </c>
      <c r="O7" s="358"/>
      <c r="P7" s="358"/>
      <c r="Q7" s="358">
        <f>SUM(N7-B7)</f>
        <v>-873</v>
      </c>
      <c r="R7" s="358"/>
      <c r="S7" s="344">
        <f>N7-K7</f>
        <v>-358</v>
      </c>
      <c r="T7" s="358"/>
      <c r="V7" s="224"/>
    </row>
    <row r="8" spans="1:22" x14ac:dyDescent="0.25">
      <c r="A8" s="287" t="s">
        <v>10</v>
      </c>
      <c r="B8" s="376"/>
      <c r="C8" s="312"/>
      <c r="D8" s="376"/>
      <c r="E8" s="376"/>
      <c r="F8" s="312"/>
      <c r="G8" s="376"/>
      <c r="H8" s="376"/>
      <c r="I8" s="312"/>
      <c r="J8" s="376"/>
      <c r="K8" s="376"/>
      <c r="L8" s="312"/>
      <c r="M8" s="376"/>
      <c r="N8" s="376"/>
      <c r="O8" s="312"/>
      <c r="P8" s="376"/>
      <c r="Q8" s="376"/>
      <c r="R8" s="376"/>
      <c r="S8" s="376"/>
      <c r="T8" s="376"/>
    </row>
    <row r="9" spans="1:22" x14ac:dyDescent="0.25">
      <c r="A9" s="289" t="s">
        <v>11</v>
      </c>
      <c r="B9" s="142">
        <v>3331</v>
      </c>
      <c r="C9" s="720">
        <f>B9/B$7</f>
        <v>0.49708998656916881</v>
      </c>
      <c r="D9" s="358"/>
      <c r="E9" s="142">
        <v>2693</v>
      </c>
      <c r="F9" s="720">
        <f>E9/E$7</f>
        <v>0.47453744493392069</v>
      </c>
      <c r="G9" s="358"/>
      <c r="H9" s="142">
        <f>'Table 2c - Leavers exNOMS'!H9+'Table 2c - Leavers NOMS'!H9</f>
        <v>2914</v>
      </c>
      <c r="I9" s="720">
        <f>H9/H$7</f>
        <v>0.402263942573164</v>
      </c>
      <c r="J9" s="358"/>
      <c r="K9" s="142">
        <f>'Table 2c - Leavers exNOMS'!K9+'Table 2c - Leavers NOMS'!K9</f>
        <v>3182</v>
      </c>
      <c r="L9" s="720">
        <f>K9/K$7</f>
        <v>0.51438732622049788</v>
      </c>
      <c r="M9" s="358"/>
      <c r="N9" s="142">
        <f>'Table 2c - Leavers exNOMS'!N9+'Table 2c - Leavers NOMS'!N9</f>
        <v>2883</v>
      </c>
      <c r="O9" s="720">
        <f>N9/N$7</f>
        <v>0.49468085106382981</v>
      </c>
      <c r="P9" s="358"/>
      <c r="Q9" s="358">
        <f>SUM(N9-B9)</f>
        <v>-448</v>
      </c>
      <c r="R9" s="720">
        <f>SUM(O9-C9)</f>
        <v>-2.4091355053389996E-3</v>
      </c>
      <c r="S9" s="344">
        <f>N9-K9</f>
        <v>-299</v>
      </c>
      <c r="T9" s="720">
        <f>O9-L9</f>
        <v>-1.9706475156668068E-2</v>
      </c>
    </row>
    <row r="10" spans="1:22" x14ac:dyDescent="0.25">
      <c r="A10" s="292" t="s">
        <v>12</v>
      </c>
      <c r="B10" s="146">
        <v>3370</v>
      </c>
      <c r="C10" s="720">
        <f>B10/B$7</f>
        <v>0.50291001343083119</v>
      </c>
      <c r="D10" s="353"/>
      <c r="E10" s="146">
        <v>2982</v>
      </c>
      <c r="F10" s="720">
        <f>E10/E$7</f>
        <v>0.52546255506607931</v>
      </c>
      <c r="G10" s="353"/>
      <c r="H10" s="146">
        <f>'Table 2c - Leavers exNOMS'!H10+'Table 2c - Leavers NOMS'!H10</f>
        <v>4330</v>
      </c>
      <c r="I10" s="720">
        <f>H10/H$7</f>
        <v>0.597736057426836</v>
      </c>
      <c r="J10" s="353"/>
      <c r="K10" s="146">
        <f>'Table 2c - Leavers exNOMS'!K10+'Table 2c - Leavers NOMS'!K10</f>
        <v>3004</v>
      </c>
      <c r="L10" s="720">
        <f>K10/K$7</f>
        <v>0.48561267377950212</v>
      </c>
      <c r="M10" s="353"/>
      <c r="N10" s="146">
        <f>'Table 2c - Leavers exNOMS'!N10+'Table 2c - Leavers NOMS'!N10</f>
        <v>2945</v>
      </c>
      <c r="O10" s="720">
        <f>N10/N$7</f>
        <v>0.50531914893617025</v>
      </c>
      <c r="P10" s="353"/>
      <c r="Q10" s="358">
        <f>SUM(N10-B10)</f>
        <v>-425</v>
      </c>
      <c r="R10" s="720">
        <f t="shared" ref="R10:R24" si="0">SUM(O10-C10)</f>
        <v>2.4091355053390551E-3</v>
      </c>
      <c r="S10" s="344">
        <f>N10-K10</f>
        <v>-59</v>
      </c>
      <c r="T10" s="720">
        <f>O10-L10</f>
        <v>1.9706475156668124E-2</v>
      </c>
    </row>
    <row r="11" spans="1:22" x14ac:dyDescent="0.25">
      <c r="A11" s="287" t="s">
        <v>13</v>
      </c>
      <c r="B11" s="43"/>
      <c r="C11" s="722"/>
      <c r="D11" s="376"/>
      <c r="E11" s="43"/>
      <c r="F11" s="722"/>
      <c r="G11" s="376"/>
      <c r="H11" s="43"/>
      <c r="I11" s="722"/>
      <c r="J11" s="376"/>
      <c r="K11" s="43"/>
      <c r="L11" s="722"/>
      <c r="M11" s="376"/>
      <c r="N11" s="43"/>
      <c r="O11" s="722"/>
      <c r="P11" s="376"/>
      <c r="Q11" s="376"/>
      <c r="R11" s="722"/>
      <c r="S11" s="376"/>
      <c r="T11" s="722"/>
    </row>
    <row r="12" spans="1:22" x14ac:dyDescent="0.25">
      <c r="A12" s="289" t="s">
        <v>14</v>
      </c>
      <c r="B12" s="142">
        <v>869</v>
      </c>
      <c r="C12" s="720">
        <f>B12/B$7</f>
        <v>0.12968213699447845</v>
      </c>
      <c r="D12" s="358"/>
      <c r="E12" s="142">
        <v>758</v>
      </c>
      <c r="F12" s="720">
        <f>E12/E$7</f>
        <v>0.13356828193832598</v>
      </c>
      <c r="G12" s="358"/>
      <c r="H12" s="142">
        <f>'Table 2c - Leavers exNOMS'!H12+'Table 2c - Leavers NOMS'!H12</f>
        <v>756</v>
      </c>
      <c r="I12" s="720">
        <f>H12/H$7</f>
        <v>0.10436223081170624</v>
      </c>
      <c r="J12" s="358"/>
      <c r="K12" s="142">
        <f>'Table 2c - Leavers exNOMS'!K12+'Table 2c - Leavers NOMS'!K12</f>
        <v>1247</v>
      </c>
      <c r="L12" s="720">
        <f>K12/K$7</f>
        <v>0.20158422243776269</v>
      </c>
      <c r="M12" s="358"/>
      <c r="N12" s="142">
        <f>'Table 2c - Leavers exNOMS'!N12+'Table 2c - Leavers NOMS'!N12</f>
        <v>949</v>
      </c>
      <c r="O12" s="720">
        <f>N12/N$7</f>
        <v>0.16283459162663005</v>
      </c>
      <c r="P12" s="358"/>
      <c r="Q12" s="358">
        <f>SUM(N12-B12)</f>
        <v>80</v>
      </c>
      <c r="R12" s="720">
        <f t="shared" si="0"/>
        <v>3.3152454632151607E-2</v>
      </c>
      <c r="S12" s="344">
        <f t="shared" ref="S12:T16" si="1">N12-K12</f>
        <v>-298</v>
      </c>
      <c r="T12" s="720">
        <f t="shared" si="1"/>
        <v>-3.874963081113264E-2</v>
      </c>
    </row>
    <row r="13" spans="1:22" x14ac:dyDescent="0.25">
      <c r="A13" s="289" t="s">
        <v>15</v>
      </c>
      <c r="B13" s="142">
        <v>977</v>
      </c>
      <c r="C13" s="720">
        <f>B13/B$7</f>
        <v>0.14579913445754364</v>
      </c>
      <c r="D13" s="358"/>
      <c r="E13" s="142">
        <v>804</v>
      </c>
      <c r="F13" s="720">
        <f>E13/E$7</f>
        <v>0.14167400881057268</v>
      </c>
      <c r="G13" s="358"/>
      <c r="H13" s="142">
        <f>'Table 2c - Leavers exNOMS'!H13+'Table 2c - Leavers NOMS'!H13</f>
        <v>1137</v>
      </c>
      <c r="I13" s="720">
        <f>H13/H$7</f>
        <v>0.15695748205411375</v>
      </c>
      <c r="J13" s="358"/>
      <c r="K13" s="142">
        <f>'Table 2c - Leavers exNOMS'!K13+'Table 2c - Leavers NOMS'!K13</f>
        <v>1321</v>
      </c>
      <c r="L13" s="720">
        <f>K13/K$7</f>
        <v>0.21354671839637893</v>
      </c>
      <c r="M13" s="358"/>
      <c r="N13" s="142">
        <f>'Table 2c - Leavers exNOMS'!N13+'Table 2c - Leavers NOMS'!N13</f>
        <v>1094</v>
      </c>
      <c r="O13" s="720">
        <f>N13/N$7</f>
        <v>0.18771448181194234</v>
      </c>
      <c r="P13" s="358"/>
      <c r="Q13" s="358">
        <f>SUM(N13-B13)</f>
        <v>117</v>
      </c>
      <c r="R13" s="720">
        <f t="shared" si="0"/>
        <v>4.1915347354398697E-2</v>
      </c>
      <c r="S13" s="344">
        <f t="shared" si="1"/>
        <v>-227</v>
      </c>
      <c r="T13" s="720">
        <f t="shared" si="1"/>
        <v>-2.5832236584436591E-2</v>
      </c>
    </row>
    <row r="14" spans="1:22" x14ac:dyDescent="0.25">
      <c r="A14" s="289" t="s">
        <v>16</v>
      </c>
      <c r="B14" s="142">
        <v>1347</v>
      </c>
      <c r="C14" s="720">
        <f>B14/B$7</f>
        <v>0.20101477391434114</v>
      </c>
      <c r="D14" s="358"/>
      <c r="E14" s="142">
        <v>1118</v>
      </c>
      <c r="F14" s="720">
        <f>E14/E$7</f>
        <v>0.19700440528634361</v>
      </c>
      <c r="G14" s="358"/>
      <c r="H14" s="142">
        <f>'Table 2c - Leavers exNOMS'!H14+'Table 2c - Leavers NOMS'!H14</f>
        <v>1571</v>
      </c>
      <c r="I14" s="720">
        <f>H14/H$7</f>
        <v>0.21686913307564881</v>
      </c>
      <c r="J14" s="358"/>
      <c r="K14" s="142">
        <f>'Table 2c - Leavers exNOMS'!K14+'Table 2c - Leavers NOMS'!K14</f>
        <v>1237</v>
      </c>
      <c r="L14" s="720">
        <f>K14/K$7</f>
        <v>0.19996766892984158</v>
      </c>
      <c r="M14" s="358"/>
      <c r="N14" s="142">
        <f>'Table 2c - Leavers exNOMS'!N14+'Table 2c - Leavers NOMS'!N14</f>
        <v>1089</v>
      </c>
      <c r="O14" s="720">
        <f>N14/N$7</f>
        <v>0.18685655456417297</v>
      </c>
      <c r="P14" s="358"/>
      <c r="Q14" s="358">
        <f>SUM(N14-B14)</f>
        <v>-258</v>
      </c>
      <c r="R14" s="720">
        <f t="shared" si="0"/>
        <v>-1.4158219350168172E-2</v>
      </c>
      <c r="S14" s="344">
        <f t="shared" si="1"/>
        <v>-148</v>
      </c>
      <c r="T14" s="720">
        <f t="shared" si="1"/>
        <v>-1.3111114365668614E-2</v>
      </c>
    </row>
    <row r="15" spans="1:22" x14ac:dyDescent="0.25">
      <c r="A15" s="289" t="s">
        <v>17</v>
      </c>
      <c r="B15" s="142">
        <v>1885</v>
      </c>
      <c r="C15" s="720">
        <f>B15/B$7</f>
        <v>0.2813012983136845</v>
      </c>
      <c r="D15" s="358"/>
      <c r="E15" s="142">
        <v>1483</v>
      </c>
      <c r="F15" s="720">
        <f>E15/E$7</f>
        <v>0.26132158590308369</v>
      </c>
      <c r="G15" s="358"/>
      <c r="H15" s="142">
        <f>'Table 2c - Leavers exNOMS'!H15+'Table 2c - Leavers NOMS'!H15</f>
        <v>2124</v>
      </c>
      <c r="I15" s="720">
        <f>H15/H$7</f>
        <v>0.29320817228050799</v>
      </c>
      <c r="J15" s="358"/>
      <c r="K15" s="142">
        <f>'Table 2c - Leavers exNOMS'!K15+'Table 2c - Leavers NOMS'!K15</f>
        <v>1374</v>
      </c>
      <c r="L15" s="720">
        <f>K15/K$7</f>
        <v>0.22211445198836083</v>
      </c>
      <c r="M15" s="358"/>
      <c r="N15" s="142">
        <f>'Table 2c - Leavers exNOMS'!N15+'Table 2c - Leavers NOMS'!N15</f>
        <v>1351</v>
      </c>
      <c r="O15" s="720">
        <f>N15/N$7</f>
        <v>0.23181194234728894</v>
      </c>
      <c r="P15" s="358"/>
      <c r="Q15" s="358">
        <f>SUM(N15-B15)</f>
        <v>-534</v>
      </c>
      <c r="R15" s="720">
        <f t="shared" si="0"/>
        <v>-4.948935596639556E-2</v>
      </c>
      <c r="S15" s="344">
        <f t="shared" si="1"/>
        <v>-23</v>
      </c>
      <c r="T15" s="720">
        <f t="shared" si="1"/>
        <v>9.6974903589281125E-3</v>
      </c>
    </row>
    <row r="16" spans="1:22" x14ac:dyDescent="0.25">
      <c r="A16" s="292" t="s">
        <v>18</v>
      </c>
      <c r="B16" s="142">
        <v>1623</v>
      </c>
      <c r="C16" s="720">
        <f>B16/B$7</f>
        <v>0.24220265631995225</v>
      </c>
      <c r="D16" s="358"/>
      <c r="E16" s="142">
        <v>1512</v>
      </c>
      <c r="F16" s="720">
        <f>E16/E$7</f>
        <v>0.26643171806167398</v>
      </c>
      <c r="G16" s="358"/>
      <c r="H16" s="142">
        <f>'Table 2c - Leavers exNOMS'!H16+'Table 2c - Leavers NOMS'!H16</f>
        <v>1656</v>
      </c>
      <c r="I16" s="720">
        <f>H16/H$7</f>
        <v>0.22860298177802318</v>
      </c>
      <c r="J16" s="358"/>
      <c r="K16" s="142">
        <f>'Table 2c - Leavers exNOMS'!K16+'Table 2c - Leavers NOMS'!K16</f>
        <v>1404</v>
      </c>
      <c r="L16" s="720">
        <f>K16/K$7</f>
        <v>0.22696411251212414</v>
      </c>
      <c r="M16" s="358"/>
      <c r="N16" s="142">
        <f>'Table 2c - Leavers exNOMS'!N16+'Table 2c - Leavers NOMS'!N16</f>
        <v>1345</v>
      </c>
      <c r="O16" s="720">
        <f>N16/N$7</f>
        <v>0.23078242964996568</v>
      </c>
      <c r="P16" s="353"/>
      <c r="Q16" s="358">
        <f>SUM(N16-B16)</f>
        <v>-278</v>
      </c>
      <c r="R16" s="720">
        <f t="shared" si="0"/>
        <v>-1.1420226669986572E-2</v>
      </c>
      <c r="S16" s="344">
        <f t="shared" si="1"/>
        <v>-59</v>
      </c>
      <c r="T16" s="720">
        <f t="shared" si="1"/>
        <v>3.8183171378415315E-3</v>
      </c>
    </row>
    <row r="17" spans="1:20" x14ac:dyDescent="0.25">
      <c r="A17" s="287" t="s">
        <v>137</v>
      </c>
      <c r="B17" s="152"/>
      <c r="C17" s="722"/>
      <c r="D17" s="376"/>
      <c r="E17" s="152"/>
      <c r="F17" s="722"/>
      <c r="G17" s="376"/>
      <c r="H17" s="152"/>
      <c r="I17" s="722"/>
      <c r="J17" s="376"/>
      <c r="K17" s="152"/>
      <c r="L17" s="722"/>
      <c r="M17" s="376"/>
      <c r="N17" s="152"/>
      <c r="O17" s="722"/>
      <c r="P17" s="376"/>
      <c r="Q17" s="376"/>
      <c r="R17" s="722"/>
      <c r="S17" s="376"/>
      <c r="T17" s="722"/>
    </row>
    <row r="18" spans="1:20" x14ac:dyDescent="0.25">
      <c r="A18" s="466" t="s">
        <v>72</v>
      </c>
      <c r="B18" s="43">
        <f>SUM(B20:B23)</f>
        <v>533</v>
      </c>
      <c r="C18" s="720">
        <f>B18/SUM(B$20:B$24)</f>
        <v>9.4705046197583506E-2</v>
      </c>
      <c r="D18" s="358"/>
      <c r="E18" s="43">
        <f>SUM(E20:E23)</f>
        <v>361</v>
      </c>
      <c r="F18" s="720">
        <f>E18/SUM(E$20:E$24)</f>
        <v>7.4989613626921484E-2</v>
      </c>
      <c r="G18" s="358"/>
      <c r="H18" s="43">
        <f>SUM(H20:H23)</f>
        <v>437</v>
      </c>
      <c r="I18" s="720">
        <f>H18/SUM(H$20:H$24)</f>
        <v>7.1277116294242368E-2</v>
      </c>
      <c r="J18" s="358"/>
      <c r="K18" s="43">
        <f>SUM(K20:K23)</f>
        <v>428</v>
      </c>
      <c r="L18" s="720">
        <f>K18/SUM(K$20:K$24)</f>
        <v>9.4003953437294091E-2</v>
      </c>
      <c r="M18" s="358"/>
      <c r="N18" s="43">
        <f>SUM(N20:N23)</f>
        <v>465</v>
      </c>
      <c r="O18" s="720">
        <f>N18/SUM(N$20:N$24)</f>
        <v>0.10743992606284658</v>
      </c>
      <c r="P18" s="358"/>
      <c r="Q18" s="358">
        <f>SUM(N18-B18)</f>
        <v>-68</v>
      </c>
      <c r="R18" s="720">
        <f t="shared" si="0"/>
        <v>1.2734879865263074E-2</v>
      </c>
      <c r="S18" s="344">
        <f>N18-K18</f>
        <v>37</v>
      </c>
      <c r="T18" s="720">
        <f>O18-L18</f>
        <v>1.3435972625552489E-2</v>
      </c>
    </row>
    <row r="19" spans="1:20" x14ac:dyDescent="0.25">
      <c r="A19" s="945" t="s">
        <v>73</v>
      </c>
      <c r="B19" s="43"/>
      <c r="C19" s="720"/>
      <c r="D19" s="358"/>
      <c r="E19" s="43"/>
      <c r="F19" s="720"/>
      <c r="G19" s="358"/>
      <c r="H19" s="43"/>
      <c r="I19" s="720"/>
      <c r="J19" s="358"/>
      <c r="K19" s="43"/>
      <c r="L19" s="720"/>
      <c r="M19" s="358"/>
      <c r="N19" s="43"/>
      <c r="O19" s="720"/>
      <c r="P19" s="358"/>
      <c r="Q19" s="358"/>
      <c r="R19" s="720"/>
      <c r="S19" s="358"/>
      <c r="T19" s="720"/>
    </row>
    <row r="20" spans="1:20" x14ac:dyDescent="0.25">
      <c r="A20" s="945" t="s">
        <v>23</v>
      </c>
      <c r="B20" s="142">
        <v>156</v>
      </c>
      <c r="C20" s="720">
        <f>B20/SUM(B$20:B$24)</f>
        <v>2.7718550106609809E-2</v>
      </c>
      <c r="D20" s="358"/>
      <c r="E20" s="142">
        <v>125</v>
      </c>
      <c r="F20" s="720">
        <f>E20/SUM(E$20:E$24)</f>
        <v>2.596593269630245E-2</v>
      </c>
      <c r="G20" s="358"/>
      <c r="H20" s="142">
        <f>'Table 2c - Leavers exNOMS'!H21+'Table 2c - Leavers NOMS'!H21</f>
        <v>150</v>
      </c>
      <c r="I20" s="720">
        <f>H20/SUM(H$20:H$24)</f>
        <v>2.4465829391616376E-2</v>
      </c>
      <c r="J20" s="358"/>
      <c r="K20" s="142">
        <f>'Table 2c - Leavers exNOMS'!K21+'Table 2c - Leavers NOMS'!K21</f>
        <v>177</v>
      </c>
      <c r="L20" s="720">
        <f>K20/SUM(K$20:K$24)</f>
        <v>3.8875466725236105E-2</v>
      </c>
      <c r="M20" s="358"/>
      <c r="N20" s="142">
        <f>'Table 2c - Leavers exNOMS'!N21+'Table 2c - Leavers NOMS'!N21</f>
        <v>197</v>
      </c>
      <c r="O20" s="720">
        <f>N20/SUM(N$20:N$24)</f>
        <v>4.5517560073937154E-2</v>
      </c>
      <c r="P20" s="358"/>
      <c r="Q20" s="358">
        <f t="shared" ref="Q20:Q25" si="2">SUM(N20-B20)</f>
        <v>41</v>
      </c>
      <c r="R20" s="720">
        <f t="shared" si="0"/>
        <v>1.7799009967327344E-2</v>
      </c>
      <c r="S20" s="344">
        <f t="shared" ref="S20:T25" si="3">N20-K20</f>
        <v>20</v>
      </c>
      <c r="T20" s="720">
        <f t="shared" si="3"/>
        <v>6.6420933487010489E-3</v>
      </c>
    </row>
    <row r="21" spans="1:20" x14ac:dyDescent="0.25">
      <c r="A21" s="945" t="s">
        <v>24</v>
      </c>
      <c r="B21" s="142">
        <v>263</v>
      </c>
      <c r="C21" s="720">
        <f>B21/SUM(B$20:B$24)</f>
        <v>4.6730632551528074E-2</v>
      </c>
      <c r="D21" s="358"/>
      <c r="E21" s="142">
        <v>138</v>
      </c>
      <c r="F21" s="720">
        <f>E21/SUM(E$20:E$24)</f>
        <v>2.8666389696717906E-2</v>
      </c>
      <c r="G21" s="358"/>
      <c r="H21" s="142">
        <f>'Table 2c - Leavers exNOMS'!H22+'Table 2c - Leavers NOMS'!H22</f>
        <v>155</v>
      </c>
      <c r="I21" s="720">
        <f>H21/SUM(H$20:H$24)</f>
        <v>2.5281357038003587E-2</v>
      </c>
      <c r="J21" s="358"/>
      <c r="K21" s="142">
        <f>'Table 2c - Leavers exNOMS'!K22+'Table 2c - Leavers NOMS'!K22</f>
        <v>157</v>
      </c>
      <c r="L21" s="720">
        <f>K21/SUM(K$20:K$24)</f>
        <v>3.4482758620689655E-2</v>
      </c>
      <c r="M21" s="358"/>
      <c r="N21" s="142">
        <f>'Table 2c - Leavers exNOMS'!N22+'Table 2c - Leavers NOMS'!N22</f>
        <v>172</v>
      </c>
      <c r="O21" s="720">
        <f>N21/SUM(N$20:N$24)</f>
        <v>3.9741219963031427E-2</v>
      </c>
      <c r="P21" s="358"/>
      <c r="Q21" s="358">
        <f t="shared" si="2"/>
        <v>-91</v>
      </c>
      <c r="R21" s="720">
        <f t="shared" si="0"/>
        <v>-6.9894125884966476E-3</v>
      </c>
      <c r="S21" s="344">
        <f t="shared" si="3"/>
        <v>15</v>
      </c>
      <c r="T21" s="720">
        <f t="shared" si="3"/>
        <v>5.258461342341772E-3</v>
      </c>
    </row>
    <row r="22" spans="1:20" x14ac:dyDescent="0.25">
      <c r="A22" s="945" t="s">
        <v>25</v>
      </c>
      <c r="B22" s="142">
        <v>45</v>
      </c>
      <c r="C22" s="720">
        <f>B22/SUM(B$20:B$24)</f>
        <v>7.9957356076759065E-3</v>
      </c>
      <c r="D22" s="358"/>
      <c r="E22" s="142">
        <v>42</v>
      </c>
      <c r="F22" s="720">
        <f>E22/SUM(E$20:E$24)</f>
        <v>8.724553385957623E-3</v>
      </c>
      <c r="G22" s="358"/>
      <c r="H22" s="142">
        <f>'Table 2c - Leavers exNOMS'!H23+'Table 2c - Leavers NOMS'!H23</f>
        <v>55</v>
      </c>
      <c r="I22" s="720">
        <f>H22/SUM(H$20:H$24)</f>
        <v>8.970804110259337E-3</v>
      </c>
      <c r="J22" s="358"/>
      <c r="K22" s="142">
        <f>'Table 2c - Leavers exNOMS'!K23+'Table 2c - Leavers NOMS'!K23</f>
        <v>48</v>
      </c>
      <c r="L22" s="720">
        <f>K22/SUM(K$20:K$24)</f>
        <v>1.0542499450911487E-2</v>
      </c>
      <c r="M22" s="358"/>
      <c r="N22" s="142">
        <f>'Table 2c - Leavers exNOMS'!N23+'Table 2c - Leavers NOMS'!N23</f>
        <v>31</v>
      </c>
      <c r="O22" s="720">
        <f>N22/SUM(N$20:N$24)</f>
        <v>7.1626617375231049E-3</v>
      </c>
      <c r="P22" s="358"/>
      <c r="Q22" s="358">
        <f t="shared" si="2"/>
        <v>-14</v>
      </c>
      <c r="R22" s="720">
        <f t="shared" si="0"/>
        <v>-8.3307387015280152E-4</v>
      </c>
      <c r="S22" s="344">
        <f t="shared" si="3"/>
        <v>-17</v>
      </c>
      <c r="T22" s="720">
        <f t="shared" si="3"/>
        <v>-3.3798377133883823E-3</v>
      </c>
    </row>
    <row r="23" spans="1:20" x14ac:dyDescent="0.25">
      <c r="A23" s="945" t="s">
        <v>74</v>
      </c>
      <c r="B23" s="142">
        <v>69</v>
      </c>
      <c r="C23" s="720">
        <f>B23/SUM(B$20:B$24)</f>
        <v>1.2260127931769723E-2</v>
      </c>
      <c r="D23" s="358"/>
      <c r="E23" s="142">
        <v>56</v>
      </c>
      <c r="F23" s="720">
        <f>E23/SUM(E$20:E$24)</f>
        <v>1.1632737847943497E-2</v>
      </c>
      <c r="G23" s="358"/>
      <c r="H23" s="142">
        <f>'Table 2c - Leavers exNOMS'!H24+'Table 2c - Leavers NOMS'!H24</f>
        <v>77</v>
      </c>
      <c r="I23" s="720">
        <f>H23/SUM(H$20:H$24)</f>
        <v>1.2559125754363073E-2</v>
      </c>
      <c r="J23" s="358"/>
      <c r="K23" s="142">
        <f>'Table 2c - Leavers exNOMS'!K24+'Table 2c - Leavers NOMS'!K24</f>
        <v>46</v>
      </c>
      <c r="L23" s="720">
        <f>K23/SUM(K$20:K$24)</f>
        <v>1.0103228640456841E-2</v>
      </c>
      <c r="M23" s="358"/>
      <c r="N23" s="142">
        <f>'Table 2c - Leavers exNOMS'!N24+'Table 2c - Leavers NOMS'!N24</f>
        <v>65</v>
      </c>
      <c r="O23" s="720">
        <f>N23/SUM(N$20:N$24)</f>
        <v>1.5018484288354898E-2</v>
      </c>
      <c r="P23" s="358"/>
      <c r="Q23" s="358">
        <f t="shared" si="2"/>
        <v>-4</v>
      </c>
      <c r="R23" s="720">
        <f t="shared" si="0"/>
        <v>2.7583563565851746E-3</v>
      </c>
      <c r="S23" s="344">
        <f t="shared" si="3"/>
        <v>19</v>
      </c>
      <c r="T23" s="720">
        <f t="shared" si="3"/>
        <v>4.9152556478980567E-3</v>
      </c>
    </row>
    <row r="24" spans="1:20" x14ac:dyDescent="0.25">
      <c r="A24" s="466" t="s">
        <v>27</v>
      </c>
      <c r="B24" s="142">
        <v>5095</v>
      </c>
      <c r="C24" s="720">
        <f>B24/SUM(B$20:B$24)</f>
        <v>0.90529495380241654</v>
      </c>
      <c r="D24" s="358"/>
      <c r="E24" s="142">
        <v>4453</v>
      </c>
      <c r="F24" s="720">
        <f>E24/SUM(E$20:E$24)</f>
        <v>0.92501038637307853</v>
      </c>
      <c r="G24" s="358"/>
      <c r="H24" s="142">
        <f>'Table 2c - Leavers exNOMS'!H25+'Table 2c - Leavers NOMS'!H25</f>
        <v>5694</v>
      </c>
      <c r="I24" s="720">
        <f>H24/SUM(H$20:H$24)</f>
        <v>0.92872288370575762</v>
      </c>
      <c r="J24" s="358"/>
      <c r="K24" s="142">
        <f>'Table 2c - Leavers exNOMS'!K25+'Table 2c - Leavers NOMS'!K25</f>
        <v>4125</v>
      </c>
      <c r="L24" s="720">
        <f>K24/SUM(K$20:K$24)</f>
        <v>0.90599604656270594</v>
      </c>
      <c r="M24" s="358"/>
      <c r="N24" s="142">
        <f>'Table 2c - Leavers exNOMS'!N25+'Table 2c - Leavers NOMS'!N25</f>
        <v>3863</v>
      </c>
      <c r="O24" s="720">
        <f>N24/SUM(N$20:N$24)</f>
        <v>0.89256007393715342</v>
      </c>
      <c r="P24" s="358"/>
      <c r="Q24" s="358">
        <f t="shared" si="2"/>
        <v>-1232</v>
      </c>
      <c r="R24" s="720">
        <f t="shared" si="0"/>
        <v>-1.2734879865263116E-2</v>
      </c>
      <c r="S24" s="344">
        <f t="shared" si="3"/>
        <v>-262</v>
      </c>
      <c r="T24" s="720">
        <f t="shared" si="3"/>
        <v>-1.3435972625552517E-2</v>
      </c>
    </row>
    <row r="25" spans="1:20" x14ac:dyDescent="0.25">
      <c r="A25" s="446" t="s">
        <v>333</v>
      </c>
      <c r="B25" s="142">
        <v>1073</v>
      </c>
      <c r="C25" s="364"/>
      <c r="D25" s="358"/>
      <c r="E25" s="142">
        <v>861</v>
      </c>
      <c r="F25" s="364"/>
      <c r="G25" s="358"/>
      <c r="H25" s="142">
        <f>'Table 2c - Leavers exNOMS'!H26+'Table 2c - Leavers NOMS'!H26</f>
        <v>1113</v>
      </c>
      <c r="I25" s="364"/>
      <c r="J25" s="358"/>
      <c r="K25" s="142">
        <f>'Table 2c - Leavers exNOMS'!K26+'Table 2c - Leavers NOMS'!K26</f>
        <v>1633</v>
      </c>
      <c r="L25" s="364"/>
      <c r="M25" s="358"/>
      <c r="N25" s="142">
        <f>'Table 2c - Leavers exNOMS'!N26+'Table 2c - Leavers NOMS'!N26</f>
        <v>1500</v>
      </c>
      <c r="O25" s="364"/>
      <c r="P25" s="358"/>
      <c r="Q25" s="358">
        <f t="shared" si="2"/>
        <v>427</v>
      </c>
      <c r="R25" s="364"/>
      <c r="S25" s="344">
        <f t="shared" si="3"/>
        <v>-133</v>
      </c>
      <c r="T25" s="364"/>
    </row>
    <row r="26" spans="1:20" x14ac:dyDescent="0.25">
      <c r="A26" s="289"/>
      <c r="B26" s="142"/>
      <c r="C26" s="364"/>
      <c r="D26" s="358"/>
      <c r="E26" s="142"/>
      <c r="F26" s="364"/>
      <c r="G26" s="358"/>
      <c r="H26" s="142"/>
      <c r="I26" s="364"/>
      <c r="J26" s="358"/>
      <c r="K26" s="142"/>
      <c r="L26" s="364"/>
      <c r="M26" s="358"/>
      <c r="N26" s="142"/>
      <c r="O26" s="364"/>
      <c r="P26" s="358"/>
      <c r="Q26" s="358"/>
      <c r="R26" s="364"/>
      <c r="S26" s="344"/>
      <c r="T26" s="364"/>
    </row>
    <row r="27" spans="1:20" ht="15.6" x14ac:dyDescent="0.25">
      <c r="A27" s="550" t="s">
        <v>291</v>
      </c>
      <c r="B27" s="715">
        <f>SUM(B20:B24)/SUM(B20:B25)</f>
        <v>0.83987464557528724</v>
      </c>
      <c r="C27" s="715"/>
      <c r="D27" s="715"/>
      <c r="E27" s="715">
        <f>SUM(E20:E24)/SUM(E20:E25)</f>
        <v>0.84828193832599119</v>
      </c>
      <c r="F27" s="715"/>
      <c r="G27" s="715"/>
      <c r="H27" s="715">
        <f>SUM(H20:H24)/SUM(H20:H25)</f>
        <v>0.84635560463832138</v>
      </c>
      <c r="I27" s="715"/>
      <c r="J27" s="715"/>
      <c r="K27" s="715">
        <f>SUM(K20:K24)/SUM(K20:K25)</f>
        <v>0.7360168121564824</v>
      </c>
      <c r="L27" s="715"/>
      <c r="M27" s="715"/>
      <c r="N27" s="715">
        <f>SUM(N20:N24)/SUM(N20:N25)</f>
        <v>0.74262182566918322</v>
      </c>
      <c r="O27" s="715"/>
      <c r="P27" s="978"/>
      <c r="Q27" s="979">
        <f>SUM(N27-B27)</f>
        <v>-9.7252819906104016E-2</v>
      </c>
      <c r="R27" s="980"/>
      <c r="S27" s="978">
        <f>N27-K27</f>
        <v>6.6050135127008192E-3</v>
      </c>
      <c r="T27" s="980"/>
    </row>
    <row r="28" spans="1:20" x14ac:dyDescent="0.25">
      <c r="A28" s="289"/>
      <c r="B28" s="142"/>
      <c r="C28" s="364"/>
      <c r="D28" s="358"/>
      <c r="E28" s="142"/>
      <c r="F28" s="364"/>
      <c r="G28" s="358"/>
      <c r="H28" s="142"/>
      <c r="I28" s="364"/>
      <c r="J28" s="358"/>
      <c r="K28" s="142"/>
      <c r="L28" s="364"/>
      <c r="M28" s="358"/>
      <c r="N28" s="142"/>
      <c r="O28" s="364"/>
      <c r="P28" s="358"/>
      <c r="Q28" s="358"/>
      <c r="R28" s="364"/>
      <c r="S28" s="344"/>
      <c r="T28" s="364"/>
    </row>
    <row r="29" spans="1:20" x14ac:dyDescent="0.25">
      <c r="A29" s="287" t="s">
        <v>29</v>
      </c>
      <c r="B29" s="152"/>
      <c r="C29" s="722"/>
      <c r="D29" s="376"/>
      <c r="E29" s="152"/>
      <c r="F29" s="722"/>
      <c r="G29" s="376"/>
      <c r="H29" s="152"/>
      <c r="I29" s="722"/>
      <c r="J29" s="376"/>
      <c r="K29" s="152"/>
      <c r="L29" s="722"/>
      <c r="M29" s="376"/>
      <c r="N29" s="152"/>
      <c r="O29" s="722"/>
      <c r="P29" s="376"/>
      <c r="Q29" s="376"/>
      <c r="R29" s="722"/>
      <c r="S29" s="376"/>
      <c r="T29" s="722"/>
    </row>
    <row r="30" spans="1:20" x14ac:dyDescent="0.25">
      <c r="A30" s="289" t="s">
        <v>30</v>
      </c>
      <c r="B30" s="142">
        <v>310</v>
      </c>
      <c r="C30" s="720">
        <f>B30/SUM(B$30:B$31)</f>
        <v>6.9804098176086474E-2</v>
      </c>
      <c r="D30" s="358"/>
      <c r="E30" s="142">
        <v>304</v>
      </c>
      <c r="F30" s="720">
        <f>E30/SUM(E$30:E$31)</f>
        <v>8.3333333333333329E-2</v>
      </c>
      <c r="G30" s="358"/>
      <c r="H30" s="142">
        <f>'Table 2c - Leavers exNOMS'!H29+'Table 2c - Leavers NOMS'!H29</f>
        <v>379</v>
      </c>
      <c r="I30" s="720" t="s">
        <v>234</v>
      </c>
      <c r="J30" s="358"/>
      <c r="K30" s="142">
        <f>'Table 2c - Leavers exNOMS'!K29+'Table 2c - Leavers NOMS'!K29</f>
        <v>279</v>
      </c>
      <c r="L30" s="720" t="s">
        <v>234</v>
      </c>
      <c r="M30" s="358"/>
      <c r="N30" s="142">
        <f>'Table 2c - Leavers exNOMS'!N29+'Table 2c - Leavers NOMS'!N29</f>
        <v>302</v>
      </c>
      <c r="O30" s="720">
        <f>N30/SUM(N$30:N$31)</f>
        <v>8.3888888888888888E-2</v>
      </c>
      <c r="P30" s="358"/>
      <c r="Q30" s="344">
        <f>N30-B30</f>
        <v>-8</v>
      </c>
      <c r="R30" s="720">
        <f>O30-C30</f>
        <v>1.4084790712802414E-2</v>
      </c>
      <c r="S30" s="344">
        <f>N30-K30</f>
        <v>23</v>
      </c>
      <c r="T30" s="720" t="s">
        <v>234</v>
      </c>
    </row>
    <row r="31" spans="1:20" x14ac:dyDescent="0.25">
      <c r="A31" s="289" t="s">
        <v>31</v>
      </c>
      <c r="B31" s="142">
        <v>4131</v>
      </c>
      <c r="C31" s="720">
        <f>B31/SUM(B$30:B$31)</f>
        <v>0.93019590182391354</v>
      </c>
      <c r="D31" s="358"/>
      <c r="E31" s="142">
        <v>3344</v>
      </c>
      <c r="F31" s="720">
        <f>E31/SUM(E$30:E$31)</f>
        <v>0.91666666666666663</v>
      </c>
      <c r="G31" s="358"/>
      <c r="H31" s="142">
        <f>'Table 2c - Leavers exNOMS'!H30+'Table 2c - Leavers NOMS'!H30</f>
        <v>3809</v>
      </c>
      <c r="I31" s="720" t="s">
        <v>234</v>
      </c>
      <c r="J31" s="358"/>
      <c r="K31" s="142">
        <f>'Table 2c - Leavers exNOMS'!K30+'Table 2c - Leavers NOMS'!K30</f>
        <v>3248</v>
      </c>
      <c r="L31" s="720" t="s">
        <v>234</v>
      </c>
      <c r="M31" s="358"/>
      <c r="N31" s="142">
        <f>'Table 2c - Leavers exNOMS'!N30+'Table 2c - Leavers NOMS'!N30</f>
        <v>3298</v>
      </c>
      <c r="O31" s="720">
        <f>N31/SUM(N$30:N$31)</f>
        <v>0.9161111111111111</v>
      </c>
      <c r="P31" s="358"/>
      <c r="Q31" s="344">
        <f>N31-B31</f>
        <v>-833</v>
      </c>
      <c r="R31" s="720">
        <f>O31-C31</f>
        <v>-1.4084790712802442E-2</v>
      </c>
      <c r="S31" s="344">
        <f>N31-K31</f>
        <v>50</v>
      </c>
      <c r="T31" s="720" t="s">
        <v>234</v>
      </c>
    </row>
    <row r="32" spans="1:20" x14ac:dyDescent="0.25">
      <c r="A32" s="446" t="s">
        <v>333</v>
      </c>
      <c r="B32" s="142">
        <v>2260</v>
      </c>
      <c r="C32" s="364"/>
      <c r="D32" s="358"/>
      <c r="E32" s="142">
        <v>2027</v>
      </c>
      <c r="F32" s="364"/>
      <c r="G32" s="358"/>
      <c r="H32" s="142">
        <f>'Table 2c - Leavers exNOMS'!H31+'Table 2c - Leavers NOMS'!H31</f>
        <v>3056</v>
      </c>
      <c r="I32" s="364"/>
      <c r="J32" s="358"/>
      <c r="K32" s="142">
        <f>'Table 2c - Leavers exNOMS'!K31+'Table 2c - Leavers NOMS'!K31</f>
        <v>2659</v>
      </c>
      <c r="L32" s="364"/>
      <c r="M32" s="358"/>
      <c r="N32" s="142">
        <f>'Table 2c - Leavers exNOMS'!N31+'Table 2c - Leavers NOMS'!N31</f>
        <v>2228</v>
      </c>
      <c r="O32" s="364"/>
      <c r="P32" s="358"/>
      <c r="Q32" s="358">
        <f>N32-B32</f>
        <v>-32</v>
      </c>
      <c r="R32" s="364"/>
      <c r="S32" s="358">
        <f>N32-K32</f>
        <v>-431</v>
      </c>
      <c r="T32" s="364"/>
    </row>
    <row r="33" spans="1:20" x14ac:dyDescent="0.25">
      <c r="A33" s="289"/>
      <c r="B33" s="194"/>
      <c r="C33" s="358"/>
      <c r="D33" s="358"/>
      <c r="E33" s="194"/>
      <c r="F33" s="358"/>
      <c r="G33" s="358"/>
      <c r="H33" s="194"/>
      <c r="I33" s="358"/>
      <c r="J33" s="358"/>
      <c r="K33" s="194"/>
      <c r="L33" s="358"/>
      <c r="M33" s="358"/>
      <c r="N33" s="194"/>
      <c r="O33" s="358"/>
      <c r="P33" s="358"/>
      <c r="Q33" s="358"/>
      <c r="R33" s="358"/>
      <c r="S33" s="358"/>
      <c r="T33" s="358"/>
    </row>
    <row r="34" spans="1:20" ht="15.6" x14ac:dyDescent="0.25">
      <c r="A34" s="550" t="s">
        <v>291</v>
      </c>
      <c r="B34" s="715">
        <f>SUM(B30:B31)/SUM(B30:B32)</f>
        <v>0.66273690493956128</v>
      </c>
      <c r="C34" s="715"/>
      <c r="D34" s="715"/>
      <c r="E34" s="715">
        <f>SUM(E30:E31)/SUM(E30:E32)</f>
        <v>0.64281938325991195</v>
      </c>
      <c r="F34" s="715"/>
      <c r="G34" s="715"/>
      <c r="H34" s="715">
        <f>SUM(H30:H31)/SUM(H30:H32)</f>
        <v>0.57813362782992817</v>
      </c>
      <c r="I34" s="715"/>
      <c r="J34" s="715"/>
      <c r="K34" s="715">
        <f>SUM(K30:K31)/SUM(K30:K32)</f>
        <v>0.57015842224377622</v>
      </c>
      <c r="L34" s="715"/>
      <c r="M34" s="715"/>
      <c r="N34" s="715">
        <f>SUM(N30:N31)/SUM(N30:N32)</f>
        <v>0.61770761839396016</v>
      </c>
      <c r="O34" s="715"/>
      <c r="P34" s="978"/>
      <c r="Q34" s="979">
        <f>SUM(N34-B34)</f>
        <v>-4.5029286545601122E-2</v>
      </c>
      <c r="R34" s="980"/>
      <c r="S34" s="978">
        <f>N34-K34</f>
        <v>4.7549196150183937E-2</v>
      </c>
      <c r="T34" s="980"/>
    </row>
    <row r="35" spans="1:20" ht="13.8" thickBot="1" x14ac:dyDescent="0.3">
      <c r="A35" s="315"/>
      <c r="B35" s="248"/>
      <c r="C35" s="248"/>
      <c r="D35" s="248"/>
      <c r="E35" s="248"/>
      <c r="F35" s="248"/>
      <c r="G35" s="248"/>
      <c r="H35" s="248"/>
      <c r="I35" s="248"/>
      <c r="J35" s="248"/>
      <c r="K35" s="248"/>
      <c r="L35" s="248"/>
      <c r="M35" s="248"/>
      <c r="N35" s="248"/>
      <c r="O35" s="248"/>
      <c r="P35" s="248"/>
      <c r="Q35" s="248"/>
      <c r="R35" s="248"/>
      <c r="S35" s="248"/>
      <c r="T35" s="248"/>
    </row>
    <row r="36" spans="1:20" s="252" customFormat="1" x14ac:dyDescent="0.25">
      <c r="A36" s="251"/>
      <c r="C36" s="213"/>
      <c r="F36" s="213"/>
      <c r="I36" s="213"/>
      <c r="L36" s="213"/>
      <c r="O36" s="213"/>
    </row>
    <row r="37" spans="1:20" s="252" customFormat="1" x14ac:dyDescent="0.25">
      <c r="A37" s="251" t="s">
        <v>35</v>
      </c>
      <c r="C37" s="213"/>
      <c r="F37" s="213"/>
      <c r="I37" s="213"/>
      <c r="L37" s="213"/>
      <c r="O37" s="213"/>
    </row>
    <row r="38" spans="1:20" s="252" customFormat="1" x14ac:dyDescent="0.25">
      <c r="A38" s="5" t="s">
        <v>295</v>
      </c>
      <c r="C38" s="213"/>
      <c r="F38" s="213"/>
      <c r="I38" s="213"/>
      <c r="L38" s="213"/>
      <c r="O38" s="213"/>
    </row>
    <row r="39" spans="1:20" s="252" customFormat="1" ht="39" customHeight="1" x14ac:dyDescent="0.3">
      <c r="A39" s="1022" t="s">
        <v>353</v>
      </c>
      <c r="B39" s="1023"/>
      <c r="C39" s="1023"/>
      <c r="D39" s="1023"/>
      <c r="E39" s="1023"/>
      <c r="F39" s="1023"/>
      <c r="G39" s="1023"/>
      <c r="H39" s="1023"/>
      <c r="I39" s="1023"/>
      <c r="J39" s="1023"/>
      <c r="K39" s="1023"/>
      <c r="L39" s="1023"/>
      <c r="M39" s="1023"/>
      <c r="N39" s="1023"/>
      <c r="O39" s="1023"/>
      <c r="P39" s="1023"/>
      <c r="Q39" s="1023"/>
      <c r="R39" s="1023"/>
      <c r="S39" s="1023"/>
      <c r="T39" s="1023"/>
    </row>
    <row r="40" spans="1:20" s="252" customFormat="1" x14ac:dyDescent="0.25">
      <c r="A40" s="5" t="s">
        <v>336</v>
      </c>
      <c r="C40" s="213"/>
      <c r="F40" s="213"/>
      <c r="I40" s="213"/>
      <c r="L40" s="213"/>
      <c r="O40" s="213"/>
    </row>
    <row r="41" spans="1:20" s="252" customFormat="1" ht="14.4" x14ac:dyDescent="0.3">
      <c r="A41" s="1022" t="s">
        <v>346</v>
      </c>
      <c r="B41" s="1023"/>
      <c r="C41" s="1023"/>
      <c r="D41" s="1023"/>
      <c r="E41" s="1023"/>
      <c r="F41" s="1023"/>
      <c r="G41" s="1023"/>
      <c r="H41" s="1023"/>
      <c r="I41" s="1023"/>
      <c r="J41" s="1023"/>
      <c r="K41" s="1023"/>
      <c r="L41" s="1023"/>
      <c r="M41" s="1023"/>
      <c r="N41" s="1023"/>
      <c r="O41" s="1023"/>
      <c r="P41" s="1023"/>
      <c r="Q41" s="1023"/>
      <c r="R41" s="1023"/>
      <c r="S41" s="1023"/>
      <c r="T41" s="1023"/>
    </row>
    <row r="42" spans="1:20" s="252" customFormat="1" ht="25.5" customHeight="1" x14ac:dyDescent="0.25">
      <c r="A42" s="1020" t="s">
        <v>371</v>
      </c>
      <c r="B42" s="1020"/>
      <c r="C42" s="1020"/>
      <c r="D42" s="1020"/>
      <c r="E42" s="1020"/>
      <c r="F42" s="1020"/>
      <c r="G42" s="1020"/>
      <c r="H42" s="1020"/>
      <c r="I42" s="1020"/>
      <c r="J42" s="1020"/>
      <c r="K42" s="1020"/>
      <c r="L42" s="1020"/>
      <c r="M42" s="1020"/>
      <c r="N42" s="1020"/>
      <c r="O42" s="1020"/>
      <c r="P42" s="1020"/>
      <c r="Q42" s="1020"/>
      <c r="R42" s="1020"/>
      <c r="S42" s="1020"/>
      <c r="T42" s="1020"/>
    </row>
    <row r="43" spans="1:20" s="252" customFormat="1" x14ac:dyDescent="0.25">
      <c r="A43" s="887"/>
      <c r="B43" s="887"/>
      <c r="C43" s="887"/>
      <c r="D43" s="887"/>
      <c r="E43" s="887"/>
      <c r="F43" s="887"/>
      <c r="G43" s="887"/>
      <c r="H43" s="887"/>
      <c r="I43" s="887"/>
      <c r="J43" s="887"/>
      <c r="K43" s="887"/>
      <c r="L43" s="887"/>
      <c r="M43" s="887"/>
      <c r="N43" s="887"/>
      <c r="O43" s="887"/>
      <c r="P43" s="887"/>
      <c r="Q43" s="887"/>
      <c r="R43" s="278"/>
      <c r="S43" s="278"/>
      <c r="T43" s="278"/>
    </row>
    <row r="44" spans="1:20" s="252" customFormat="1" x14ac:dyDescent="0.25">
      <c r="A44" s="5" t="s">
        <v>319</v>
      </c>
      <c r="B44" s="919"/>
      <c r="C44" s="919"/>
      <c r="D44" s="919"/>
      <c r="E44" s="919"/>
      <c r="F44" s="919"/>
      <c r="G44" s="919"/>
      <c r="H44" s="919"/>
      <c r="I44" s="919"/>
      <c r="J44" s="919"/>
      <c r="K44" s="919"/>
      <c r="L44" s="919"/>
      <c r="M44" s="919"/>
      <c r="N44" s="919"/>
      <c r="O44" s="919"/>
      <c r="P44" s="919"/>
      <c r="Q44" s="919"/>
      <c r="R44" s="919"/>
      <c r="S44" s="919"/>
      <c r="T44" s="919"/>
    </row>
    <row r="45" spans="1:20" s="252" customFormat="1" x14ac:dyDescent="0.25">
      <c r="A45" s="942"/>
      <c r="B45" s="942"/>
      <c r="C45" s="942"/>
      <c r="D45" s="942"/>
      <c r="E45" s="942"/>
      <c r="F45" s="942"/>
      <c r="G45" s="942"/>
      <c r="H45" s="942"/>
      <c r="I45" s="942"/>
      <c r="J45" s="942"/>
      <c r="K45" s="942"/>
      <c r="L45" s="942"/>
      <c r="M45" s="942"/>
      <c r="N45" s="942"/>
      <c r="O45" s="942"/>
      <c r="P45" s="942"/>
      <c r="Q45" s="942"/>
      <c r="R45" s="942"/>
      <c r="S45" s="942"/>
      <c r="T45" s="942"/>
    </row>
    <row r="46" spans="1:20" s="252" customFormat="1" ht="13.5" customHeight="1" x14ac:dyDescent="0.25">
      <c r="A46" s="887"/>
      <c r="B46" s="887"/>
      <c r="C46" s="887"/>
      <c r="D46" s="887"/>
      <c r="E46" s="887"/>
      <c r="F46" s="887"/>
      <c r="G46" s="887"/>
      <c r="H46" s="887"/>
      <c r="I46" s="887"/>
      <c r="J46" s="887"/>
      <c r="K46" s="887"/>
      <c r="L46" s="887"/>
      <c r="M46" s="887"/>
      <c r="N46" s="887"/>
      <c r="O46" s="887"/>
      <c r="P46" s="887"/>
      <c r="Q46" s="887"/>
      <c r="R46" s="278"/>
      <c r="S46" s="278"/>
      <c r="T46" s="278"/>
    </row>
    <row r="47" spans="1:20" s="252" customFormat="1" x14ac:dyDescent="0.25">
      <c r="A47" s="887"/>
      <c r="B47" s="887"/>
      <c r="C47" s="887"/>
      <c r="D47" s="887"/>
      <c r="E47" s="887"/>
      <c r="F47" s="887"/>
      <c r="G47" s="887"/>
      <c r="H47" s="887"/>
      <c r="I47" s="887"/>
      <c r="J47" s="887"/>
      <c r="K47" s="887"/>
      <c r="L47" s="887"/>
      <c r="M47" s="887"/>
      <c r="N47" s="887"/>
      <c r="O47" s="887"/>
      <c r="P47" s="887"/>
      <c r="Q47" s="887"/>
      <c r="R47" s="278"/>
      <c r="S47" s="278"/>
      <c r="T47" s="278"/>
    </row>
    <row r="48" spans="1:20" s="252" customFormat="1" x14ac:dyDescent="0.25">
      <c r="A48" s="887"/>
      <c r="B48" s="887"/>
      <c r="C48" s="887"/>
      <c r="D48" s="887"/>
      <c r="E48" s="887"/>
      <c r="F48" s="887"/>
      <c r="G48" s="887"/>
      <c r="H48" s="887"/>
      <c r="I48" s="887"/>
      <c r="J48" s="887"/>
      <c r="K48" s="887"/>
      <c r="L48" s="887"/>
      <c r="M48" s="887"/>
      <c r="N48" s="887"/>
      <c r="O48" s="887"/>
      <c r="P48" s="887"/>
      <c r="Q48" s="887"/>
      <c r="R48" s="278"/>
      <c r="S48" s="278"/>
      <c r="T48" s="278"/>
    </row>
    <row r="49" spans="1:20" s="252" customFormat="1" x14ac:dyDescent="0.25">
      <c r="A49" s="887"/>
      <c r="B49" s="887"/>
      <c r="C49" s="887"/>
      <c r="D49" s="887"/>
      <c r="E49" s="887"/>
      <c r="F49" s="887"/>
      <c r="G49" s="887"/>
      <c r="H49" s="887"/>
      <c r="I49" s="887"/>
      <c r="J49" s="887"/>
      <c r="K49" s="887"/>
      <c r="L49" s="887"/>
      <c r="M49" s="887"/>
      <c r="N49" s="887"/>
      <c r="O49" s="887"/>
      <c r="P49" s="887"/>
      <c r="Q49" s="887"/>
      <c r="R49" s="278"/>
      <c r="S49" s="278"/>
      <c r="T49" s="278"/>
    </row>
    <row r="50" spans="1:20" s="252" customFormat="1" x14ac:dyDescent="0.25">
      <c r="A50" s="887"/>
      <c r="B50" s="887"/>
      <c r="C50" s="887"/>
      <c r="D50" s="887"/>
      <c r="E50" s="887"/>
      <c r="F50" s="887"/>
      <c r="G50" s="887"/>
      <c r="H50" s="887"/>
      <c r="I50" s="887"/>
      <c r="J50" s="887"/>
      <c r="K50" s="887"/>
      <c r="L50" s="887"/>
      <c r="M50" s="887"/>
      <c r="N50" s="887"/>
      <c r="O50" s="887"/>
      <c r="P50" s="887"/>
      <c r="Q50" s="887"/>
      <c r="R50" s="278"/>
      <c r="S50" s="278"/>
      <c r="T50" s="278"/>
    </row>
    <row r="51" spans="1:20" s="252" customFormat="1" x14ac:dyDescent="0.25">
      <c r="A51" s="887"/>
      <c r="B51" s="887"/>
      <c r="C51" s="887"/>
      <c r="D51" s="887"/>
      <c r="E51" s="887"/>
      <c r="F51" s="887"/>
      <c r="G51" s="887"/>
      <c r="H51" s="887"/>
      <c r="I51" s="887"/>
      <c r="J51" s="887"/>
      <c r="K51" s="887"/>
      <c r="L51" s="887"/>
      <c r="M51" s="887"/>
      <c r="N51" s="887"/>
      <c r="O51" s="887"/>
      <c r="P51" s="887"/>
      <c r="Q51" s="887"/>
      <c r="R51" s="278"/>
      <c r="S51" s="278"/>
      <c r="T51" s="278"/>
    </row>
    <row r="52" spans="1:20" s="252" customFormat="1" x14ac:dyDescent="0.25">
      <c r="A52" s="887"/>
      <c r="B52" s="887"/>
      <c r="C52" s="887"/>
      <c r="D52" s="887"/>
      <c r="E52" s="887"/>
      <c r="F52" s="887"/>
      <c r="G52" s="887"/>
      <c r="H52" s="887"/>
      <c r="I52" s="887"/>
      <c r="J52" s="887"/>
      <c r="K52" s="887"/>
      <c r="L52" s="887"/>
      <c r="M52" s="887"/>
      <c r="N52" s="887"/>
      <c r="O52" s="887"/>
      <c r="P52" s="887"/>
      <c r="Q52" s="887"/>
      <c r="R52" s="278"/>
      <c r="S52" s="278"/>
      <c r="T52" s="278"/>
    </row>
    <row r="53" spans="1:20" s="252" customFormat="1" x14ac:dyDescent="0.25">
      <c r="A53" s="887"/>
      <c r="B53" s="887"/>
      <c r="C53" s="887"/>
      <c r="D53" s="887"/>
      <c r="E53" s="887"/>
      <c r="F53" s="887"/>
      <c r="G53" s="887"/>
      <c r="H53" s="887"/>
      <c r="I53" s="887"/>
      <c r="J53" s="887"/>
      <c r="K53" s="887"/>
      <c r="L53" s="887"/>
      <c r="M53" s="887"/>
      <c r="N53" s="887"/>
      <c r="O53" s="887"/>
      <c r="P53" s="887"/>
      <c r="Q53" s="887"/>
      <c r="R53" s="278"/>
      <c r="S53" s="278"/>
      <c r="T53" s="278"/>
    </row>
    <row r="54" spans="1:20" s="252" customFormat="1" x14ac:dyDescent="0.25">
      <c r="A54" s="887"/>
      <c r="B54" s="887"/>
      <c r="C54" s="887"/>
      <c r="D54" s="887"/>
      <c r="E54" s="887"/>
      <c r="F54" s="887"/>
      <c r="G54" s="887"/>
      <c r="H54" s="887"/>
      <c r="I54" s="887"/>
      <c r="J54" s="887"/>
      <c r="K54" s="887"/>
      <c r="L54" s="887"/>
      <c r="M54" s="887"/>
      <c r="N54" s="887"/>
      <c r="O54" s="887"/>
      <c r="P54" s="887"/>
      <c r="Q54" s="887"/>
      <c r="R54" s="278"/>
      <c r="S54" s="278"/>
      <c r="T54" s="278"/>
    </row>
    <row r="55" spans="1:20" s="252" customFormat="1" x14ac:dyDescent="0.25">
      <c r="A55" s="887"/>
      <c r="B55" s="887"/>
      <c r="C55" s="887"/>
      <c r="D55" s="887"/>
      <c r="E55" s="887"/>
      <c r="F55" s="887"/>
      <c r="G55" s="887"/>
      <c r="H55" s="887"/>
      <c r="I55" s="887"/>
      <c r="J55" s="887"/>
      <c r="K55" s="887"/>
      <c r="L55" s="887"/>
      <c r="M55" s="887"/>
      <c r="N55" s="887"/>
      <c r="O55" s="887"/>
      <c r="P55" s="887"/>
      <c r="Q55" s="887"/>
      <c r="R55" s="278"/>
      <c r="S55" s="278"/>
      <c r="T55" s="278"/>
    </row>
    <row r="56" spans="1:20" s="252" customFormat="1" x14ac:dyDescent="0.25">
      <c r="A56" s="887"/>
      <c r="B56" s="887"/>
      <c r="C56" s="887"/>
      <c r="D56" s="887"/>
      <c r="E56" s="887"/>
      <c r="F56" s="887"/>
      <c r="G56" s="887"/>
      <c r="H56" s="887"/>
      <c r="I56" s="887"/>
      <c r="J56" s="887"/>
      <c r="K56" s="887"/>
      <c r="L56" s="887"/>
      <c r="M56" s="887"/>
      <c r="N56" s="887"/>
      <c r="O56" s="887"/>
      <c r="P56" s="887"/>
      <c r="Q56" s="887"/>
      <c r="R56" s="278"/>
      <c r="S56" s="278"/>
      <c r="T56" s="278"/>
    </row>
    <row r="57" spans="1:20" s="252" customFormat="1" x14ac:dyDescent="0.25">
      <c r="A57" s="887"/>
      <c r="B57" s="887"/>
      <c r="C57" s="887"/>
      <c r="D57" s="887"/>
      <c r="E57" s="887"/>
      <c r="F57" s="887"/>
      <c r="G57" s="887"/>
      <c r="H57" s="887"/>
      <c r="I57" s="887"/>
      <c r="J57" s="887"/>
      <c r="K57" s="887"/>
      <c r="L57" s="887"/>
      <c r="M57" s="887"/>
      <c r="N57" s="887"/>
      <c r="O57" s="887"/>
      <c r="P57" s="887"/>
      <c r="Q57" s="887"/>
      <c r="R57" s="278"/>
      <c r="S57" s="278"/>
      <c r="T57" s="278"/>
    </row>
    <row r="58" spans="1:20" s="252" customFormat="1" x14ac:dyDescent="0.25">
      <c r="A58" s="887"/>
      <c r="B58" s="887"/>
      <c r="C58" s="887"/>
      <c r="D58" s="887"/>
      <c r="E58" s="887"/>
      <c r="F58" s="887"/>
      <c r="G58" s="887"/>
      <c r="H58" s="887"/>
      <c r="I58" s="887"/>
      <c r="J58" s="887"/>
      <c r="K58" s="887"/>
      <c r="L58" s="887"/>
      <c r="M58" s="887"/>
      <c r="N58" s="887"/>
      <c r="O58" s="887"/>
      <c r="P58" s="887"/>
      <c r="Q58" s="887"/>
      <c r="R58" s="278"/>
      <c r="S58" s="278"/>
      <c r="T58" s="278"/>
    </row>
    <row r="59" spans="1:20" s="252" customFormat="1" x14ac:dyDescent="0.25">
      <c r="A59" s="887"/>
      <c r="B59" s="887"/>
      <c r="C59" s="887"/>
      <c r="D59" s="887"/>
      <c r="E59" s="887"/>
      <c r="F59" s="887"/>
      <c r="G59" s="887"/>
      <c r="H59" s="887"/>
      <c r="I59" s="887"/>
      <c r="J59" s="887"/>
      <c r="K59" s="887"/>
      <c r="L59" s="887"/>
      <c r="M59" s="887"/>
      <c r="N59" s="887"/>
      <c r="O59" s="887"/>
      <c r="P59" s="887"/>
      <c r="Q59" s="887"/>
      <c r="R59" s="278"/>
      <c r="S59" s="278"/>
      <c r="T59" s="278"/>
    </row>
    <row r="60" spans="1:20" s="252" customFormat="1" x14ac:dyDescent="0.25">
      <c r="A60" s="887"/>
      <c r="B60" s="887"/>
      <c r="C60" s="887"/>
      <c r="D60" s="887"/>
      <c r="E60" s="887"/>
      <c r="F60" s="887"/>
      <c r="G60" s="887"/>
      <c r="H60" s="887"/>
      <c r="I60" s="887"/>
      <c r="J60" s="887"/>
      <c r="K60" s="887"/>
      <c r="L60" s="887"/>
      <c r="M60" s="887"/>
      <c r="N60" s="887"/>
      <c r="O60" s="887"/>
      <c r="P60" s="887"/>
      <c r="Q60" s="887"/>
      <c r="R60" s="278"/>
      <c r="S60" s="278"/>
      <c r="T60" s="278"/>
    </row>
    <row r="61" spans="1:20" s="252" customFormat="1" x14ac:dyDescent="0.25">
      <c r="A61" s="887"/>
      <c r="B61" s="887"/>
      <c r="C61" s="887"/>
      <c r="D61" s="887"/>
      <c r="E61" s="887"/>
      <c r="F61" s="887"/>
      <c r="G61" s="887"/>
      <c r="H61" s="887"/>
      <c r="I61" s="887"/>
      <c r="J61" s="887"/>
      <c r="K61" s="887"/>
      <c r="L61" s="887"/>
      <c r="M61" s="887"/>
      <c r="N61" s="887"/>
      <c r="O61" s="887"/>
      <c r="P61" s="887"/>
      <c r="Q61" s="887"/>
      <c r="R61" s="278"/>
      <c r="S61" s="278"/>
      <c r="T61" s="278"/>
    </row>
    <row r="62" spans="1:20" s="252" customFormat="1" x14ac:dyDescent="0.25">
      <c r="A62" s="887"/>
      <c r="B62" s="887"/>
      <c r="C62" s="887"/>
      <c r="D62" s="887"/>
      <c r="E62" s="887"/>
      <c r="F62" s="887"/>
      <c r="G62" s="887"/>
      <c r="H62" s="887"/>
      <c r="I62" s="887"/>
      <c r="J62" s="887"/>
      <c r="K62" s="887"/>
      <c r="L62" s="887"/>
      <c r="M62" s="887"/>
      <c r="N62" s="887"/>
      <c r="O62" s="887"/>
      <c r="P62" s="887"/>
      <c r="Q62" s="887"/>
      <c r="R62" s="278"/>
      <c r="S62" s="278"/>
      <c r="T62" s="278"/>
    </row>
    <row r="63" spans="1:20" s="252" customFormat="1" x14ac:dyDescent="0.25">
      <c r="A63" s="278"/>
      <c r="B63" s="278"/>
      <c r="C63" s="278"/>
      <c r="D63" s="278"/>
      <c r="E63" s="278"/>
      <c r="F63" s="278"/>
      <c r="G63" s="278"/>
      <c r="H63" s="278"/>
      <c r="I63" s="278"/>
      <c r="J63" s="278"/>
      <c r="K63" s="278"/>
      <c r="L63" s="278"/>
      <c r="M63" s="278"/>
      <c r="N63" s="278"/>
      <c r="O63" s="278"/>
      <c r="P63" s="278"/>
      <c r="Q63" s="278"/>
      <c r="R63" s="278"/>
      <c r="S63" s="278"/>
      <c r="T63" s="278"/>
    </row>
    <row r="64" spans="1:20" s="252" customFormat="1" x14ac:dyDescent="0.25">
      <c r="A64" s="278"/>
      <c r="B64" s="278"/>
      <c r="C64" s="278"/>
      <c r="D64" s="278"/>
      <c r="E64" s="278"/>
      <c r="F64" s="278"/>
      <c r="G64" s="278"/>
      <c r="H64" s="278"/>
      <c r="I64" s="278"/>
      <c r="J64" s="278"/>
      <c r="K64" s="278"/>
      <c r="L64" s="278"/>
      <c r="M64" s="278"/>
      <c r="N64" s="278"/>
      <c r="O64" s="278"/>
      <c r="P64" s="278"/>
      <c r="Q64" s="278"/>
      <c r="R64" s="278"/>
      <c r="S64" s="278"/>
      <c r="T64" s="278"/>
    </row>
    <row r="65" spans="1:20" s="252" customFormat="1" x14ac:dyDescent="0.25">
      <c r="A65" s="278"/>
      <c r="B65" s="278"/>
      <c r="C65" s="278"/>
      <c r="D65" s="278"/>
      <c r="E65" s="278"/>
      <c r="F65" s="278"/>
      <c r="G65" s="278"/>
      <c r="H65" s="278"/>
      <c r="I65" s="278"/>
      <c r="J65" s="278"/>
      <c r="K65" s="278"/>
      <c r="L65" s="278"/>
      <c r="M65" s="278"/>
      <c r="N65" s="278"/>
      <c r="O65" s="278"/>
      <c r="P65" s="278"/>
      <c r="Q65" s="278"/>
      <c r="R65" s="278"/>
      <c r="S65" s="278"/>
      <c r="T65" s="278"/>
    </row>
    <row r="66" spans="1:20" s="252" customFormat="1" ht="9.75" customHeight="1" x14ac:dyDescent="0.25">
      <c r="A66" s="935"/>
      <c r="B66" s="256"/>
      <c r="C66" s="257"/>
      <c r="D66" s="256"/>
      <c r="E66" s="256"/>
      <c r="F66" s="257"/>
      <c r="G66" s="256"/>
      <c r="H66" s="256"/>
      <c r="I66" s="257"/>
      <c r="J66" s="256"/>
      <c r="K66" s="256"/>
      <c r="L66" s="257"/>
      <c r="M66" s="256"/>
      <c r="N66" s="256"/>
      <c r="O66" s="257"/>
      <c r="P66" s="256"/>
      <c r="Q66" s="256"/>
      <c r="R66" s="256"/>
      <c r="S66" s="256"/>
      <c r="T66" s="256"/>
    </row>
    <row r="67" spans="1:20" s="252" customFormat="1" ht="12.75" hidden="1" customHeight="1" x14ac:dyDescent="0.25">
      <c r="A67" s="935"/>
      <c r="B67" s="256"/>
      <c r="C67" s="257"/>
      <c r="D67" s="256"/>
      <c r="E67" s="256"/>
      <c r="F67" s="257"/>
      <c r="G67" s="256"/>
      <c r="H67" s="256"/>
      <c r="I67" s="257"/>
      <c r="J67" s="256"/>
      <c r="K67" s="256"/>
      <c r="L67" s="257"/>
      <c r="M67" s="256"/>
      <c r="N67" s="256"/>
      <c r="O67" s="257"/>
      <c r="P67" s="256"/>
      <c r="Q67" s="256"/>
      <c r="R67" s="256"/>
      <c r="S67" s="256"/>
      <c r="T67" s="256"/>
    </row>
    <row r="68" spans="1:20" s="252" customFormat="1" ht="12.75" hidden="1" customHeight="1" x14ac:dyDescent="0.25">
      <c r="A68" s="935"/>
      <c r="B68" s="256"/>
      <c r="C68" s="257"/>
      <c r="D68" s="256"/>
      <c r="E68" s="256"/>
      <c r="F68" s="257"/>
      <c r="G68" s="256"/>
      <c r="H68" s="256"/>
      <c r="I68" s="257"/>
      <c r="J68" s="256"/>
      <c r="K68" s="256"/>
      <c r="L68" s="257"/>
      <c r="M68" s="256"/>
      <c r="N68" s="256"/>
      <c r="O68" s="257"/>
      <c r="P68" s="256"/>
      <c r="Q68" s="256"/>
      <c r="R68" s="256"/>
      <c r="S68" s="256"/>
      <c r="T68" s="256"/>
    </row>
    <row r="69" spans="1:20" s="252" customFormat="1" ht="12.75" hidden="1" customHeight="1" x14ac:dyDescent="0.25">
      <c r="A69" s="935"/>
      <c r="B69" s="256"/>
      <c r="C69" s="257"/>
      <c r="D69" s="256"/>
      <c r="E69" s="256"/>
      <c r="F69" s="257"/>
      <c r="G69" s="256"/>
      <c r="H69" s="256"/>
      <c r="I69" s="257"/>
      <c r="J69" s="256"/>
      <c r="K69" s="256"/>
      <c r="L69" s="257"/>
      <c r="M69" s="256"/>
      <c r="N69" s="256"/>
      <c r="O69" s="257"/>
      <c r="P69" s="256"/>
      <c r="Q69" s="256"/>
      <c r="R69" s="256"/>
      <c r="S69" s="256"/>
      <c r="T69" s="256"/>
    </row>
  </sheetData>
  <sheetProtection algorithmName="SHA-512" hashValue="YY0KKrdlHkddBXMj3JaBRFA/akdrTPtagmN+wLXRYCIq3ci8BocWD3R1f642rCPVjlz6LCGpo4xfT8xa5sVqHQ==" saltValue="koLjWWGDJv8jkHIdZ7OgMA==" spinCount="100000" sheet="1" objects="1" scenarios="1"/>
  <mergeCells count="10">
    <mergeCell ref="A42:T42"/>
    <mergeCell ref="S3:T3"/>
    <mergeCell ref="B3:C3"/>
    <mergeCell ref="E3:F3"/>
    <mergeCell ref="H3:I3"/>
    <mergeCell ref="K3:L3"/>
    <mergeCell ref="N3:O3"/>
    <mergeCell ref="Q3:R3"/>
    <mergeCell ref="A39:T39"/>
    <mergeCell ref="A41:T41"/>
  </mergeCells>
  <pageMargins left="0.70866141732283472" right="0.70866141732283472" top="0.74803149606299213" bottom="0.74803149606299213" header="0.31496062992125984" footer="0.31496062992125984"/>
  <pageSetup paperSize="8" scale="7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L56"/>
  <sheetViews>
    <sheetView view="pageBreakPreview" zoomScaleNormal="80" zoomScaleSheetLayoutView="100" workbookViewId="0">
      <selection activeCell="AG18" sqref="AG18"/>
    </sheetView>
  </sheetViews>
  <sheetFormatPr defaultRowHeight="13.2" x14ac:dyDescent="0.25"/>
  <cols>
    <col min="1" max="1" width="27.5546875" style="252" customWidth="1"/>
    <col min="2" max="2" width="9.44140625" style="252" bestFit="1" customWidth="1"/>
    <col min="3" max="3" width="8.5546875" style="252" customWidth="1"/>
    <col min="4" max="4" width="9.44140625" style="252" customWidth="1"/>
    <col min="5" max="5" width="9.44140625" style="252" bestFit="1" customWidth="1"/>
    <col min="6" max="7" width="9.44140625" style="252" customWidth="1"/>
    <col min="8" max="8" width="9.44140625" style="252" bestFit="1" customWidth="1"/>
    <col min="9" max="10" width="9.44140625" style="252" customWidth="1"/>
    <col min="11" max="13" width="9.109375" style="252"/>
    <col min="14" max="14" width="9.44140625" style="252" bestFit="1" customWidth="1"/>
    <col min="15" max="16" width="9.109375" style="252"/>
    <col min="17" max="18" width="9.44140625" style="252" hidden="1" customWidth="1"/>
    <col min="19" max="19" width="9.44140625" style="252" bestFit="1" customWidth="1"/>
    <col min="20" max="21" width="9.44140625" style="252" customWidth="1"/>
    <col min="22" max="22" width="9.44140625" style="252" bestFit="1" customWidth="1"/>
    <col min="23" max="24" width="9.44140625" style="252" customWidth="1"/>
    <col min="25" max="25" width="9.44140625" style="252" bestFit="1" customWidth="1"/>
    <col min="26" max="27" width="9.44140625" style="252" customWidth="1"/>
    <col min="28" max="28" width="9.44140625" style="252" bestFit="1" customWidth="1"/>
    <col min="29" max="30" width="9.109375" style="252"/>
    <col min="31" max="31" width="9.44140625" style="252" bestFit="1" customWidth="1"/>
    <col min="32" max="32" width="10.5546875" style="252" customWidth="1"/>
    <col min="33" max="256" width="9.109375" style="252"/>
    <col min="257" max="257" width="27.5546875" style="252" customWidth="1"/>
    <col min="258" max="258" width="9.44140625" style="252" bestFit="1" customWidth="1"/>
    <col min="259" max="259" width="8.5546875" style="252" customWidth="1"/>
    <col min="260" max="260" width="9.44140625" style="252" customWidth="1"/>
    <col min="261" max="261" width="9.44140625" style="252" bestFit="1" customWidth="1"/>
    <col min="262" max="263" width="9.44140625" style="252" customWidth="1"/>
    <col min="264" max="264" width="9.44140625" style="252" bestFit="1" customWidth="1"/>
    <col min="265" max="266" width="9.44140625" style="252" customWidth="1"/>
    <col min="267" max="269" width="9.109375" style="252"/>
    <col min="270" max="270" width="9.44140625" style="252" bestFit="1" customWidth="1"/>
    <col min="271" max="272" width="9.109375" style="252"/>
    <col min="273" max="274" width="0" style="252" hidden="1" customWidth="1"/>
    <col min="275" max="275" width="9.44140625" style="252" bestFit="1" customWidth="1"/>
    <col min="276" max="277" width="9.44140625" style="252" customWidth="1"/>
    <col min="278" max="278" width="9.44140625" style="252" bestFit="1" customWidth="1"/>
    <col min="279" max="280" width="9.44140625" style="252" customWidth="1"/>
    <col min="281" max="281" width="9.44140625" style="252" bestFit="1" customWidth="1"/>
    <col min="282" max="283" width="9.44140625" style="252" customWidth="1"/>
    <col min="284" max="284" width="9.44140625" style="252" bestFit="1" customWidth="1"/>
    <col min="285" max="286" width="9.109375" style="252"/>
    <col min="287" max="287" width="9.44140625" style="252" bestFit="1" customWidth="1"/>
    <col min="288" max="288" width="10.5546875" style="252" customWidth="1"/>
    <col min="289" max="512" width="9.109375" style="252"/>
    <col min="513" max="513" width="27.5546875" style="252" customWidth="1"/>
    <col min="514" max="514" width="9.44140625" style="252" bestFit="1" customWidth="1"/>
    <col min="515" max="515" width="8.5546875" style="252" customWidth="1"/>
    <col min="516" max="516" width="9.44140625" style="252" customWidth="1"/>
    <col min="517" max="517" width="9.44140625" style="252" bestFit="1" customWidth="1"/>
    <col min="518" max="519" width="9.44140625" style="252" customWidth="1"/>
    <col min="520" max="520" width="9.44140625" style="252" bestFit="1" customWidth="1"/>
    <col min="521" max="522" width="9.44140625" style="252" customWidth="1"/>
    <col min="523" max="525" width="9.109375" style="252"/>
    <col min="526" max="526" width="9.44140625" style="252" bestFit="1" customWidth="1"/>
    <col min="527" max="528" width="9.109375" style="252"/>
    <col min="529" max="530" width="0" style="252" hidden="1" customWidth="1"/>
    <col min="531" max="531" width="9.44140625" style="252" bestFit="1" customWidth="1"/>
    <col min="532" max="533" width="9.44140625" style="252" customWidth="1"/>
    <col min="534" max="534" width="9.44140625" style="252" bestFit="1" customWidth="1"/>
    <col min="535" max="536" width="9.44140625" style="252" customWidth="1"/>
    <col min="537" max="537" width="9.44140625" style="252" bestFit="1" customWidth="1"/>
    <col min="538" max="539" width="9.44140625" style="252" customWidth="1"/>
    <col min="540" max="540" width="9.44140625" style="252" bestFit="1" customWidth="1"/>
    <col min="541" max="542" width="9.109375" style="252"/>
    <col min="543" max="543" width="9.44140625" style="252" bestFit="1" customWidth="1"/>
    <col min="544" max="544" width="10.5546875" style="252" customWidth="1"/>
    <col min="545" max="768" width="9.109375" style="252"/>
    <col min="769" max="769" width="27.5546875" style="252" customWidth="1"/>
    <col min="770" max="770" width="9.44140625" style="252" bestFit="1" customWidth="1"/>
    <col min="771" max="771" width="8.5546875" style="252" customWidth="1"/>
    <col min="772" max="772" width="9.44140625" style="252" customWidth="1"/>
    <col min="773" max="773" width="9.44140625" style="252" bestFit="1" customWidth="1"/>
    <col min="774" max="775" width="9.44140625" style="252" customWidth="1"/>
    <col min="776" max="776" width="9.44140625" style="252" bestFit="1" customWidth="1"/>
    <col min="777" max="778" width="9.44140625" style="252" customWidth="1"/>
    <col min="779" max="781" width="9.109375" style="252"/>
    <col min="782" max="782" width="9.44140625" style="252" bestFit="1" customWidth="1"/>
    <col min="783" max="784" width="9.109375" style="252"/>
    <col min="785" max="786" width="0" style="252" hidden="1" customWidth="1"/>
    <col min="787" max="787" width="9.44140625" style="252" bestFit="1" customWidth="1"/>
    <col min="788" max="789" width="9.44140625" style="252" customWidth="1"/>
    <col min="790" max="790" width="9.44140625" style="252" bestFit="1" customWidth="1"/>
    <col min="791" max="792" width="9.44140625" style="252" customWidth="1"/>
    <col min="793" max="793" width="9.44140625" style="252" bestFit="1" customWidth="1"/>
    <col min="794" max="795" width="9.44140625" style="252" customWidth="1"/>
    <col min="796" max="796" width="9.44140625" style="252" bestFit="1" customWidth="1"/>
    <col min="797" max="798" width="9.109375" style="252"/>
    <col min="799" max="799" width="9.44140625" style="252" bestFit="1" customWidth="1"/>
    <col min="800" max="800" width="10.5546875" style="252" customWidth="1"/>
    <col min="801" max="1024" width="9.109375" style="252"/>
    <col min="1025" max="1025" width="27.5546875" style="252" customWidth="1"/>
    <col min="1026" max="1026" width="9.44140625" style="252" bestFit="1" customWidth="1"/>
    <col min="1027" max="1027" width="8.5546875" style="252" customWidth="1"/>
    <col min="1028" max="1028" width="9.44140625" style="252" customWidth="1"/>
    <col min="1029" max="1029" width="9.44140625" style="252" bestFit="1" customWidth="1"/>
    <col min="1030" max="1031" width="9.44140625" style="252" customWidth="1"/>
    <col min="1032" max="1032" width="9.44140625" style="252" bestFit="1" customWidth="1"/>
    <col min="1033" max="1034" width="9.44140625" style="252" customWidth="1"/>
    <col min="1035" max="1037" width="9.109375" style="252"/>
    <col min="1038" max="1038" width="9.44140625" style="252" bestFit="1" customWidth="1"/>
    <col min="1039" max="1040" width="9.109375" style="252"/>
    <col min="1041" max="1042" width="0" style="252" hidden="1" customWidth="1"/>
    <col min="1043" max="1043" width="9.44140625" style="252" bestFit="1" customWidth="1"/>
    <col min="1044" max="1045" width="9.44140625" style="252" customWidth="1"/>
    <col min="1046" max="1046" width="9.44140625" style="252" bestFit="1" customWidth="1"/>
    <col min="1047" max="1048" width="9.44140625" style="252" customWidth="1"/>
    <col min="1049" max="1049" width="9.44140625" style="252" bestFit="1" customWidth="1"/>
    <col min="1050" max="1051" width="9.44140625" style="252" customWidth="1"/>
    <col min="1052" max="1052" width="9.44140625" style="252" bestFit="1" customWidth="1"/>
    <col min="1053" max="1054" width="9.109375" style="252"/>
    <col min="1055" max="1055" width="9.44140625" style="252" bestFit="1" customWidth="1"/>
    <col min="1056" max="1056" width="10.5546875" style="252" customWidth="1"/>
    <col min="1057" max="1280" width="9.109375" style="252"/>
    <col min="1281" max="1281" width="27.5546875" style="252" customWidth="1"/>
    <col min="1282" max="1282" width="9.44140625" style="252" bestFit="1" customWidth="1"/>
    <col min="1283" max="1283" width="8.5546875" style="252" customWidth="1"/>
    <col min="1284" max="1284" width="9.44140625" style="252" customWidth="1"/>
    <col min="1285" max="1285" width="9.44140625" style="252" bestFit="1" customWidth="1"/>
    <col min="1286" max="1287" width="9.44140625" style="252" customWidth="1"/>
    <col min="1288" max="1288" width="9.44140625" style="252" bestFit="1" customWidth="1"/>
    <col min="1289" max="1290" width="9.44140625" style="252" customWidth="1"/>
    <col min="1291" max="1293" width="9.109375" style="252"/>
    <col min="1294" max="1294" width="9.44140625" style="252" bestFit="1" customWidth="1"/>
    <col min="1295" max="1296" width="9.109375" style="252"/>
    <col min="1297" max="1298" width="0" style="252" hidden="1" customWidth="1"/>
    <col min="1299" max="1299" width="9.44140625" style="252" bestFit="1" customWidth="1"/>
    <col min="1300" max="1301" width="9.44140625" style="252" customWidth="1"/>
    <col min="1302" max="1302" width="9.44140625" style="252" bestFit="1" customWidth="1"/>
    <col min="1303" max="1304" width="9.44140625" style="252" customWidth="1"/>
    <col min="1305" max="1305" width="9.44140625" style="252" bestFit="1" customWidth="1"/>
    <col min="1306" max="1307" width="9.44140625" style="252" customWidth="1"/>
    <col min="1308" max="1308" width="9.44140625" style="252" bestFit="1" customWidth="1"/>
    <col min="1309" max="1310" width="9.109375" style="252"/>
    <col min="1311" max="1311" width="9.44140625" style="252" bestFit="1" customWidth="1"/>
    <col min="1312" max="1312" width="10.5546875" style="252" customWidth="1"/>
    <col min="1313" max="1536" width="9.109375" style="252"/>
    <col min="1537" max="1537" width="27.5546875" style="252" customWidth="1"/>
    <col min="1538" max="1538" width="9.44140625" style="252" bestFit="1" customWidth="1"/>
    <col min="1539" max="1539" width="8.5546875" style="252" customWidth="1"/>
    <col min="1540" max="1540" width="9.44140625" style="252" customWidth="1"/>
    <col min="1541" max="1541" width="9.44140625" style="252" bestFit="1" customWidth="1"/>
    <col min="1542" max="1543" width="9.44140625" style="252" customWidth="1"/>
    <col min="1544" max="1544" width="9.44140625" style="252" bestFit="1" customWidth="1"/>
    <col min="1545" max="1546" width="9.44140625" style="252" customWidth="1"/>
    <col min="1547" max="1549" width="9.109375" style="252"/>
    <col min="1550" max="1550" width="9.44140625" style="252" bestFit="1" customWidth="1"/>
    <col min="1551" max="1552" width="9.109375" style="252"/>
    <col min="1553" max="1554" width="0" style="252" hidden="1" customWidth="1"/>
    <col min="1555" max="1555" width="9.44140625" style="252" bestFit="1" customWidth="1"/>
    <col min="1556" max="1557" width="9.44140625" style="252" customWidth="1"/>
    <col min="1558" max="1558" width="9.44140625" style="252" bestFit="1" customWidth="1"/>
    <col min="1559" max="1560" width="9.44140625" style="252" customWidth="1"/>
    <col min="1561" max="1561" width="9.44140625" style="252" bestFit="1" customWidth="1"/>
    <col min="1562" max="1563" width="9.44140625" style="252" customWidth="1"/>
    <col min="1564" max="1564" width="9.44140625" style="252" bestFit="1" customWidth="1"/>
    <col min="1565" max="1566" width="9.109375" style="252"/>
    <col min="1567" max="1567" width="9.44140625" style="252" bestFit="1" customWidth="1"/>
    <col min="1568" max="1568" width="10.5546875" style="252" customWidth="1"/>
    <col min="1569" max="1792" width="9.109375" style="252"/>
    <col min="1793" max="1793" width="27.5546875" style="252" customWidth="1"/>
    <col min="1794" max="1794" width="9.44140625" style="252" bestFit="1" customWidth="1"/>
    <col min="1795" max="1795" width="8.5546875" style="252" customWidth="1"/>
    <col min="1796" max="1796" width="9.44140625" style="252" customWidth="1"/>
    <col min="1797" max="1797" width="9.44140625" style="252" bestFit="1" customWidth="1"/>
    <col min="1798" max="1799" width="9.44140625" style="252" customWidth="1"/>
    <col min="1800" max="1800" width="9.44140625" style="252" bestFit="1" customWidth="1"/>
    <col min="1801" max="1802" width="9.44140625" style="252" customWidth="1"/>
    <col min="1803" max="1805" width="9.109375" style="252"/>
    <col min="1806" max="1806" width="9.44140625" style="252" bestFit="1" customWidth="1"/>
    <col min="1807" max="1808" width="9.109375" style="252"/>
    <col min="1809" max="1810" width="0" style="252" hidden="1" customWidth="1"/>
    <col min="1811" max="1811" width="9.44140625" style="252" bestFit="1" customWidth="1"/>
    <col min="1812" max="1813" width="9.44140625" style="252" customWidth="1"/>
    <col min="1814" max="1814" width="9.44140625" style="252" bestFit="1" customWidth="1"/>
    <col min="1815" max="1816" width="9.44140625" style="252" customWidth="1"/>
    <col min="1817" max="1817" width="9.44140625" style="252" bestFit="1" customWidth="1"/>
    <col min="1818" max="1819" width="9.44140625" style="252" customWidth="1"/>
    <col min="1820" max="1820" width="9.44140625" style="252" bestFit="1" customWidth="1"/>
    <col min="1821" max="1822" width="9.109375" style="252"/>
    <col min="1823" max="1823" width="9.44140625" style="252" bestFit="1" customWidth="1"/>
    <col min="1824" max="1824" width="10.5546875" style="252" customWidth="1"/>
    <col min="1825" max="2048" width="9.109375" style="252"/>
    <col min="2049" max="2049" width="27.5546875" style="252" customWidth="1"/>
    <col min="2050" max="2050" width="9.44140625" style="252" bestFit="1" customWidth="1"/>
    <col min="2051" max="2051" width="8.5546875" style="252" customWidth="1"/>
    <col min="2052" max="2052" width="9.44140625" style="252" customWidth="1"/>
    <col min="2053" max="2053" width="9.44140625" style="252" bestFit="1" customWidth="1"/>
    <col min="2054" max="2055" width="9.44140625" style="252" customWidth="1"/>
    <col min="2056" max="2056" width="9.44140625" style="252" bestFit="1" customWidth="1"/>
    <col min="2057" max="2058" width="9.44140625" style="252" customWidth="1"/>
    <col min="2059" max="2061" width="9.109375" style="252"/>
    <col min="2062" max="2062" width="9.44140625" style="252" bestFit="1" customWidth="1"/>
    <col min="2063" max="2064" width="9.109375" style="252"/>
    <col min="2065" max="2066" width="0" style="252" hidden="1" customWidth="1"/>
    <col min="2067" max="2067" width="9.44140625" style="252" bestFit="1" customWidth="1"/>
    <col min="2068" max="2069" width="9.44140625" style="252" customWidth="1"/>
    <col min="2070" max="2070" width="9.44140625" style="252" bestFit="1" customWidth="1"/>
    <col min="2071" max="2072" width="9.44140625" style="252" customWidth="1"/>
    <col min="2073" max="2073" width="9.44140625" style="252" bestFit="1" customWidth="1"/>
    <col min="2074" max="2075" width="9.44140625" style="252" customWidth="1"/>
    <col min="2076" max="2076" width="9.44140625" style="252" bestFit="1" customWidth="1"/>
    <col min="2077" max="2078" width="9.109375" style="252"/>
    <col min="2079" max="2079" width="9.44140625" style="252" bestFit="1" customWidth="1"/>
    <col min="2080" max="2080" width="10.5546875" style="252" customWidth="1"/>
    <col min="2081" max="2304" width="9.109375" style="252"/>
    <col min="2305" max="2305" width="27.5546875" style="252" customWidth="1"/>
    <col min="2306" max="2306" width="9.44140625" style="252" bestFit="1" customWidth="1"/>
    <col min="2307" max="2307" width="8.5546875" style="252" customWidth="1"/>
    <col min="2308" max="2308" width="9.44140625" style="252" customWidth="1"/>
    <col min="2309" max="2309" width="9.44140625" style="252" bestFit="1" customWidth="1"/>
    <col min="2310" max="2311" width="9.44140625" style="252" customWidth="1"/>
    <col min="2312" max="2312" width="9.44140625" style="252" bestFit="1" customWidth="1"/>
    <col min="2313" max="2314" width="9.44140625" style="252" customWidth="1"/>
    <col min="2315" max="2317" width="9.109375" style="252"/>
    <col min="2318" max="2318" width="9.44140625" style="252" bestFit="1" customWidth="1"/>
    <col min="2319" max="2320" width="9.109375" style="252"/>
    <col min="2321" max="2322" width="0" style="252" hidden="1" customWidth="1"/>
    <col min="2323" max="2323" width="9.44140625" style="252" bestFit="1" customWidth="1"/>
    <col min="2324" max="2325" width="9.44140625" style="252" customWidth="1"/>
    <col min="2326" max="2326" width="9.44140625" style="252" bestFit="1" customWidth="1"/>
    <col min="2327" max="2328" width="9.44140625" style="252" customWidth="1"/>
    <col min="2329" max="2329" width="9.44140625" style="252" bestFit="1" customWidth="1"/>
    <col min="2330" max="2331" width="9.44140625" style="252" customWidth="1"/>
    <col min="2332" max="2332" width="9.44140625" style="252" bestFit="1" customWidth="1"/>
    <col min="2333" max="2334" width="9.109375" style="252"/>
    <col min="2335" max="2335" width="9.44140625" style="252" bestFit="1" customWidth="1"/>
    <col min="2336" max="2336" width="10.5546875" style="252" customWidth="1"/>
    <col min="2337" max="2560" width="9.109375" style="252"/>
    <col min="2561" max="2561" width="27.5546875" style="252" customWidth="1"/>
    <col min="2562" max="2562" width="9.44140625" style="252" bestFit="1" customWidth="1"/>
    <col min="2563" max="2563" width="8.5546875" style="252" customWidth="1"/>
    <col min="2564" max="2564" width="9.44140625" style="252" customWidth="1"/>
    <col min="2565" max="2565" width="9.44140625" style="252" bestFit="1" customWidth="1"/>
    <col min="2566" max="2567" width="9.44140625" style="252" customWidth="1"/>
    <col min="2568" max="2568" width="9.44140625" style="252" bestFit="1" customWidth="1"/>
    <col min="2569" max="2570" width="9.44140625" style="252" customWidth="1"/>
    <col min="2571" max="2573" width="9.109375" style="252"/>
    <col min="2574" max="2574" width="9.44140625" style="252" bestFit="1" customWidth="1"/>
    <col min="2575" max="2576" width="9.109375" style="252"/>
    <col min="2577" max="2578" width="0" style="252" hidden="1" customWidth="1"/>
    <col min="2579" max="2579" width="9.44140625" style="252" bestFit="1" customWidth="1"/>
    <col min="2580" max="2581" width="9.44140625" style="252" customWidth="1"/>
    <col min="2582" max="2582" width="9.44140625" style="252" bestFit="1" customWidth="1"/>
    <col min="2583" max="2584" width="9.44140625" style="252" customWidth="1"/>
    <col min="2585" max="2585" width="9.44140625" style="252" bestFit="1" customWidth="1"/>
    <col min="2586" max="2587" width="9.44140625" style="252" customWidth="1"/>
    <col min="2588" max="2588" width="9.44140625" style="252" bestFit="1" customWidth="1"/>
    <col min="2589" max="2590" width="9.109375" style="252"/>
    <col min="2591" max="2591" width="9.44140625" style="252" bestFit="1" customWidth="1"/>
    <col min="2592" max="2592" width="10.5546875" style="252" customWidth="1"/>
    <col min="2593" max="2816" width="9.109375" style="252"/>
    <col min="2817" max="2817" width="27.5546875" style="252" customWidth="1"/>
    <col min="2818" max="2818" width="9.44140625" style="252" bestFit="1" customWidth="1"/>
    <col min="2819" max="2819" width="8.5546875" style="252" customWidth="1"/>
    <col min="2820" max="2820" width="9.44140625" style="252" customWidth="1"/>
    <col min="2821" max="2821" width="9.44140625" style="252" bestFit="1" customWidth="1"/>
    <col min="2822" max="2823" width="9.44140625" style="252" customWidth="1"/>
    <col min="2824" max="2824" width="9.44140625" style="252" bestFit="1" customWidth="1"/>
    <col min="2825" max="2826" width="9.44140625" style="252" customWidth="1"/>
    <col min="2827" max="2829" width="9.109375" style="252"/>
    <col min="2830" max="2830" width="9.44140625" style="252" bestFit="1" customWidth="1"/>
    <col min="2831" max="2832" width="9.109375" style="252"/>
    <col min="2833" max="2834" width="0" style="252" hidden="1" customWidth="1"/>
    <col min="2835" max="2835" width="9.44140625" style="252" bestFit="1" customWidth="1"/>
    <col min="2836" max="2837" width="9.44140625" style="252" customWidth="1"/>
    <col min="2838" max="2838" width="9.44140625" style="252" bestFit="1" customWidth="1"/>
    <col min="2839" max="2840" width="9.44140625" style="252" customWidth="1"/>
    <col min="2841" max="2841" width="9.44140625" style="252" bestFit="1" customWidth="1"/>
    <col min="2842" max="2843" width="9.44140625" style="252" customWidth="1"/>
    <col min="2844" max="2844" width="9.44140625" style="252" bestFit="1" customWidth="1"/>
    <col min="2845" max="2846" width="9.109375" style="252"/>
    <col min="2847" max="2847" width="9.44140625" style="252" bestFit="1" customWidth="1"/>
    <col min="2848" max="2848" width="10.5546875" style="252" customWidth="1"/>
    <col min="2849" max="3072" width="9.109375" style="252"/>
    <col min="3073" max="3073" width="27.5546875" style="252" customWidth="1"/>
    <col min="3074" max="3074" width="9.44140625" style="252" bestFit="1" customWidth="1"/>
    <col min="3075" max="3075" width="8.5546875" style="252" customWidth="1"/>
    <col min="3076" max="3076" width="9.44140625" style="252" customWidth="1"/>
    <col min="3077" max="3077" width="9.44140625" style="252" bestFit="1" customWidth="1"/>
    <col min="3078" max="3079" width="9.44140625" style="252" customWidth="1"/>
    <col min="3080" max="3080" width="9.44140625" style="252" bestFit="1" customWidth="1"/>
    <col min="3081" max="3082" width="9.44140625" style="252" customWidth="1"/>
    <col min="3083" max="3085" width="9.109375" style="252"/>
    <col min="3086" max="3086" width="9.44140625" style="252" bestFit="1" customWidth="1"/>
    <col min="3087" max="3088" width="9.109375" style="252"/>
    <col min="3089" max="3090" width="0" style="252" hidden="1" customWidth="1"/>
    <col min="3091" max="3091" width="9.44140625" style="252" bestFit="1" customWidth="1"/>
    <col min="3092" max="3093" width="9.44140625" style="252" customWidth="1"/>
    <col min="3094" max="3094" width="9.44140625" style="252" bestFit="1" customWidth="1"/>
    <col min="3095" max="3096" width="9.44140625" style="252" customWidth="1"/>
    <col min="3097" max="3097" width="9.44140625" style="252" bestFit="1" customWidth="1"/>
    <col min="3098" max="3099" width="9.44140625" style="252" customWidth="1"/>
    <col min="3100" max="3100" width="9.44140625" style="252" bestFit="1" customWidth="1"/>
    <col min="3101" max="3102" width="9.109375" style="252"/>
    <col min="3103" max="3103" width="9.44140625" style="252" bestFit="1" customWidth="1"/>
    <col min="3104" max="3104" width="10.5546875" style="252" customWidth="1"/>
    <col min="3105" max="3328" width="9.109375" style="252"/>
    <col min="3329" max="3329" width="27.5546875" style="252" customWidth="1"/>
    <col min="3330" max="3330" width="9.44140625" style="252" bestFit="1" customWidth="1"/>
    <col min="3331" max="3331" width="8.5546875" style="252" customWidth="1"/>
    <col min="3332" max="3332" width="9.44140625" style="252" customWidth="1"/>
    <col min="3333" max="3333" width="9.44140625" style="252" bestFit="1" customWidth="1"/>
    <col min="3334" max="3335" width="9.44140625" style="252" customWidth="1"/>
    <col min="3336" max="3336" width="9.44140625" style="252" bestFit="1" customWidth="1"/>
    <col min="3337" max="3338" width="9.44140625" style="252" customWidth="1"/>
    <col min="3339" max="3341" width="9.109375" style="252"/>
    <col min="3342" max="3342" width="9.44140625" style="252" bestFit="1" customWidth="1"/>
    <col min="3343" max="3344" width="9.109375" style="252"/>
    <col min="3345" max="3346" width="0" style="252" hidden="1" customWidth="1"/>
    <col min="3347" max="3347" width="9.44140625" style="252" bestFit="1" customWidth="1"/>
    <col min="3348" max="3349" width="9.44140625" style="252" customWidth="1"/>
    <col min="3350" max="3350" width="9.44140625" style="252" bestFit="1" customWidth="1"/>
    <col min="3351" max="3352" width="9.44140625" style="252" customWidth="1"/>
    <col min="3353" max="3353" width="9.44140625" style="252" bestFit="1" customWidth="1"/>
    <col min="3354" max="3355" width="9.44140625" style="252" customWidth="1"/>
    <col min="3356" max="3356" width="9.44140625" style="252" bestFit="1" customWidth="1"/>
    <col min="3357" max="3358" width="9.109375" style="252"/>
    <col min="3359" max="3359" width="9.44140625" style="252" bestFit="1" customWidth="1"/>
    <col min="3360" max="3360" width="10.5546875" style="252" customWidth="1"/>
    <col min="3361" max="3584" width="9.109375" style="252"/>
    <col min="3585" max="3585" width="27.5546875" style="252" customWidth="1"/>
    <col min="3586" max="3586" width="9.44140625" style="252" bestFit="1" customWidth="1"/>
    <col min="3587" max="3587" width="8.5546875" style="252" customWidth="1"/>
    <col min="3588" max="3588" width="9.44140625" style="252" customWidth="1"/>
    <col min="3589" max="3589" width="9.44140625" style="252" bestFit="1" customWidth="1"/>
    <col min="3590" max="3591" width="9.44140625" style="252" customWidth="1"/>
    <col min="3592" max="3592" width="9.44140625" style="252" bestFit="1" customWidth="1"/>
    <col min="3593" max="3594" width="9.44140625" style="252" customWidth="1"/>
    <col min="3595" max="3597" width="9.109375" style="252"/>
    <col min="3598" max="3598" width="9.44140625" style="252" bestFit="1" customWidth="1"/>
    <col min="3599" max="3600" width="9.109375" style="252"/>
    <col min="3601" max="3602" width="0" style="252" hidden="1" customWidth="1"/>
    <col min="3603" max="3603" width="9.44140625" style="252" bestFit="1" customWidth="1"/>
    <col min="3604" max="3605" width="9.44140625" style="252" customWidth="1"/>
    <col min="3606" max="3606" width="9.44140625" style="252" bestFit="1" customWidth="1"/>
    <col min="3607" max="3608" width="9.44140625" style="252" customWidth="1"/>
    <col min="3609" max="3609" width="9.44140625" style="252" bestFit="1" customWidth="1"/>
    <col min="3610" max="3611" width="9.44140625" style="252" customWidth="1"/>
    <col min="3612" max="3612" width="9.44140625" style="252" bestFit="1" customWidth="1"/>
    <col min="3613" max="3614" width="9.109375" style="252"/>
    <col min="3615" max="3615" width="9.44140625" style="252" bestFit="1" customWidth="1"/>
    <col min="3616" max="3616" width="10.5546875" style="252" customWidth="1"/>
    <col min="3617" max="3840" width="9.109375" style="252"/>
    <col min="3841" max="3841" width="27.5546875" style="252" customWidth="1"/>
    <col min="3842" max="3842" width="9.44140625" style="252" bestFit="1" customWidth="1"/>
    <col min="3843" max="3843" width="8.5546875" style="252" customWidth="1"/>
    <col min="3844" max="3844" width="9.44140625" style="252" customWidth="1"/>
    <col min="3845" max="3845" width="9.44140625" style="252" bestFit="1" customWidth="1"/>
    <col min="3846" max="3847" width="9.44140625" style="252" customWidth="1"/>
    <col min="3848" max="3848" width="9.44140625" style="252" bestFit="1" customWidth="1"/>
    <col min="3849" max="3850" width="9.44140625" style="252" customWidth="1"/>
    <col min="3851" max="3853" width="9.109375" style="252"/>
    <col min="3854" max="3854" width="9.44140625" style="252" bestFit="1" customWidth="1"/>
    <col min="3855" max="3856" width="9.109375" style="252"/>
    <col min="3857" max="3858" width="0" style="252" hidden="1" customWidth="1"/>
    <col min="3859" max="3859" width="9.44140625" style="252" bestFit="1" customWidth="1"/>
    <col min="3860" max="3861" width="9.44140625" style="252" customWidth="1"/>
    <col min="3862" max="3862" width="9.44140625" style="252" bestFit="1" customWidth="1"/>
    <col min="3863" max="3864" width="9.44140625" style="252" customWidth="1"/>
    <col min="3865" max="3865" width="9.44140625" style="252" bestFit="1" customWidth="1"/>
    <col min="3866" max="3867" width="9.44140625" style="252" customWidth="1"/>
    <col min="3868" max="3868" width="9.44140625" style="252" bestFit="1" customWidth="1"/>
    <col min="3869" max="3870" width="9.109375" style="252"/>
    <col min="3871" max="3871" width="9.44140625" style="252" bestFit="1" customWidth="1"/>
    <col min="3872" max="3872" width="10.5546875" style="252" customWidth="1"/>
    <col min="3873" max="4096" width="9.109375" style="252"/>
    <col min="4097" max="4097" width="27.5546875" style="252" customWidth="1"/>
    <col min="4098" max="4098" width="9.44140625" style="252" bestFit="1" customWidth="1"/>
    <col min="4099" max="4099" width="8.5546875" style="252" customWidth="1"/>
    <col min="4100" max="4100" width="9.44140625" style="252" customWidth="1"/>
    <col min="4101" max="4101" width="9.44140625" style="252" bestFit="1" customWidth="1"/>
    <col min="4102" max="4103" width="9.44140625" style="252" customWidth="1"/>
    <col min="4104" max="4104" width="9.44140625" style="252" bestFit="1" customWidth="1"/>
    <col min="4105" max="4106" width="9.44140625" style="252" customWidth="1"/>
    <col min="4107" max="4109" width="9.109375" style="252"/>
    <col min="4110" max="4110" width="9.44140625" style="252" bestFit="1" customWidth="1"/>
    <col min="4111" max="4112" width="9.109375" style="252"/>
    <col min="4113" max="4114" width="0" style="252" hidden="1" customWidth="1"/>
    <col min="4115" max="4115" width="9.44140625" style="252" bestFit="1" customWidth="1"/>
    <col min="4116" max="4117" width="9.44140625" style="252" customWidth="1"/>
    <col min="4118" max="4118" width="9.44140625" style="252" bestFit="1" customWidth="1"/>
    <col min="4119" max="4120" width="9.44140625" style="252" customWidth="1"/>
    <col min="4121" max="4121" width="9.44140625" style="252" bestFit="1" customWidth="1"/>
    <col min="4122" max="4123" width="9.44140625" style="252" customWidth="1"/>
    <col min="4124" max="4124" width="9.44140625" style="252" bestFit="1" customWidth="1"/>
    <col min="4125" max="4126" width="9.109375" style="252"/>
    <col min="4127" max="4127" width="9.44140625" style="252" bestFit="1" customWidth="1"/>
    <col min="4128" max="4128" width="10.5546875" style="252" customWidth="1"/>
    <col min="4129" max="4352" width="9.109375" style="252"/>
    <col min="4353" max="4353" width="27.5546875" style="252" customWidth="1"/>
    <col min="4354" max="4354" width="9.44140625" style="252" bestFit="1" customWidth="1"/>
    <col min="4355" max="4355" width="8.5546875" style="252" customWidth="1"/>
    <col min="4356" max="4356" width="9.44140625" style="252" customWidth="1"/>
    <col min="4357" max="4357" width="9.44140625" style="252" bestFit="1" customWidth="1"/>
    <col min="4358" max="4359" width="9.44140625" style="252" customWidth="1"/>
    <col min="4360" max="4360" width="9.44140625" style="252" bestFit="1" customWidth="1"/>
    <col min="4361" max="4362" width="9.44140625" style="252" customWidth="1"/>
    <col min="4363" max="4365" width="9.109375" style="252"/>
    <col min="4366" max="4366" width="9.44140625" style="252" bestFit="1" customWidth="1"/>
    <col min="4367" max="4368" width="9.109375" style="252"/>
    <col min="4369" max="4370" width="0" style="252" hidden="1" customWidth="1"/>
    <col min="4371" max="4371" width="9.44140625" style="252" bestFit="1" customWidth="1"/>
    <col min="4372" max="4373" width="9.44140625" style="252" customWidth="1"/>
    <col min="4374" max="4374" width="9.44140625" style="252" bestFit="1" customWidth="1"/>
    <col min="4375" max="4376" width="9.44140625" style="252" customWidth="1"/>
    <col min="4377" max="4377" width="9.44140625" style="252" bestFit="1" customWidth="1"/>
    <col min="4378" max="4379" width="9.44140625" style="252" customWidth="1"/>
    <col min="4380" max="4380" width="9.44140625" style="252" bestFit="1" customWidth="1"/>
    <col min="4381" max="4382" width="9.109375" style="252"/>
    <col min="4383" max="4383" width="9.44140625" style="252" bestFit="1" customWidth="1"/>
    <col min="4384" max="4384" width="10.5546875" style="252" customWidth="1"/>
    <col min="4385" max="4608" width="9.109375" style="252"/>
    <col min="4609" max="4609" width="27.5546875" style="252" customWidth="1"/>
    <col min="4610" max="4610" width="9.44140625" style="252" bestFit="1" customWidth="1"/>
    <col min="4611" max="4611" width="8.5546875" style="252" customWidth="1"/>
    <col min="4612" max="4612" width="9.44140625" style="252" customWidth="1"/>
    <col min="4613" max="4613" width="9.44140625" style="252" bestFit="1" customWidth="1"/>
    <col min="4614" max="4615" width="9.44140625" style="252" customWidth="1"/>
    <col min="4616" max="4616" width="9.44140625" style="252" bestFit="1" customWidth="1"/>
    <col min="4617" max="4618" width="9.44140625" style="252" customWidth="1"/>
    <col min="4619" max="4621" width="9.109375" style="252"/>
    <col min="4622" max="4622" width="9.44140625" style="252" bestFit="1" customWidth="1"/>
    <col min="4623" max="4624" width="9.109375" style="252"/>
    <col min="4625" max="4626" width="0" style="252" hidden="1" customWidth="1"/>
    <col min="4627" max="4627" width="9.44140625" style="252" bestFit="1" customWidth="1"/>
    <col min="4628" max="4629" width="9.44140625" style="252" customWidth="1"/>
    <col min="4630" max="4630" width="9.44140625" style="252" bestFit="1" customWidth="1"/>
    <col min="4631" max="4632" width="9.44140625" style="252" customWidth="1"/>
    <col min="4633" max="4633" width="9.44140625" style="252" bestFit="1" customWidth="1"/>
    <col min="4634" max="4635" width="9.44140625" style="252" customWidth="1"/>
    <col min="4636" max="4636" width="9.44140625" style="252" bestFit="1" customWidth="1"/>
    <col min="4637" max="4638" width="9.109375" style="252"/>
    <col min="4639" max="4639" width="9.44140625" style="252" bestFit="1" customWidth="1"/>
    <col min="4640" max="4640" width="10.5546875" style="252" customWidth="1"/>
    <col min="4641" max="4864" width="9.109375" style="252"/>
    <col min="4865" max="4865" width="27.5546875" style="252" customWidth="1"/>
    <col min="4866" max="4866" width="9.44140625" style="252" bestFit="1" customWidth="1"/>
    <col min="4867" max="4867" width="8.5546875" style="252" customWidth="1"/>
    <col min="4868" max="4868" width="9.44140625" style="252" customWidth="1"/>
    <col min="4869" max="4869" width="9.44140625" style="252" bestFit="1" customWidth="1"/>
    <col min="4870" max="4871" width="9.44140625" style="252" customWidth="1"/>
    <col min="4872" max="4872" width="9.44140625" style="252" bestFit="1" customWidth="1"/>
    <col min="4873" max="4874" width="9.44140625" style="252" customWidth="1"/>
    <col min="4875" max="4877" width="9.109375" style="252"/>
    <col min="4878" max="4878" width="9.44140625" style="252" bestFit="1" customWidth="1"/>
    <col min="4879" max="4880" width="9.109375" style="252"/>
    <col min="4881" max="4882" width="0" style="252" hidden="1" customWidth="1"/>
    <col min="4883" max="4883" width="9.44140625" style="252" bestFit="1" customWidth="1"/>
    <col min="4884" max="4885" width="9.44140625" style="252" customWidth="1"/>
    <col min="4886" max="4886" width="9.44140625" style="252" bestFit="1" customWidth="1"/>
    <col min="4887" max="4888" width="9.44140625" style="252" customWidth="1"/>
    <col min="4889" max="4889" width="9.44140625" style="252" bestFit="1" customWidth="1"/>
    <col min="4890" max="4891" width="9.44140625" style="252" customWidth="1"/>
    <col min="4892" max="4892" width="9.44140625" style="252" bestFit="1" customWidth="1"/>
    <col min="4893" max="4894" width="9.109375" style="252"/>
    <col min="4895" max="4895" width="9.44140625" style="252" bestFit="1" customWidth="1"/>
    <col min="4896" max="4896" width="10.5546875" style="252" customWidth="1"/>
    <col min="4897" max="5120" width="9.109375" style="252"/>
    <col min="5121" max="5121" width="27.5546875" style="252" customWidth="1"/>
    <col min="5122" max="5122" width="9.44140625" style="252" bestFit="1" customWidth="1"/>
    <col min="5123" max="5123" width="8.5546875" style="252" customWidth="1"/>
    <col min="5124" max="5124" width="9.44140625" style="252" customWidth="1"/>
    <col min="5125" max="5125" width="9.44140625" style="252" bestFit="1" customWidth="1"/>
    <col min="5126" max="5127" width="9.44140625" style="252" customWidth="1"/>
    <col min="5128" max="5128" width="9.44140625" style="252" bestFit="1" customWidth="1"/>
    <col min="5129" max="5130" width="9.44140625" style="252" customWidth="1"/>
    <col min="5131" max="5133" width="9.109375" style="252"/>
    <col min="5134" max="5134" width="9.44140625" style="252" bestFit="1" customWidth="1"/>
    <col min="5135" max="5136" width="9.109375" style="252"/>
    <col min="5137" max="5138" width="0" style="252" hidden="1" customWidth="1"/>
    <col min="5139" max="5139" width="9.44140625" style="252" bestFit="1" customWidth="1"/>
    <col min="5140" max="5141" width="9.44140625" style="252" customWidth="1"/>
    <col min="5142" max="5142" width="9.44140625" style="252" bestFit="1" customWidth="1"/>
    <col min="5143" max="5144" width="9.44140625" style="252" customWidth="1"/>
    <col min="5145" max="5145" width="9.44140625" style="252" bestFit="1" customWidth="1"/>
    <col min="5146" max="5147" width="9.44140625" style="252" customWidth="1"/>
    <col min="5148" max="5148" width="9.44140625" style="252" bestFit="1" customWidth="1"/>
    <col min="5149" max="5150" width="9.109375" style="252"/>
    <col min="5151" max="5151" width="9.44140625" style="252" bestFit="1" customWidth="1"/>
    <col min="5152" max="5152" width="10.5546875" style="252" customWidth="1"/>
    <col min="5153" max="5376" width="9.109375" style="252"/>
    <col min="5377" max="5377" width="27.5546875" style="252" customWidth="1"/>
    <col min="5378" max="5378" width="9.44140625" style="252" bestFit="1" customWidth="1"/>
    <col min="5379" max="5379" width="8.5546875" style="252" customWidth="1"/>
    <col min="5380" max="5380" width="9.44140625" style="252" customWidth="1"/>
    <col min="5381" max="5381" width="9.44140625" style="252" bestFit="1" customWidth="1"/>
    <col min="5382" max="5383" width="9.44140625" style="252" customWidth="1"/>
    <col min="5384" max="5384" width="9.44140625" style="252" bestFit="1" customWidth="1"/>
    <col min="5385" max="5386" width="9.44140625" style="252" customWidth="1"/>
    <col min="5387" max="5389" width="9.109375" style="252"/>
    <col min="5390" max="5390" width="9.44140625" style="252" bestFit="1" customWidth="1"/>
    <col min="5391" max="5392" width="9.109375" style="252"/>
    <col min="5393" max="5394" width="0" style="252" hidden="1" customWidth="1"/>
    <col min="5395" max="5395" width="9.44140625" style="252" bestFit="1" customWidth="1"/>
    <col min="5396" max="5397" width="9.44140625" style="252" customWidth="1"/>
    <col min="5398" max="5398" width="9.44140625" style="252" bestFit="1" customWidth="1"/>
    <col min="5399" max="5400" width="9.44140625" style="252" customWidth="1"/>
    <col min="5401" max="5401" width="9.44140625" style="252" bestFit="1" customWidth="1"/>
    <col min="5402" max="5403" width="9.44140625" style="252" customWidth="1"/>
    <col min="5404" max="5404" width="9.44140625" style="252" bestFit="1" customWidth="1"/>
    <col min="5405" max="5406" width="9.109375" style="252"/>
    <col min="5407" max="5407" width="9.44140625" style="252" bestFit="1" customWidth="1"/>
    <col min="5408" max="5408" width="10.5546875" style="252" customWidth="1"/>
    <col min="5409" max="5632" width="9.109375" style="252"/>
    <col min="5633" max="5633" width="27.5546875" style="252" customWidth="1"/>
    <col min="5634" max="5634" width="9.44140625" style="252" bestFit="1" customWidth="1"/>
    <col min="5635" max="5635" width="8.5546875" style="252" customWidth="1"/>
    <col min="5636" max="5636" width="9.44140625" style="252" customWidth="1"/>
    <col min="5637" max="5637" width="9.44140625" style="252" bestFit="1" customWidth="1"/>
    <col min="5638" max="5639" width="9.44140625" style="252" customWidth="1"/>
    <col min="5640" max="5640" width="9.44140625" style="252" bestFit="1" customWidth="1"/>
    <col min="5641" max="5642" width="9.44140625" style="252" customWidth="1"/>
    <col min="5643" max="5645" width="9.109375" style="252"/>
    <col min="5646" max="5646" width="9.44140625" style="252" bestFit="1" customWidth="1"/>
    <col min="5647" max="5648" width="9.109375" style="252"/>
    <col min="5649" max="5650" width="0" style="252" hidden="1" customWidth="1"/>
    <col min="5651" max="5651" width="9.44140625" style="252" bestFit="1" customWidth="1"/>
    <col min="5652" max="5653" width="9.44140625" style="252" customWidth="1"/>
    <col min="5654" max="5654" width="9.44140625" style="252" bestFit="1" customWidth="1"/>
    <col min="5655" max="5656" width="9.44140625" style="252" customWidth="1"/>
    <col min="5657" max="5657" width="9.44140625" style="252" bestFit="1" customWidth="1"/>
    <col min="5658" max="5659" width="9.44140625" style="252" customWidth="1"/>
    <col min="5660" max="5660" width="9.44140625" style="252" bestFit="1" customWidth="1"/>
    <col min="5661" max="5662" width="9.109375" style="252"/>
    <col min="5663" max="5663" width="9.44140625" style="252" bestFit="1" customWidth="1"/>
    <col min="5664" max="5664" width="10.5546875" style="252" customWidth="1"/>
    <col min="5665" max="5888" width="9.109375" style="252"/>
    <col min="5889" max="5889" width="27.5546875" style="252" customWidth="1"/>
    <col min="5890" max="5890" width="9.44140625" style="252" bestFit="1" customWidth="1"/>
    <col min="5891" max="5891" width="8.5546875" style="252" customWidth="1"/>
    <col min="5892" max="5892" width="9.44140625" style="252" customWidth="1"/>
    <col min="5893" max="5893" width="9.44140625" style="252" bestFit="1" customWidth="1"/>
    <col min="5894" max="5895" width="9.44140625" style="252" customWidth="1"/>
    <col min="5896" max="5896" width="9.44140625" style="252" bestFit="1" customWidth="1"/>
    <col min="5897" max="5898" width="9.44140625" style="252" customWidth="1"/>
    <col min="5899" max="5901" width="9.109375" style="252"/>
    <col min="5902" max="5902" width="9.44140625" style="252" bestFit="1" customWidth="1"/>
    <col min="5903" max="5904" width="9.109375" style="252"/>
    <col min="5905" max="5906" width="0" style="252" hidden="1" customWidth="1"/>
    <col min="5907" max="5907" width="9.44140625" style="252" bestFit="1" customWidth="1"/>
    <col min="5908" max="5909" width="9.44140625" style="252" customWidth="1"/>
    <col min="5910" max="5910" width="9.44140625" style="252" bestFit="1" customWidth="1"/>
    <col min="5911" max="5912" width="9.44140625" style="252" customWidth="1"/>
    <col min="5913" max="5913" width="9.44140625" style="252" bestFit="1" customWidth="1"/>
    <col min="5914" max="5915" width="9.44140625" style="252" customWidth="1"/>
    <col min="5916" max="5916" width="9.44140625" style="252" bestFit="1" customWidth="1"/>
    <col min="5917" max="5918" width="9.109375" style="252"/>
    <col min="5919" max="5919" width="9.44140625" style="252" bestFit="1" customWidth="1"/>
    <col min="5920" max="5920" width="10.5546875" style="252" customWidth="1"/>
    <col min="5921" max="6144" width="9.109375" style="252"/>
    <col min="6145" max="6145" width="27.5546875" style="252" customWidth="1"/>
    <col min="6146" max="6146" width="9.44140625" style="252" bestFit="1" customWidth="1"/>
    <col min="6147" max="6147" width="8.5546875" style="252" customWidth="1"/>
    <col min="6148" max="6148" width="9.44140625" style="252" customWidth="1"/>
    <col min="6149" max="6149" width="9.44140625" style="252" bestFit="1" customWidth="1"/>
    <col min="6150" max="6151" width="9.44140625" style="252" customWidth="1"/>
    <col min="6152" max="6152" width="9.44140625" style="252" bestFit="1" customWidth="1"/>
    <col min="6153" max="6154" width="9.44140625" style="252" customWidth="1"/>
    <col min="6155" max="6157" width="9.109375" style="252"/>
    <col min="6158" max="6158" width="9.44140625" style="252" bestFit="1" customWidth="1"/>
    <col min="6159" max="6160" width="9.109375" style="252"/>
    <col min="6161" max="6162" width="0" style="252" hidden="1" customWidth="1"/>
    <col min="6163" max="6163" width="9.44140625" style="252" bestFit="1" customWidth="1"/>
    <col min="6164" max="6165" width="9.44140625" style="252" customWidth="1"/>
    <col min="6166" max="6166" width="9.44140625" style="252" bestFit="1" customWidth="1"/>
    <col min="6167" max="6168" width="9.44140625" style="252" customWidth="1"/>
    <col min="6169" max="6169" width="9.44140625" style="252" bestFit="1" customWidth="1"/>
    <col min="6170" max="6171" width="9.44140625" style="252" customWidth="1"/>
    <col min="6172" max="6172" width="9.44140625" style="252" bestFit="1" customWidth="1"/>
    <col min="6173" max="6174" width="9.109375" style="252"/>
    <col min="6175" max="6175" width="9.44140625" style="252" bestFit="1" customWidth="1"/>
    <col min="6176" max="6176" width="10.5546875" style="252" customWidth="1"/>
    <col min="6177" max="6400" width="9.109375" style="252"/>
    <col min="6401" max="6401" width="27.5546875" style="252" customWidth="1"/>
    <col min="6402" max="6402" width="9.44140625" style="252" bestFit="1" customWidth="1"/>
    <col min="6403" max="6403" width="8.5546875" style="252" customWidth="1"/>
    <col min="6404" max="6404" width="9.44140625" style="252" customWidth="1"/>
    <col min="6405" max="6405" width="9.44140625" style="252" bestFit="1" customWidth="1"/>
    <col min="6406" max="6407" width="9.44140625" style="252" customWidth="1"/>
    <col min="6408" max="6408" width="9.44140625" style="252" bestFit="1" customWidth="1"/>
    <col min="6409" max="6410" width="9.44140625" style="252" customWidth="1"/>
    <col min="6411" max="6413" width="9.109375" style="252"/>
    <col min="6414" max="6414" width="9.44140625" style="252" bestFit="1" customWidth="1"/>
    <col min="6415" max="6416" width="9.109375" style="252"/>
    <col min="6417" max="6418" width="0" style="252" hidden="1" customWidth="1"/>
    <col min="6419" max="6419" width="9.44140625" style="252" bestFit="1" customWidth="1"/>
    <col min="6420" max="6421" width="9.44140625" style="252" customWidth="1"/>
    <col min="6422" max="6422" width="9.44140625" style="252" bestFit="1" customWidth="1"/>
    <col min="6423" max="6424" width="9.44140625" style="252" customWidth="1"/>
    <col min="6425" max="6425" width="9.44140625" style="252" bestFit="1" customWidth="1"/>
    <col min="6426" max="6427" width="9.44140625" style="252" customWidth="1"/>
    <col min="6428" max="6428" width="9.44140625" style="252" bestFit="1" customWidth="1"/>
    <col min="6429" max="6430" width="9.109375" style="252"/>
    <col min="6431" max="6431" width="9.44140625" style="252" bestFit="1" customWidth="1"/>
    <col min="6432" max="6432" width="10.5546875" style="252" customWidth="1"/>
    <col min="6433" max="6656" width="9.109375" style="252"/>
    <col min="6657" max="6657" width="27.5546875" style="252" customWidth="1"/>
    <col min="6658" max="6658" width="9.44140625" style="252" bestFit="1" customWidth="1"/>
    <col min="6659" max="6659" width="8.5546875" style="252" customWidth="1"/>
    <col min="6660" max="6660" width="9.44140625" style="252" customWidth="1"/>
    <col min="6661" max="6661" width="9.44140625" style="252" bestFit="1" customWidth="1"/>
    <col min="6662" max="6663" width="9.44140625" style="252" customWidth="1"/>
    <col min="6664" max="6664" width="9.44140625" style="252" bestFit="1" customWidth="1"/>
    <col min="6665" max="6666" width="9.44140625" style="252" customWidth="1"/>
    <col min="6667" max="6669" width="9.109375" style="252"/>
    <col min="6670" max="6670" width="9.44140625" style="252" bestFit="1" customWidth="1"/>
    <col min="6671" max="6672" width="9.109375" style="252"/>
    <col min="6673" max="6674" width="0" style="252" hidden="1" customWidth="1"/>
    <col min="6675" max="6675" width="9.44140625" style="252" bestFit="1" customWidth="1"/>
    <col min="6676" max="6677" width="9.44140625" style="252" customWidth="1"/>
    <col min="6678" max="6678" width="9.44140625" style="252" bestFit="1" customWidth="1"/>
    <col min="6679" max="6680" width="9.44140625" style="252" customWidth="1"/>
    <col min="6681" max="6681" width="9.44140625" style="252" bestFit="1" customWidth="1"/>
    <col min="6682" max="6683" width="9.44140625" style="252" customWidth="1"/>
    <col min="6684" max="6684" width="9.44140625" style="252" bestFit="1" customWidth="1"/>
    <col min="6685" max="6686" width="9.109375" style="252"/>
    <col min="6687" max="6687" width="9.44140625" style="252" bestFit="1" customWidth="1"/>
    <col min="6688" max="6688" width="10.5546875" style="252" customWidth="1"/>
    <col min="6689" max="6912" width="9.109375" style="252"/>
    <col min="6913" max="6913" width="27.5546875" style="252" customWidth="1"/>
    <col min="6914" max="6914" width="9.44140625" style="252" bestFit="1" customWidth="1"/>
    <col min="6915" max="6915" width="8.5546875" style="252" customWidth="1"/>
    <col min="6916" max="6916" width="9.44140625" style="252" customWidth="1"/>
    <col min="6917" max="6917" width="9.44140625" style="252" bestFit="1" customWidth="1"/>
    <col min="6918" max="6919" width="9.44140625" style="252" customWidth="1"/>
    <col min="6920" max="6920" width="9.44140625" style="252" bestFit="1" customWidth="1"/>
    <col min="6921" max="6922" width="9.44140625" style="252" customWidth="1"/>
    <col min="6923" max="6925" width="9.109375" style="252"/>
    <col min="6926" max="6926" width="9.44140625" style="252" bestFit="1" customWidth="1"/>
    <col min="6927" max="6928" width="9.109375" style="252"/>
    <col min="6929" max="6930" width="0" style="252" hidden="1" customWidth="1"/>
    <col min="6931" max="6931" width="9.44140625" style="252" bestFit="1" customWidth="1"/>
    <col min="6932" max="6933" width="9.44140625" style="252" customWidth="1"/>
    <col min="6934" max="6934" width="9.44140625" style="252" bestFit="1" customWidth="1"/>
    <col min="6935" max="6936" width="9.44140625" style="252" customWidth="1"/>
    <col min="6937" max="6937" width="9.44140625" style="252" bestFit="1" customWidth="1"/>
    <col min="6938" max="6939" width="9.44140625" style="252" customWidth="1"/>
    <col min="6940" max="6940" width="9.44140625" style="252" bestFit="1" customWidth="1"/>
    <col min="6941" max="6942" width="9.109375" style="252"/>
    <col min="6943" max="6943" width="9.44140625" style="252" bestFit="1" customWidth="1"/>
    <col min="6944" max="6944" width="10.5546875" style="252" customWidth="1"/>
    <col min="6945" max="7168" width="9.109375" style="252"/>
    <col min="7169" max="7169" width="27.5546875" style="252" customWidth="1"/>
    <col min="7170" max="7170" width="9.44140625" style="252" bestFit="1" customWidth="1"/>
    <col min="7171" max="7171" width="8.5546875" style="252" customWidth="1"/>
    <col min="7172" max="7172" width="9.44140625" style="252" customWidth="1"/>
    <col min="7173" max="7173" width="9.44140625" style="252" bestFit="1" customWidth="1"/>
    <col min="7174" max="7175" width="9.44140625" style="252" customWidth="1"/>
    <col min="7176" max="7176" width="9.44140625" style="252" bestFit="1" customWidth="1"/>
    <col min="7177" max="7178" width="9.44140625" style="252" customWidth="1"/>
    <col min="7179" max="7181" width="9.109375" style="252"/>
    <col min="7182" max="7182" width="9.44140625" style="252" bestFit="1" customWidth="1"/>
    <col min="7183" max="7184" width="9.109375" style="252"/>
    <col min="7185" max="7186" width="0" style="252" hidden="1" customWidth="1"/>
    <col min="7187" max="7187" width="9.44140625" style="252" bestFit="1" customWidth="1"/>
    <col min="7188" max="7189" width="9.44140625" style="252" customWidth="1"/>
    <col min="7190" max="7190" width="9.44140625" style="252" bestFit="1" customWidth="1"/>
    <col min="7191" max="7192" width="9.44140625" style="252" customWidth="1"/>
    <col min="7193" max="7193" width="9.44140625" style="252" bestFit="1" customWidth="1"/>
    <col min="7194" max="7195" width="9.44140625" style="252" customWidth="1"/>
    <col min="7196" max="7196" width="9.44140625" style="252" bestFit="1" customWidth="1"/>
    <col min="7197" max="7198" width="9.109375" style="252"/>
    <col min="7199" max="7199" width="9.44140625" style="252" bestFit="1" customWidth="1"/>
    <col min="7200" max="7200" width="10.5546875" style="252" customWidth="1"/>
    <col min="7201" max="7424" width="9.109375" style="252"/>
    <col min="7425" max="7425" width="27.5546875" style="252" customWidth="1"/>
    <col min="7426" max="7426" width="9.44140625" style="252" bestFit="1" customWidth="1"/>
    <col min="7427" max="7427" width="8.5546875" style="252" customWidth="1"/>
    <col min="7428" max="7428" width="9.44140625" style="252" customWidth="1"/>
    <col min="7429" max="7429" width="9.44140625" style="252" bestFit="1" customWidth="1"/>
    <col min="7430" max="7431" width="9.44140625" style="252" customWidth="1"/>
    <col min="7432" max="7432" width="9.44140625" style="252" bestFit="1" customWidth="1"/>
    <col min="7433" max="7434" width="9.44140625" style="252" customWidth="1"/>
    <col min="7435" max="7437" width="9.109375" style="252"/>
    <col min="7438" max="7438" width="9.44140625" style="252" bestFit="1" customWidth="1"/>
    <col min="7439" max="7440" width="9.109375" style="252"/>
    <col min="7441" max="7442" width="0" style="252" hidden="1" customWidth="1"/>
    <col min="7443" max="7443" width="9.44140625" style="252" bestFit="1" customWidth="1"/>
    <col min="7444" max="7445" width="9.44140625" style="252" customWidth="1"/>
    <col min="7446" max="7446" width="9.44140625" style="252" bestFit="1" customWidth="1"/>
    <col min="7447" max="7448" width="9.44140625" style="252" customWidth="1"/>
    <col min="7449" max="7449" width="9.44140625" style="252" bestFit="1" customWidth="1"/>
    <col min="7450" max="7451" width="9.44140625" style="252" customWidth="1"/>
    <col min="7452" max="7452" width="9.44140625" style="252" bestFit="1" customWidth="1"/>
    <col min="7453" max="7454" width="9.109375" style="252"/>
    <col min="7455" max="7455" width="9.44140625" style="252" bestFit="1" customWidth="1"/>
    <col min="7456" max="7456" width="10.5546875" style="252" customWidth="1"/>
    <col min="7457" max="7680" width="9.109375" style="252"/>
    <col min="7681" max="7681" width="27.5546875" style="252" customWidth="1"/>
    <col min="7682" max="7682" width="9.44140625" style="252" bestFit="1" customWidth="1"/>
    <col min="7683" max="7683" width="8.5546875" style="252" customWidth="1"/>
    <col min="7684" max="7684" width="9.44140625" style="252" customWidth="1"/>
    <col min="7685" max="7685" width="9.44140625" style="252" bestFit="1" customWidth="1"/>
    <col min="7686" max="7687" width="9.44140625" style="252" customWidth="1"/>
    <col min="7688" max="7688" width="9.44140625" style="252" bestFit="1" customWidth="1"/>
    <col min="7689" max="7690" width="9.44140625" style="252" customWidth="1"/>
    <col min="7691" max="7693" width="9.109375" style="252"/>
    <col min="7694" max="7694" width="9.44140625" style="252" bestFit="1" customWidth="1"/>
    <col min="7695" max="7696" width="9.109375" style="252"/>
    <col min="7697" max="7698" width="0" style="252" hidden="1" customWidth="1"/>
    <col min="7699" max="7699" width="9.44140625" style="252" bestFit="1" customWidth="1"/>
    <col min="7700" max="7701" width="9.44140625" style="252" customWidth="1"/>
    <col min="7702" max="7702" width="9.44140625" style="252" bestFit="1" customWidth="1"/>
    <col min="7703" max="7704" width="9.44140625" style="252" customWidth="1"/>
    <col min="7705" max="7705" width="9.44140625" style="252" bestFit="1" customWidth="1"/>
    <col min="7706" max="7707" width="9.44140625" style="252" customWidth="1"/>
    <col min="7708" max="7708" width="9.44140625" style="252" bestFit="1" customWidth="1"/>
    <col min="7709" max="7710" width="9.109375" style="252"/>
    <col min="7711" max="7711" width="9.44140625" style="252" bestFit="1" customWidth="1"/>
    <col min="7712" max="7712" width="10.5546875" style="252" customWidth="1"/>
    <col min="7713" max="7936" width="9.109375" style="252"/>
    <col min="7937" max="7937" width="27.5546875" style="252" customWidth="1"/>
    <col min="7938" max="7938" width="9.44140625" style="252" bestFit="1" customWidth="1"/>
    <col min="7939" max="7939" width="8.5546875" style="252" customWidth="1"/>
    <col min="7940" max="7940" width="9.44140625" style="252" customWidth="1"/>
    <col min="7941" max="7941" width="9.44140625" style="252" bestFit="1" customWidth="1"/>
    <col min="7942" max="7943" width="9.44140625" style="252" customWidth="1"/>
    <col min="7944" max="7944" width="9.44140625" style="252" bestFit="1" customWidth="1"/>
    <col min="7945" max="7946" width="9.44140625" style="252" customWidth="1"/>
    <col min="7947" max="7949" width="9.109375" style="252"/>
    <col min="7950" max="7950" width="9.44140625" style="252" bestFit="1" customWidth="1"/>
    <col min="7951" max="7952" width="9.109375" style="252"/>
    <col min="7953" max="7954" width="0" style="252" hidden="1" customWidth="1"/>
    <col min="7955" max="7955" width="9.44140625" style="252" bestFit="1" customWidth="1"/>
    <col min="7956" max="7957" width="9.44140625" style="252" customWidth="1"/>
    <col min="7958" max="7958" width="9.44140625" style="252" bestFit="1" customWidth="1"/>
    <col min="7959" max="7960" width="9.44140625" style="252" customWidth="1"/>
    <col min="7961" max="7961" width="9.44140625" style="252" bestFit="1" customWidth="1"/>
    <col min="7962" max="7963" width="9.44140625" style="252" customWidth="1"/>
    <col min="7964" max="7964" width="9.44140625" style="252" bestFit="1" customWidth="1"/>
    <col min="7965" max="7966" width="9.109375" style="252"/>
    <col min="7967" max="7967" width="9.44140625" style="252" bestFit="1" customWidth="1"/>
    <col min="7968" max="7968" width="10.5546875" style="252" customWidth="1"/>
    <col min="7969" max="8192" width="9.109375" style="252"/>
    <col min="8193" max="8193" width="27.5546875" style="252" customWidth="1"/>
    <col min="8194" max="8194" width="9.44140625" style="252" bestFit="1" customWidth="1"/>
    <col min="8195" max="8195" width="8.5546875" style="252" customWidth="1"/>
    <col min="8196" max="8196" width="9.44140625" style="252" customWidth="1"/>
    <col min="8197" max="8197" width="9.44140625" style="252" bestFit="1" customWidth="1"/>
    <col min="8198" max="8199" width="9.44140625" style="252" customWidth="1"/>
    <col min="8200" max="8200" width="9.44140625" style="252" bestFit="1" customWidth="1"/>
    <col min="8201" max="8202" width="9.44140625" style="252" customWidth="1"/>
    <col min="8203" max="8205" width="9.109375" style="252"/>
    <col min="8206" max="8206" width="9.44140625" style="252" bestFit="1" customWidth="1"/>
    <col min="8207" max="8208" width="9.109375" style="252"/>
    <col min="8209" max="8210" width="0" style="252" hidden="1" customWidth="1"/>
    <col min="8211" max="8211" width="9.44140625" style="252" bestFit="1" customWidth="1"/>
    <col min="8212" max="8213" width="9.44140625" style="252" customWidth="1"/>
    <col min="8214" max="8214" width="9.44140625" style="252" bestFit="1" customWidth="1"/>
    <col min="8215" max="8216" width="9.44140625" style="252" customWidth="1"/>
    <col min="8217" max="8217" width="9.44140625" style="252" bestFit="1" customWidth="1"/>
    <col min="8218" max="8219" width="9.44140625" style="252" customWidth="1"/>
    <col min="8220" max="8220" width="9.44140625" style="252" bestFit="1" customWidth="1"/>
    <col min="8221" max="8222" width="9.109375" style="252"/>
    <col min="8223" max="8223" width="9.44140625" style="252" bestFit="1" customWidth="1"/>
    <col min="8224" max="8224" width="10.5546875" style="252" customWidth="1"/>
    <col min="8225" max="8448" width="9.109375" style="252"/>
    <col min="8449" max="8449" width="27.5546875" style="252" customWidth="1"/>
    <col min="8450" max="8450" width="9.44140625" style="252" bestFit="1" customWidth="1"/>
    <col min="8451" max="8451" width="8.5546875" style="252" customWidth="1"/>
    <col min="8452" max="8452" width="9.44140625" style="252" customWidth="1"/>
    <col min="8453" max="8453" width="9.44140625" style="252" bestFit="1" customWidth="1"/>
    <col min="8454" max="8455" width="9.44140625" style="252" customWidth="1"/>
    <col min="8456" max="8456" width="9.44140625" style="252" bestFit="1" customWidth="1"/>
    <col min="8457" max="8458" width="9.44140625" style="252" customWidth="1"/>
    <col min="8459" max="8461" width="9.109375" style="252"/>
    <col min="8462" max="8462" width="9.44140625" style="252" bestFit="1" customWidth="1"/>
    <col min="8463" max="8464" width="9.109375" style="252"/>
    <col min="8465" max="8466" width="0" style="252" hidden="1" customWidth="1"/>
    <col min="8467" max="8467" width="9.44140625" style="252" bestFit="1" customWidth="1"/>
    <col min="8468" max="8469" width="9.44140625" style="252" customWidth="1"/>
    <col min="8470" max="8470" width="9.44140625" style="252" bestFit="1" customWidth="1"/>
    <col min="8471" max="8472" width="9.44140625" style="252" customWidth="1"/>
    <col min="8473" max="8473" width="9.44140625" style="252" bestFit="1" customWidth="1"/>
    <col min="8474" max="8475" width="9.44140625" style="252" customWidth="1"/>
    <col min="8476" max="8476" width="9.44140625" style="252" bestFit="1" customWidth="1"/>
    <col min="8477" max="8478" width="9.109375" style="252"/>
    <col min="8479" max="8479" width="9.44140625" style="252" bestFit="1" customWidth="1"/>
    <col min="8480" max="8480" width="10.5546875" style="252" customWidth="1"/>
    <col min="8481" max="8704" width="9.109375" style="252"/>
    <col min="8705" max="8705" width="27.5546875" style="252" customWidth="1"/>
    <col min="8706" max="8706" width="9.44140625" style="252" bestFit="1" customWidth="1"/>
    <col min="8707" max="8707" width="8.5546875" style="252" customWidth="1"/>
    <col min="8708" max="8708" width="9.44140625" style="252" customWidth="1"/>
    <col min="8709" max="8709" width="9.44140625" style="252" bestFit="1" customWidth="1"/>
    <col min="8710" max="8711" width="9.44140625" style="252" customWidth="1"/>
    <col min="8712" max="8712" width="9.44140625" style="252" bestFit="1" customWidth="1"/>
    <col min="8713" max="8714" width="9.44140625" style="252" customWidth="1"/>
    <col min="8715" max="8717" width="9.109375" style="252"/>
    <col min="8718" max="8718" width="9.44140625" style="252" bestFit="1" customWidth="1"/>
    <col min="8719" max="8720" width="9.109375" style="252"/>
    <col min="8721" max="8722" width="0" style="252" hidden="1" customWidth="1"/>
    <col min="8723" max="8723" width="9.44140625" style="252" bestFit="1" customWidth="1"/>
    <col min="8724" max="8725" width="9.44140625" style="252" customWidth="1"/>
    <col min="8726" max="8726" width="9.44140625" style="252" bestFit="1" customWidth="1"/>
    <col min="8727" max="8728" width="9.44140625" style="252" customWidth="1"/>
    <col min="8729" max="8729" width="9.44140625" style="252" bestFit="1" customWidth="1"/>
    <col min="8730" max="8731" width="9.44140625" style="252" customWidth="1"/>
    <col min="8732" max="8732" width="9.44140625" style="252" bestFit="1" customWidth="1"/>
    <col min="8733" max="8734" width="9.109375" style="252"/>
    <col min="8735" max="8735" width="9.44140625" style="252" bestFit="1" customWidth="1"/>
    <col min="8736" max="8736" width="10.5546875" style="252" customWidth="1"/>
    <col min="8737" max="8960" width="9.109375" style="252"/>
    <col min="8961" max="8961" width="27.5546875" style="252" customWidth="1"/>
    <col min="8962" max="8962" width="9.44140625" style="252" bestFit="1" customWidth="1"/>
    <col min="8963" max="8963" width="8.5546875" style="252" customWidth="1"/>
    <col min="8964" max="8964" width="9.44140625" style="252" customWidth="1"/>
    <col min="8965" max="8965" width="9.44140625" style="252" bestFit="1" customWidth="1"/>
    <col min="8966" max="8967" width="9.44140625" style="252" customWidth="1"/>
    <col min="8968" max="8968" width="9.44140625" style="252" bestFit="1" customWidth="1"/>
    <col min="8969" max="8970" width="9.44140625" style="252" customWidth="1"/>
    <col min="8971" max="8973" width="9.109375" style="252"/>
    <col min="8974" max="8974" width="9.44140625" style="252" bestFit="1" customWidth="1"/>
    <col min="8975" max="8976" width="9.109375" style="252"/>
    <col min="8977" max="8978" width="0" style="252" hidden="1" customWidth="1"/>
    <col min="8979" max="8979" width="9.44140625" style="252" bestFit="1" customWidth="1"/>
    <col min="8980" max="8981" width="9.44140625" style="252" customWidth="1"/>
    <col min="8982" max="8982" width="9.44140625" style="252" bestFit="1" customWidth="1"/>
    <col min="8983" max="8984" width="9.44140625" style="252" customWidth="1"/>
    <col min="8985" max="8985" width="9.44140625" style="252" bestFit="1" customWidth="1"/>
    <col min="8986" max="8987" width="9.44140625" style="252" customWidth="1"/>
    <col min="8988" max="8988" width="9.44140625" style="252" bestFit="1" customWidth="1"/>
    <col min="8989" max="8990" width="9.109375" style="252"/>
    <col min="8991" max="8991" width="9.44140625" style="252" bestFit="1" customWidth="1"/>
    <col min="8992" max="8992" width="10.5546875" style="252" customWidth="1"/>
    <col min="8993" max="9216" width="9.109375" style="252"/>
    <col min="9217" max="9217" width="27.5546875" style="252" customWidth="1"/>
    <col min="9218" max="9218" width="9.44140625" style="252" bestFit="1" customWidth="1"/>
    <col min="9219" max="9219" width="8.5546875" style="252" customWidth="1"/>
    <col min="9220" max="9220" width="9.44140625" style="252" customWidth="1"/>
    <col min="9221" max="9221" width="9.44140625" style="252" bestFit="1" customWidth="1"/>
    <col min="9222" max="9223" width="9.44140625" style="252" customWidth="1"/>
    <col min="9224" max="9224" width="9.44140625" style="252" bestFit="1" customWidth="1"/>
    <col min="9225" max="9226" width="9.44140625" style="252" customWidth="1"/>
    <col min="9227" max="9229" width="9.109375" style="252"/>
    <col min="9230" max="9230" width="9.44140625" style="252" bestFit="1" customWidth="1"/>
    <col min="9231" max="9232" width="9.109375" style="252"/>
    <col min="9233" max="9234" width="0" style="252" hidden="1" customWidth="1"/>
    <col min="9235" max="9235" width="9.44140625" style="252" bestFit="1" customWidth="1"/>
    <col min="9236" max="9237" width="9.44140625" style="252" customWidth="1"/>
    <col min="9238" max="9238" width="9.44140625" style="252" bestFit="1" customWidth="1"/>
    <col min="9239" max="9240" width="9.44140625" style="252" customWidth="1"/>
    <col min="9241" max="9241" width="9.44140625" style="252" bestFit="1" customWidth="1"/>
    <col min="9242" max="9243" width="9.44140625" style="252" customWidth="1"/>
    <col min="9244" max="9244" width="9.44140625" style="252" bestFit="1" customWidth="1"/>
    <col min="9245" max="9246" width="9.109375" style="252"/>
    <col min="9247" max="9247" width="9.44140625" style="252" bestFit="1" customWidth="1"/>
    <col min="9248" max="9248" width="10.5546875" style="252" customWidth="1"/>
    <col min="9249" max="9472" width="9.109375" style="252"/>
    <col min="9473" max="9473" width="27.5546875" style="252" customWidth="1"/>
    <col min="9474" max="9474" width="9.44140625" style="252" bestFit="1" customWidth="1"/>
    <col min="9475" max="9475" width="8.5546875" style="252" customWidth="1"/>
    <col min="9476" max="9476" width="9.44140625" style="252" customWidth="1"/>
    <col min="9477" max="9477" width="9.44140625" style="252" bestFit="1" customWidth="1"/>
    <col min="9478" max="9479" width="9.44140625" style="252" customWidth="1"/>
    <col min="9480" max="9480" width="9.44140625" style="252" bestFit="1" customWidth="1"/>
    <col min="9481" max="9482" width="9.44140625" style="252" customWidth="1"/>
    <col min="9483" max="9485" width="9.109375" style="252"/>
    <col min="9486" max="9486" width="9.44140625" style="252" bestFit="1" customWidth="1"/>
    <col min="9487" max="9488" width="9.109375" style="252"/>
    <col min="9489" max="9490" width="0" style="252" hidden="1" customWidth="1"/>
    <col min="9491" max="9491" width="9.44140625" style="252" bestFit="1" customWidth="1"/>
    <col min="9492" max="9493" width="9.44140625" style="252" customWidth="1"/>
    <col min="9494" max="9494" width="9.44140625" style="252" bestFit="1" customWidth="1"/>
    <col min="9495" max="9496" width="9.44140625" style="252" customWidth="1"/>
    <col min="9497" max="9497" width="9.44140625" style="252" bestFit="1" customWidth="1"/>
    <col min="9498" max="9499" width="9.44140625" style="252" customWidth="1"/>
    <col min="9500" max="9500" width="9.44140625" style="252" bestFit="1" customWidth="1"/>
    <col min="9501" max="9502" width="9.109375" style="252"/>
    <col min="9503" max="9503" width="9.44140625" style="252" bestFit="1" customWidth="1"/>
    <col min="9504" max="9504" width="10.5546875" style="252" customWidth="1"/>
    <col min="9505" max="9728" width="9.109375" style="252"/>
    <col min="9729" max="9729" width="27.5546875" style="252" customWidth="1"/>
    <col min="9730" max="9730" width="9.44140625" style="252" bestFit="1" customWidth="1"/>
    <col min="9731" max="9731" width="8.5546875" style="252" customWidth="1"/>
    <col min="9732" max="9732" width="9.44140625" style="252" customWidth="1"/>
    <col min="9733" max="9733" width="9.44140625" style="252" bestFit="1" customWidth="1"/>
    <col min="9734" max="9735" width="9.44140625" style="252" customWidth="1"/>
    <col min="9736" max="9736" width="9.44140625" style="252" bestFit="1" customWidth="1"/>
    <col min="9737" max="9738" width="9.44140625" style="252" customWidth="1"/>
    <col min="9739" max="9741" width="9.109375" style="252"/>
    <col min="9742" max="9742" width="9.44140625" style="252" bestFit="1" customWidth="1"/>
    <col min="9743" max="9744" width="9.109375" style="252"/>
    <col min="9745" max="9746" width="0" style="252" hidden="1" customWidth="1"/>
    <col min="9747" max="9747" width="9.44140625" style="252" bestFit="1" customWidth="1"/>
    <col min="9748" max="9749" width="9.44140625" style="252" customWidth="1"/>
    <col min="9750" max="9750" width="9.44140625" style="252" bestFit="1" customWidth="1"/>
    <col min="9751" max="9752" width="9.44140625" style="252" customWidth="1"/>
    <col min="9753" max="9753" width="9.44140625" style="252" bestFit="1" customWidth="1"/>
    <col min="9754" max="9755" width="9.44140625" style="252" customWidth="1"/>
    <col min="9756" max="9756" width="9.44140625" style="252" bestFit="1" customWidth="1"/>
    <col min="9757" max="9758" width="9.109375" style="252"/>
    <col min="9759" max="9759" width="9.44140625" style="252" bestFit="1" customWidth="1"/>
    <col min="9760" max="9760" width="10.5546875" style="252" customWidth="1"/>
    <col min="9761" max="9984" width="9.109375" style="252"/>
    <col min="9985" max="9985" width="27.5546875" style="252" customWidth="1"/>
    <col min="9986" max="9986" width="9.44140625" style="252" bestFit="1" customWidth="1"/>
    <col min="9987" max="9987" width="8.5546875" style="252" customWidth="1"/>
    <col min="9988" max="9988" width="9.44140625" style="252" customWidth="1"/>
    <col min="9989" max="9989" width="9.44140625" style="252" bestFit="1" customWidth="1"/>
    <col min="9990" max="9991" width="9.44140625" style="252" customWidth="1"/>
    <col min="9992" max="9992" width="9.44140625" style="252" bestFit="1" customWidth="1"/>
    <col min="9993" max="9994" width="9.44140625" style="252" customWidth="1"/>
    <col min="9995" max="9997" width="9.109375" style="252"/>
    <col min="9998" max="9998" width="9.44140625" style="252" bestFit="1" customWidth="1"/>
    <col min="9999" max="10000" width="9.109375" style="252"/>
    <col min="10001" max="10002" width="0" style="252" hidden="1" customWidth="1"/>
    <col min="10003" max="10003" width="9.44140625" style="252" bestFit="1" customWidth="1"/>
    <col min="10004" max="10005" width="9.44140625" style="252" customWidth="1"/>
    <col min="10006" max="10006" width="9.44140625" style="252" bestFit="1" customWidth="1"/>
    <col min="10007" max="10008" width="9.44140625" style="252" customWidth="1"/>
    <col min="10009" max="10009" width="9.44140625" style="252" bestFit="1" customWidth="1"/>
    <col min="10010" max="10011" width="9.44140625" style="252" customWidth="1"/>
    <col min="10012" max="10012" width="9.44140625" style="252" bestFit="1" customWidth="1"/>
    <col min="10013" max="10014" width="9.109375" style="252"/>
    <col min="10015" max="10015" width="9.44140625" style="252" bestFit="1" customWidth="1"/>
    <col min="10016" max="10016" width="10.5546875" style="252" customWidth="1"/>
    <col min="10017" max="10240" width="9.109375" style="252"/>
    <col min="10241" max="10241" width="27.5546875" style="252" customWidth="1"/>
    <col min="10242" max="10242" width="9.44140625" style="252" bestFit="1" customWidth="1"/>
    <col min="10243" max="10243" width="8.5546875" style="252" customWidth="1"/>
    <col min="10244" max="10244" width="9.44140625" style="252" customWidth="1"/>
    <col min="10245" max="10245" width="9.44140625" style="252" bestFit="1" customWidth="1"/>
    <col min="10246" max="10247" width="9.44140625" style="252" customWidth="1"/>
    <col min="10248" max="10248" width="9.44140625" style="252" bestFit="1" customWidth="1"/>
    <col min="10249" max="10250" width="9.44140625" style="252" customWidth="1"/>
    <col min="10251" max="10253" width="9.109375" style="252"/>
    <col min="10254" max="10254" width="9.44140625" style="252" bestFit="1" customWidth="1"/>
    <col min="10255" max="10256" width="9.109375" style="252"/>
    <col min="10257" max="10258" width="0" style="252" hidden="1" customWidth="1"/>
    <col min="10259" max="10259" width="9.44140625" style="252" bestFit="1" customWidth="1"/>
    <col min="10260" max="10261" width="9.44140625" style="252" customWidth="1"/>
    <col min="10262" max="10262" width="9.44140625" style="252" bestFit="1" customWidth="1"/>
    <col min="10263" max="10264" width="9.44140625" style="252" customWidth="1"/>
    <col min="10265" max="10265" width="9.44140625" style="252" bestFit="1" customWidth="1"/>
    <col min="10266" max="10267" width="9.44140625" style="252" customWidth="1"/>
    <col min="10268" max="10268" width="9.44140625" style="252" bestFit="1" customWidth="1"/>
    <col min="10269" max="10270" width="9.109375" style="252"/>
    <col min="10271" max="10271" width="9.44140625" style="252" bestFit="1" customWidth="1"/>
    <col min="10272" max="10272" width="10.5546875" style="252" customWidth="1"/>
    <col min="10273" max="10496" width="9.109375" style="252"/>
    <col min="10497" max="10497" width="27.5546875" style="252" customWidth="1"/>
    <col min="10498" max="10498" width="9.44140625" style="252" bestFit="1" customWidth="1"/>
    <col min="10499" max="10499" width="8.5546875" style="252" customWidth="1"/>
    <col min="10500" max="10500" width="9.44140625" style="252" customWidth="1"/>
    <col min="10501" max="10501" width="9.44140625" style="252" bestFit="1" customWidth="1"/>
    <col min="10502" max="10503" width="9.44140625" style="252" customWidth="1"/>
    <col min="10504" max="10504" width="9.44140625" style="252" bestFit="1" customWidth="1"/>
    <col min="10505" max="10506" width="9.44140625" style="252" customWidth="1"/>
    <col min="10507" max="10509" width="9.109375" style="252"/>
    <col min="10510" max="10510" width="9.44140625" style="252" bestFit="1" customWidth="1"/>
    <col min="10511" max="10512" width="9.109375" style="252"/>
    <col min="10513" max="10514" width="0" style="252" hidden="1" customWidth="1"/>
    <col min="10515" max="10515" width="9.44140625" style="252" bestFit="1" customWidth="1"/>
    <col min="10516" max="10517" width="9.44140625" style="252" customWidth="1"/>
    <col min="10518" max="10518" width="9.44140625" style="252" bestFit="1" customWidth="1"/>
    <col min="10519" max="10520" width="9.44140625" style="252" customWidth="1"/>
    <col min="10521" max="10521" width="9.44140625" style="252" bestFit="1" customWidth="1"/>
    <col min="10522" max="10523" width="9.44140625" style="252" customWidth="1"/>
    <col min="10524" max="10524" width="9.44140625" style="252" bestFit="1" customWidth="1"/>
    <col min="10525" max="10526" width="9.109375" style="252"/>
    <col min="10527" max="10527" width="9.44140625" style="252" bestFit="1" customWidth="1"/>
    <col min="10528" max="10528" width="10.5546875" style="252" customWidth="1"/>
    <col min="10529" max="10752" width="9.109375" style="252"/>
    <col min="10753" max="10753" width="27.5546875" style="252" customWidth="1"/>
    <col min="10754" max="10754" width="9.44140625" style="252" bestFit="1" customWidth="1"/>
    <col min="10755" max="10755" width="8.5546875" style="252" customWidth="1"/>
    <col min="10756" max="10756" width="9.44140625" style="252" customWidth="1"/>
    <col min="10757" max="10757" width="9.44140625" style="252" bestFit="1" customWidth="1"/>
    <col min="10758" max="10759" width="9.44140625" style="252" customWidth="1"/>
    <col min="10760" max="10760" width="9.44140625" style="252" bestFit="1" customWidth="1"/>
    <col min="10761" max="10762" width="9.44140625" style="252" customWidth="1"/>
    <col min="10763" max="10765" width="9.109375" style="252"/>
    <col min="10766" max="10766" width="9.44140625" style="252" bestFit="1" customWidth="1"/>
    <col min="10767" max="10768" width="9.109375" style="252"/>
    <col min="10769" max="10770" width="0" style="252" hidden="1" customWidth="1"/>
    <col min="10771" max="10771" width="9.44140625" style="252" bestFit="1" customWidth="1"/>
    <col min="10772" max="10773" width="9.44140625" style="252" customWidth="1"/>
    <col min="10774" max="10774" width="9.44140625" style="252" bestFit="1" customWidth="1"/>
    <col min="10775" max="10776" width="9.44140625" style="252" customWidth="1"/>
    <col min="10777" max="10777" width="9.44140625" style="252" bestFit="1" customWidth="1"/>
    <col min="10778" max="10779" width="9.44140625" style="252" customWidth="1"/>
    <col min="10780" max="10780" width="9.44140625" style="252" bestFit="1" customWidth="1"/>
    <col min="10781" max="10782" width="9.109375" style="252"/>
    <col min="10783" max="10783" width="9.44140625" style="252" bestFit="1" customWidth="1"/>
    <col min="10784" max="10784" width="10.5546875" style="252" customWidth="1"/>
    <col min="10785" max="11008" width="9.109375" style="252"/>
    <col min="11009" max="11009" width="27.5546875" style="252" customWidth="1"/>
    <col min="11010" max="11010" width="9.44140625" style="252" bestFit="1" customWidth="1"/>
    <col min="11011" max="11011" width="8.5546875" style="252" customWidth="1"/>
    <col min="11012" max="11012" width="9.44140625" style="252" customWidth="1"/>
    <col min="11013" max="11013" width="9.44140625" style="252" bestFit="1" customWidth="1"/>
    <col min="11014" max="11015" width="9.44140625" style="252" customWidth="1"/>
    <col min="11016" max="11016" width="9.44140625" style="252" bestFit="1" customWidth="1"/>
    <col min="11017" max="11018" width="9.44140625" style="252" customWidth="1"/>
    <col min="11019" max="11021" width="9.109375" style="252"/>
    <col min="11022" max="11022" width="9.44140625" style="252" bestFit="1" customWidth="1"/>
    <col min="11023" max="11024" width="9.109375" style="252"/>
    <col min="11025" max="11026" width="0" style="252" hidden="1" customWidth="1"/>
    <col min="11027" max="11027" width="9.44140625" style="252" bestFit="1" customWidth="1"/>
    <col min="11028" max="11029" width="9.44140625" style="252" customWidth="1"/>
    <col min="11030" max="11030" width="9.44140625" style="252" bestFit="1" customWidth="1"/>
    <col min="11031" max="11032" width="9.44140625" style="252" customWidth="1"/>
    <col min="11033" max="11033" width="9.44140625" style="252" bestFit="1" customWidth="1"/>
    <col min="11034" max="11035" width="9.44140625" style="252" customWidth="1"/>
    <col min="11036" max="11036" width="9.44140625" style="252" bestFit="1" customWidth="1"/>
    <col min="11037" max="11038" width="9.109375" style="252"/>
    <col min="11039" max="11039" width="9.44140625" style="252" bestFit="1" customWidth="1"/>
    <col min="11040" max="11040" width="10.5546875" style="252" customWidth="1"/>
    <col min="11041" max="11264" width="9.109375" style="252"/>
    <col min="11265" max="11265" width="27.5546875" style="252" customWidth="1"/>
    <col min="11266" max="11266" width="9.44140625" style="252" bestFit="1" customWidth="1"/>
    <col min="11267" max="11267" width="8.5546875" style="252" customWidth="1"/>
    <col min="11268" max="11268" width="9.44140625" style="252" customWidth="1"/>
    <col min="11269" max="11269" width="9.44140625" style="252" bestFit="1" customWidth="1"/>
    <col min="11270" max="11271" width="9.44140625" style="252" customWidth="1"/>
    <col min="11272" max="11272" width="9.44140625" style="252" bestFit="1" customWidth="1"/>
    <col min="11273" max="11274" width="9.44140625" style="252" customWidth="1"/>
    <col min="11275" max="11277" width="9.109375" style="252"/>
    <col min="11278" max="11278" width="9.44140625" style="252" bestFit="1" customWidth="1"/>
    <col min="11279" max="11280" width="9.109375" style="252"/>
    <col min="11281" max="11282" width="0" style="252" hidden="1" customWidth="1"/>
    <col min="11283" max="11283" width="9.44140625" style="252" bestFit="1" customWidth="1"/>
    <col min="11284" max="11285" width="9.44140625" style="252" customWidth="1"/>
    <col min="11286" max="11286" width="9.44140625" style="252" bestFit="1" customWidth="1"/>
    <col min="11287" max="11288" width="9.44140625" style="252" customWidth="1"/>
    <col min="11289" max="11289" width="9.44140625" style="252" bestFit="1" customWidth="1"/>
    <col min="11290" max="11291" width="9.44140625" style="252" customWidth="1"/>
    <col min="11292" max="11292" width="9.44140625" style="252" bestFit="1" customWidth="1"/>
    <col min="11293" max="11294" width="9.109375" style="252"/>
    <col min="11295" max="11295" width="9.44140625" style="252" bestFit="1" customWidth="1"/>
    <col min="11296" max="11296" width="10.5546875" style="252" customWidth="1"/>
    <col min="11297" max="11520" width="9.109375" style="252"/>
    <col min="11521" max="11521" width="27.5546875" style="252" customWidth="1"/>
    <col min="11522" max="11522" width="9.44140625" style="252" bestFit="1" customWidth="1"/>
    <col min="11523" max="11523" width="8.5546875" style="252" customWidth="1"/>
    <col min="11524" max="11524" width="9.44140625" style="252" customWidth="1"/>
    <col min="11525" max="11525" width="9.44140625" style="252" bestFit="1" customWidth="1"/>
    <col min="11526" max="11527" width="9.44140625" style="252" customWidth="1"/>
    <col min="11528" max="11528" width="9.44140625" style="252" bestFit="1" customWidth="1"/>
    <col min="11529" max="11530" width="9.44140625" style="252" customWidth="1"/>
    <col min="11531" max="11533" width="9.109375" style="252"/>
    <col min="11534" max="11534" width="9.44140625" style="252" bestFit="1" customWidth="1"/>
    <col min="11535" max="11536" width="9.109375" style="252"/>
    <col min="11537" max="11538" width="0" style="252" hidden="1" customWidth="1"/>
    <col min="11539" max="11539" width="9.44140625" style="252" bestFit="1" customWidth="1"/>
    <col min="11540" max="11541" width="9.44140625" style="252" customWidth="1"/>
    <col min="11542" max="11542" width="9.44140625" style="252" bestFit="1" customWidth="1"/>
    <col min="11543" max="11544" width="9.44140625" style="252" customWidth="1"/>
    <col min="11545" max="11545" width="9.44140625" style="252" bestFit="1" customWidth="1"/>
    <col min="11546" max="11547" width="9.44140625" style="252" customWidth="1"/>
    <col min="11548" max="11548" width="9.44140625" style="252" bestFit="1" customWidth="1"/>
    <col min="11549" max="11550" width="9.109375" style="252"/>
    <col min="11551" max="11551" width="9.44140625" style="252" bestFit="1" customWidth="1"/>
    <col min="11552" max="11552" width="10.5546875" style="252" customWidth="1"/>
    <col min="11553" max="11776" width="9.109375" style="252"/>
    <col min="11777" max="11777" width="27.5546875" style="252" customWidth="1"/>
    <col min="11778" max="11778" width="9.44140625" style="252" bestFit="1" customWidth="1"/>
    <col min="11779" max="11779" width="8.5546875" style="252" customWidth="1"/>
    <col min="11780" max="11780" width="9.44140625" style="252" customWidth="1"/>
    <col min="11781" max="11781" width="9.44140625" style="252" bestFit="1" customWidth="1"/>
    <col min="11782" max="11783" width="9.44140625" style="252" customWidth="1"/>
    <col min="11784" max="11784" width="9.44140625" style="252" bestFit="1" customWidth="1"/>
    <col min="11785" max="11786" width="9.44140625" style="252" customWidth="1"/>
    <col min="11787" max="11789" width="9.109375" style="252"/>
    <col min="11790" max="11790" width="9.44140625" style="252" bestFit="1" customWidth="1"/>
    <col min="11791" max="11792" width="9.109375" style="252"/>
    <col min="11793" max="11794" width="0" style="252" hidden="1" customWidth="1"/>
    <col min="11795" max="11795" width="9.44140625" style="252" bestFit="1" customWidth="1"/>
    <col min="11796" max="11797" width="9.44140625" style="252" customWidth="1"/>
    <col min="11798" max="11798" width="9.44140625" style="252" bestFit="1" customWidth="1"/>
    <col min="11799" max="11800" width="9.44140625" style="252" customWidth="1"/>
    <col min="11801" max="11801" width="9.44140625" style="252" bestFit="1" customWidth="1"/>
    <col min="11802" max="11803" width="9.44140625" style="252" customWidth="1"/>
    <col min="11804" max="11804" width="9.44140625" style="252" bestFit="1" customWidth="1"/>
    <col min="11805" max="11806" width="9.109375" style="252"/>
    <col min="11807" max="11807" width="9.44140625" style="252" bestFit="1" customWidth="1"/>
    <col min="11808" max="11808" width="10.5546875" style="252" customWidth="1"/>
    <col min="11809" max="12032" width="9.109375" style="252"/>
    <col min="12033" max="12033" width="27.5546875" style="252" customWidth="1"/>
    <col min="12034" max="12034" width="9.44140625" style="252" bestFit="1" customWidth="1"/>
    <col min="12035" max="12035" width="8.5546875" style="252" customWidth="1"/>
    <col min="12036" max="12036" width="9.44140625" style="252" customWidth="1"/>
    <col min="12037" max="12037" width="9.44140625" style="252" bestFit="1" customWidth="1"/>
    <col min="12038" max="12039" width="9.44140625" style="252" customWidth="1"/>
    <col min="12040" max="12040" width="9.44140625" style="252" bestFit="1" customWidth="1"/>
    <col min="12041" max="12042" width="9.44140625" style="252" customWidth="1"/>
    <col min="12043" max="12045" width="9.109375" style="252"/>
    <col min="12046" max="12046" width="9.44140625" style="252" bestFit="1" customWidth="1"/>
    <col min="12047" max="12048" width="9.109375" style="252"/>
    <col min="12049" max="12050" width="0" style="252" hidden="1" customWidth="1"/>
    <col min="12051" max="12051" width="9.44140625" style="252" bestFit="1" customWidth="1"/>
    <col min="12052" max="12053" width="9.44140625" style="252" customWidth="1"/>
    <col min="12054" max="12054" width="9.44140625" style="252" bestFit="1" customWidth="1"/>
    <col min="12055" max="12056" width="9.44140625" style="252" customWidth="1"/>
    <col min="12057" max="12057" width="9.44140625" style="252" bestFit="1" customWidth="1"/>
    <col min="12058" max="12059" width="9.44140625" style="252" customWidth="1"/>
    <col min="12060" max="12060" width="9.44140625" style="252" bestFit="1" customWidth="1"/>
    <col min="12061" max="12062" width="9.109375" style="252"/>
    <col min="12063" max="12063" width="9.44140625" style="252" bestFit="1" customWidth="1"/>
    <col min="12064" max="12064" width="10.5546875" style="252" customWidth="1"/>
    <col min="12065" max="12288" width="9.109375" style="252"/>
    <col min="12289" max="12289" width="27.5546875" style="252" customWidth="1"/>
    <col min="12290" max="12290" width="9.44140625" style="252" bestFit="1" customWidth="1"/>
    <col min="12291" max="12291" width="8.5546875" style="252" customWidth="1"/>
    <col min="12292" max="12292" width="9.44140625" style="252" customWidth="1"/>
    <col min="12293" max="12293" width="9.44140625" style="252" bestFit="1" customWidth="1"/>
    <col min="12294" max="12295" width="9.44140625" style="252" customWidth="1"/>
    <col min="12296" max="12296" width="9.44140625" style="252" bestFit="1" customWidth="1"/>
    <col min="12297" max="12298" width="9.44140625" style="252" customWidth="1"/>
    <col min="12299" max="12301" width="9.109375" style="252"/>
    <col min="12302" max="12302" width="9.44140625" style="252" bestFit="1" customWidth="1"/>
    <col min="12303" max="12304" width="9.109375" style="252"/>
    <col min="12305" max="12306" width="0" style="252" hidden="1" customWidth="1"/>
    <col min="12307" max="12307" width="9.44140625" style="252" bestFit="1" customWidth="1"/>
    <col min="12308" max="12309" width="9.44140625" style="252" customWidth="1"/>
    <col min="12310" max="12310" width="9.44140625" style="252" bestFit="1" customWidth="1"/>
    <col min="12311" max="12312" width="9.44140625" style="252" customWidth="1"/>
    <col min="12313" max="12313" width="9.44140625" style="252" bestFit="1" customWidth="1"/>
    <col min="12314" max="12315" width="9.44140625" style="252" customWidth="1"/>
    <col min="12316" max="12316" width="9.44140625" style="252" bestFit="1" customWidth="1"/>
    <col min="12317" max="12318" width="9.109375" style="252"/>
    <col min="12319" max="12319" width="9.44140625" style="252" bestFit="1" customWidth="1"/>
    <col min="12320" max="12320" width="10.5546875" style="252" customWidth="1"/>
    <col min="12321" max="12544" width="9.109375" style="252"/>
    <col min="12545" max="12545" width="27.5546875" style="252" customWidth="1"/>
    <col min="12546" max="12546" width="9.44140625" style="252" bestFit="1" customWidth="1"/>
    <col min="12547" max="12547" width="8.5546875" style="252" customWidth="1"/>
    <col min="12548" max="12548" width="9.44140625" style="252" customWidth="1"/>
    <col min="12549" max="12549" width="9.44140625" style="252" bestFit="1" customWidth="1"/>
    <col min="12550" max="12551" width="9.44140625" style="252" customWidth="1"/>
    <col min="12552" max="12552" width="9.44140625" style="252" bestFit="1" customWidth="1"/>
    <col min="12553" max="12554" width="9.44140625" style="252" customWidth="1"/>
    <col min="12555" max="12557" width="9.109375" style="252"/>
    <col min="12558" max="12558" width="9.44140625" style="252" bestFit="1" customWidth="1"/>
    <col min="12559" max="12560" width="9.109375" style="252"/>
    <col min="12561" max="12562" width="0" style="252" hidden="1" customWidth="1"/>
    <col min="12563" max="12563" width="9.44140625" style="252" bestFit="1" customWidth="1"/>
    <col min="12564" max="12565" width="9.44140625" style="252" customWidth="1"/>
    <col min="12566" max="12566" width="9.44140625" style="252" bestFit="1" customWidth="1"/>
    <col min="12567" max="12568" width="9.44140625" style="252" customWidth="1"/>
    <col min="12569" max="12569" width="9.44140625" style="252" bestFit="1" customWidth="1"/>
    <col min="12570" max="12571" width="9.44140625" style="252" customWidth="1"/>
    <col min="12572" max="12572" width="9.44140625" style="252" bestFit="1" customWidth="1"/>
    <col min="12573" max="12574" width="9.109375" style="252"/>
    <col min="12575" max="12575" width="9.44140625" style="252" bestFit="1" customWidth="1"/>
    <col min="12576" max="12576" width="10.5546875" style="252" customWidth="1"/>
    <col min="12577" max="12800" width="9.109375" style="252"/>
    <col min="12801" max="12801" width="27.5546875" style="252" customWidth="1"/>
    <col min="12802" max="12802" width="9.44140625" style="252" bestFit="1" customWidth="1"/>
    <col min="12803" max="12803" width="8.5546875" style="252" customWidth="1"/>
    <col min="12804" max="12804" width="9.44140625" style="252" customWidth="1"/>
    <col min="12805" max="12805" width="9.44140625" style="252" bestFit="1" customWidth="1"/>
    <col min="12806" max="12807" width="9.44140625" style="252" customWidth="1"/>
    <col min="12808" max="12808" width="9.44140625" style="252" bestFit="1" customWidth="1"/>
    <col min="12809" max="12810" width="9.44140625" style="252" customWidth="1"/>
    <col min="12811" max="12813" width="9.109375" style="252"/>
    <col min="12814" max="12814" width="9.44140625" style="252" bestFit="1" customWidth="1"/>
    <col min="12815" max="12816" width="9.109375" style="252"/>
    <col min="12817" max="12818" width="0" style="252" hidden="1" customWidth="1"/>
    <col min="12819" max="12819" width="9.44140625" style="252" bestFit="1" customWidth="1"/>
    <col min="12820" max="12821" width="9.44140625" style="252" customWidth="1"/>
    <col min="12822" max="12822" width="9.44140625" style="252" bestFit="1" customWidth="1"/>
    <col min="12823" max="12824" width="9.44140625" style="252" customWidth="1"/>
    <col min="12825" max="12825" width="9.44140625" style="252" bestFit="1" customWidth="1"/>
    <col min="12826" max="12827" width="9.44140625" style="252" customWidth="1"/>
    <col min="12828" max="12828" width="9.44140625" style="252" bestFit="1" customWidth="1"/>
    <col min="12829" max="12830" width="9.109375" style="252"/>
    <col min="12831" max="12831" width="9.44140625" style="252" bestFit="1" customWidth="1"/>
    <col min="12832" max="12832" width="10.5546875" style="252" customWidth="1"/>
    <col min="12833" max="13056" width="9.109375" style="252"/>
    <col min="13057" max="13057" width="27.5546875" style="252" customWidth="1"/>
    <col min="13058" max="13058" width="9.44140625" style="252" bestFit="1" customWidth="1"/>
    <col min="13059" max="13059" width="8.5546875" style="252" customWidth="1"/>
    <col min="13060" max="13060" width="9.44140625" style="252" customWidth="1"/>
    <col min="13061" max="13061" width="9.44140625" style="252" bestFit="1" customWidth="1"/>
    <col min="13062" max="13063" width="9.44140625" style="252" customWidth="1"/>
    <col min="13064" max="13064" width="9.44140625" style="252" bestFit="1" customWidth="1"/>
    <col min="13065" max="13066" width="9.44140625" style="252" customWidth="1"/>
    <col min="13067" max="13069" width="9.109375" style="252"/>
    <col min="13070" max="13070" width="9.44140625" style="252" bestFit="1" customWidth="1"/>
    <col min="13071" max="13072" width="9.109375" style="252"/>
    <col min="13073" max="13074" width="0" style="252" hidden="1" customWidth="1"/>
    <col min="13075" max="13075" width="9.44140625" style="252" bestFit="1" customWidth="1"/>
    <col min="13076" max="13077" width="9.44140625" style="252" customWidth="1"/>
    <col min="13078" max="13078" width="9.44140625" style="252" bestFit="1" customWidth="1"/>
    <col min="13079" max="13080" width="9.44140625" style="252" customWidth="1"/>
    <col min="13081" max="13081" width="9.44140625" style="252" bestFit="1" customWidth="1"/>
    <col min="13082" max="13083" width="9.44140625" style="252" customWidth="1"/>
    <col min="13084" max="13084" width="9.44140625" style="252" bestFit="1" customWidth="1"/>
    <col min="13085" max="13086" width="9.109375" style="252"/>
    <col min="13087" max="13087" width="9.44140625" style="252" bestFit="1" customWidth="1"/>
    <col min="13088" max="13088" width="10.5546875" style="252" customWidth="1"/>
    <col min="13089" max="13312" width="9.109375" style="252"/>
    <col min="13313" max="13313" width="27.5546875" style="252" customWidth="1"/>
    <col min="13314" max="13314" width="9.44140625" style="252" bestFit="1" customWidth="1"/>
    <col min="13315" max="13315" width="8.5546875" style="252" customWidth="1"/>
    <col min="13316" max="13316" width="9.44140625" style="252" customWidth="1"/>
    <col min="13317" max="13317" width="9.44140625" style="252" bestFit="1" customWidth="1"/>
    <col min="13318" max="13319" width="9.44140625" style="252" customWidth="1"/>
    <col min="13320" max="13320" width="9.44140625" style="252" bestFit="1" customWidth="1"/>
    <col min="13321" max="13322" width="9.44140625" style="252" customWidth="1"/>
    <col min="13323" max="13325" width="9.109375" style="252"/>
    <col min="13326" max="13326" width="9.44140625" style="252" bestFit="1" customWidth="1"/>
    <col min="13327" max="13328" width="9.109375" style="252"/>
    <col min="13329" max="13330" width="0" style="252" hidden="1" customWidth="1"/>
    <col min="13331" max="13331" width="9.44140625" style="252" bestFit="1" customWidth="1"/>
    <col min="13332" max="13333" width="9.44140625" style="252" customWidth="1"/>
    <col min="13334" max="13334" width="9.44140625" style="252" bestFit="1" customWidth="1"/>
    <col min="13335" max="13336" width="9.44140625" style="252" customWidth="1"/>
    <col min="13337" max="13337" width="9.44140625" style="252" bestFit="1" customWidth="1"/>
    <col min="13338" max="13339" width="9.44140625" style="252" customWidth="1"/>
    <col min="13340" max="13340" width="9.44140625" style="252" bestFit="1" customWidth="1"/>
    <col min="13341" max="13342" width="9.109375" style="252"/>
    <col min="13343" max="13343" width="9.44140625" style="252" bestFit="1" customWidth="1"/>
    <col min="13344" max="13344" width="10.5546875" style="252" customWidth="1"/>
    <col min="13345" max="13568" width="9.109375" style="252"/>
    <col min="13569" max="13569" width="27.5546875" style="252" customWidth="1"/>
    <col min="13570" max="13570" width="9.44140625" style="252" bestFit="1" customWidth="1"/>
    <col min="13571" max="13571" width="8.5546875" style="252" customWidth="1"/>
    <col min="13572" max="13572" width="9.44140625" style="252" customWidth="1"/>
    <col min="13573" max="13573" width="9.44140625" style="252" bestFit="1" customWidth="1"/>
    <col min="13574" max="13575" width="9.44140625" style="252" customWidth="1"/>
    <col min="13576" max="13576" width="9.44140625" style="252" bestFit="1" customWidth="1"/>
    <col min="13577" max="13578" width="9.44140625" style="252" customWidth="1"/>
    <col min="13579" max="13581" width="9.109375" style="252"/>
    <col min="13582" max="13582" width="9.44140625" style="252" bestFit="1" customWidth="1"/>
    <col min="13583" max="13584" width="9.109375" style="252"/>
    <col min="13585" max="13586" width="0" style="252" hidden="1" customWidth="1"/>
    <col min="13587" max="13587" width="9.44140625" style="252" bestFit="1" customWidth="1"/>
    <col min="13588" max="13589" width="9.44140625" style="252" customWidth="1"/>
    <col min="13590" max="13590" width="9.44140625" style="252" bestFit="1" customWidth="1"/>
    <col min="13591" max="13592" width="9.44140625" style="252" customWidth="1"/>
    <col min="13593" max="13593" width="9.44140625" style="252" bestFit="1" customWidth="1"/>
    <col min="13594" max="13595" width="9.44140625" style="252" customWidth="1"/>
    <col min="13596" max="13596" width="9.44140625" style="252" bestFit="1" customWidth="1"/>
    <col min="13597" max="13598" width="9.109375" style="252"/>
    <col min="13599" max="13599" width="9.44140625" style="252" bestFit="1" customWidth="1"/>
    <col min="13600" max="13600" width="10.5546875" style="252" customWidth="1"/>
    <col min="13601" max="13824" width="9.109375" style="252"/>
    <col min="13825" max="13825" width="27.5546875" style="252" customWidth="1"/>
    <col min="13826" max="13826" width="9.44140625" style="252" bestFit="1" customWidth="1"/>
    <col min="13827" max="13827" width="8.5546875" style="252" customWidth="1"/>
    <col min="13828" max="13828" width="9.44140625" style="252" customWidth="1"/>
    <col min="13829" max="13829" width="9.44140625" style="252" bestFit="1" customWidth="1"/>
    <col min="13830" max="13831" width="9.44140625" style="252" customWidth="1"/>
    <col min="13832" max="13832" width="9.44140625" style="252" bestFit="1" customWidth="1"/>
    <col min="13833" max="13834" width="9.44140625" style="252" customWidth="1"/>
    <col min="13835" max="13837" width="9.109375" style="252"/>
    <col min="13838" max="13838" width="9.44140625" style="252" bestFit="1" customWidth="1"/>
    <col min="13839" max="13840" width="9.109375" style="252"/>
    <col min="13841" max="13842" width="0" style="252" hidden="1" customWidth="1"/>
    <col min="13843" max="13843" width="9.44140625" style="252" bestFit="1" customWidth="1"/>
    <col min="13844" max="13845" width="9.44140625" style="252" customWidth="1"/>
    <col min="13846" max="13846" width="9.44140625" style="252" bestFit="1" customWidth="1"/>
    <col min="13847" max="13848" width="9.44140625" style="252" customWidth="1"/>
    <col min="13849" max="13849" width="9.44140625" style="252" bestFit="1" customWidth="1"/>
    <col min="13850" max="13851" width="9.44140625" style="252" customWidth="1"/>
    <col min="13852" max="13852" width="9.44140625" style="252" bestFit="1" customWidth="1"/>
    <col min="13853" max="13854" width="9.109375" style="252"/>
    <col min="13855" max="13855" width="9.44140625" style="252" bestFit="1" customWidth="1"/>
    <col min="13856" max="13856" width="10.5546875" style="252" customWidth="1"/>
    <col min="13857" max="14080" width="9.109375" style="252"/>
    <col min="14081" max="14081" width="27.5546875" style="252" customWidth="1"/>
    <col min="14082" max="14082" width="9.44140625" style="252" bestFit="1" customWidth="1"/>
    <col min="14083" max="14083" width="8.5546875" style="252" customWidth="1"/>
    <col min="14084" max="14084" width="9.44140625" style="252" customWidth="1"/>
    <col min="14085" max="14085" width="9.44140625" style="252" bestFit="1" customWidth="1"/>
    <col min="14086" max="14087" width="9.44140625" style="252" customWidth="1"/>
    <col min="14088" max="14088" width="9.44140625" style="252" bestFit="1" customWidth="1"/>
    <col min="14089" max="14090" width="9.44140625" style="252" customWidth="1"/>
    <col min="14091" max="14093" width="9.109375" style="252"/>
    <col min="14094" max="14094" width="9.44140625" style="252" bestFit="1" customWidth="1"/>
    <col min="14095" max="14096" width="9.109375" style="252"/>
    <col min="14097" max="14098" width="0" style="252" hidden="1" customWidth="1"/>
    <col min="14099" max="14099" width="9.44140625" style="252" bestFit="1" customWidth="1"/>
    <col min="14100" max="14101" width="9.44140625" style="252" customWidth="1"/>
    <col min="14102" max="14102" width="9.44140625" style="252" bestFit="1" customWidth="1"/>
    <col min="14103" max="14104" width="9.44140625" style="252" customWidth="1"/>
    <col min="14105" max="14105" width="9.44140625" style="252" bestFit="1" customWidth="1"/>
    <col min="14106" max="14107" width="9.44140625" style="252" customWidth="1"/>
    <col min="14108" max="14108" width="9.44140625" style="252" bestFit="1" customWidth="1"/>
    <col min="14109" max="14110" width="9.109375" style="252"/>
    <col min="14111" max="14111" width="9.44140625" style="252" bestFit="1" customWidth="1"/>
    <col min="14112" max="14112" width="10.5546875" style="252" customWidth="1"/>
    <col min="14113" max="14336" width="9.109375" style="252"/>
    <col min="14337" max="14337" width="27.5546875" style="252" customWidth="1"/>
    <col min="14338" max="14338" width="9.44140625" style="252" bestFit="1" customWidth="1"/>
    <col min="14339" max="14339" width="8.5546875" style="252" customWidth="1"/>
    <col min="14340" max="14340" width="9.44140625" style="252" customWidth="1"/>
    <col min="14341" max="14341" width="9.44140625" style="252" bestFit="1" customWidth="1"/>
    <col min="14342" max="14343" width="9.44140625" style="252" customWidth="1"/>
    <col min="14344" max="14344" width="9.44140625" style="252" bestFit="1" customWidth="1"/>
    <col min="14345" max="14346" width="9.44140625" style="252" customWidth="1"/>
    <col min="14347" max="14349" width="9.109375" style="252"/>
    <col min="14350" max="14350" width="9.44140625" style="252" bestFit="1" customWidth="1"/>
    <col min="14351" max="14352" width="9.109375" style="252"/>
    <col min="14353" max="14354" width="0" style="252" hidden="1" customWidth="1"/>
    <col min="14355" max="14355" width="9.44140625" style="252" bestFit="1" customWidth="1"/>
    <col min="14356" max="14357" width="9.44140625" style="252" customWidth="1"/>
    <col min="14358" max="14358" width="9.44140625" style="252" bestFit="1" customWidth="1"/>
    <col min="14359" max="14360" width="9.44140625" style="252" customWidth="1"/>
    <col min="14361" max="14361" width="9.44140625" style="252" bestFit="1" customWidth="1"/>
    <col min="14362" max="14363" width="9.44140625" style="252" customWidth="1"/>
    <col min="14364" max="14364" width="9.44140625" style="252" bestFit="1" customWidth="1"/>
    <col min="14365" max="14366" width="9.109375" style="252"/>
    <col min="14367" max="14367" width="9.44140625" style="252" bestFit="1" customWidth="1"/>
    <col min="14368" max="14368" width="10.5546875" style="252" customWidth="1"/>
    <col min="14369" max="14592" width="9.109375" style="252"/>
    <col min="14593" max="14593" width="27.5546875" style="252" customWidth="1"/>
    <col min="14594" max="14594" width="9.44140625" style="252" bestFit="1" customWidth="1"/>
    <col min="14595" max="14595" width="8.5546875" style="252" customWidth="1"/>
    <col min="14596" max="14596" width="9.44140625" style="252" customWidth="1"/>
    <col min="14597" max="14597" width="9.44140625" style="252" bestFit="1" customWidth="1"/>
    <col min="14598" max="14599" width="9.44140625" style="252" customWidth="1"/>
    <col min="14600" max="14600" width="9.44140625" style="252" bestFit="1" customWidth="1"/>
    <col min="14601" max="14602" width="9.44140625" style="252" customWidth="1"/>
    <col min="14603" max="14605" width="9.109375" style="252"/>
    <col min="14606" max="14606" width="9.44140625" style="252" bestFit="1" customWidth="1"/>
    <col min="14607" max="14608" width="9.109375" style="252"/>
    <col min="14609" max="14610" width="0" style="252" hidden="1" customWidth="1"/>
    <col min="14611" max="14611" width="9.44140625" style="252" bestFit="1" customWidth="1"/>
    <col min="14612" max="14613" width="9.44140625" style="252" customWidth="1"/>
    <col min="14614" max="14614" width="9.44140625" style="252" bestFit="1" customWidth="1"/>
    <col min="14615" max="14616" width="9.44140625" style="252" customWidth="1"/>
    <col min="14617" max="14617" width="9.44140625" style="252" bestFit="1" customWidth="1"/>
    <col min="14618" max="14619" width="9.44140625" style="252" customWidth="1"/>
    <col min="14620" max="14620" width="9.44140625" style="252" bestFit="1" customWidth="1"/>
    <col min="14621" max="14622" width="9.109375" style="252"/>
    <col min="14623" max="14623" width="9.44140625" style="252" bestFit="1" customWidth="1"/>
    <col min="14624" max="14624" width="10.5546875" style="252" customWidth="1"/>
    <col min="14625" max="14848" width="9.109375" style="252"/>
    <col min="14849" max="14849" width="27.5546875" style="252" customWidth="1"/>
    <col min="14850" max="14850" width="9.44140625" style="252" bestFit="1" customWidth="1"/>
    <col min="14851" max="14851" width="8.5546875" style="252" customWidth="1"/>
    <col min="14852" max="14852" width="9.44140625" style="252" customWidth="1"/>
    <col min="14853" max="14853" width="9.44140625" style="252" bestFit="1" customWidth="1"/>
    <col min="14854" max="14855" width="9.44140625" style="252" customWidth="1"/>
    <col min="14856" max="14856" width="9.44140625" style="252" bestFit="1" customWidth="1"/>
    <col min="14857" max="14858" width="9.44140625" style="252" customWidth="1"/>
    <col min="14859" max="14861" width="9.109375" style="252"/>
    <col min="14862" max="14862" width="9.44140625" style="252" bestFit="1" customWidth="1"/>
    <col min="14863" max="14864" width="9.109375" style="252"/>
    <col min="14865" max="14866" width="0" style="252" hidden="1" customWidth="1"/>
    <col min="14867" max="14867" width="9.44140625" style="252" bestFit="1" customWidth="1"/>
    <col min="14868" max="14869" width="9.44140625" style="252" customWidth="1"/>
    <col min="14870" max="14870" width="9.44140625" style="252" bestFit="1" customWidth="1"/>
    <col min="14871" max="14872" width="9.44140625" style="252" customWidth="1"/>
    <col min="14873" max="14873" width="9.44140625" style="252" bestFit="1" customWidth="1"/>
    <col min="14874" max="14875" width="9.44140625" style="252" customWidth="1"/>
    <col min="14876" max="14876" width="9.44140625" style="252" bestFit="1" customWidth="1"/>
    <col min="14877" max="14878" width="9.109375" style="252"/>
    <col min="14879" max="14879" width="9.44140625" style="252" bestFit="1" customWidth="1"/>
    <col min="14880" max="14880" width="10.5546875" style="252" customWidth="1"/>
    <col min="14881" max="15104" width="9.109375" style="252"/>
    <col min="15105" max="15105" width="27.5546875" style="252" customWidth="1"/>
    <col min="15106" max="15106" width="9.44140625" style="252" bestFit="1" customWidth="1"/>
    <col min="15107" max="15107" width="8.5546875" style="252" customWidth="1"/>
    <col min="15108" max="15108" width="9.44140625" style="252" customWidth="1"/>
    <col min="15109" max="15109" width="9.44140625" style="252" bestFit="1" customWidth="1"/>
    <col min="15110" max="15111" width="9.44140625" style="252" customWidth="1"/>
    <col min="15112" max="15112" width="9.44140625" style="252" bestFit="1" customWidth="1"/>
    <col min="15113" max="15114" width="9.44140625" style="252" customWidth="1"/>
    <col min="15115" max="15117" width="9.109375" style="252"/>
    <col min="15118" max="15118" width="9.44140625" style="252" bestFit="1" customWidth="1"/>
    <col min="15119" max="15120" width="9.109375" style="252"/>
    <col min="15121" max="15122" width="0" style="252" hidden="1" customWidth="1"/>
    <col min="15123" max="15123" width="9.44140625" style="252" bestFit="1" customWidth="1"/>
    <col min="15124" max="15125" width="9.44140625" style="252" customWidth="1"/>
    <col min="15126" max="15126" width="9.44140625" style="252" bestFit="1" customWidth="1"/>
    <col min="15127" max="15128" width="9.44140625" style="252" customWidth="1"/>
    <col min="15129" max="15129" width="9.44140625" style="252" bestFit="1" customWidth="1"/>
    <col min="15130" max="15131" width="9.44140625" style="252" customWidth="1"/>
    <col min="15132" max="15132" width="9.44140625" style="252" bestFit="1" customWidth="1"/>
    <col min="15133" max="15134" width="9.109375" style="252"/>
    <col min="15135" max="15135" width="9.44140625" style="252" bestFit="1" customWidth="1"/>
    <col min="15136" max="15136" width="10.5546875" style="252" customWidth="1"/>
    <col min="15137" max="15360" width="9.109375" style="252"/>
    <col min="15361" max="15361" width="27.5546875" style="252" customWidth="1"/>
    <col min="15362" max="15362" width="9.44140625" style="252" bestFit="1" customWidth="1"/>
    <col min="15363" max="15363" width="8.5546875" style="252" customWidth="1"/>
    <col min="15364" max="15364" width="9.44140625" style="252" customWidth="1"/>
    <col min="15365" max="15365" width="9.44140625" style="252" bestFit="1" customWidth="1"/>
    <col min="15366" max="15367" width="9.44140625" style="252" customWidth="1"/>
    <col min="15368" max="15368" width="9.44140625" style="252" bestFit="1" customWidth="1"/>
    <col min="15369" max="15370" width="9.44140625" style="252" customWidth="1"/>
    <col min="15371" max="15373" width="9.109375" style="252"/>
    <col min="15374" max="15374" width="9.44140625" style="252" bestFit="1" customWidth="1"/>
    <col min="15375" max="15376" width="9.109375" style="252"/>
    <col min="15377" max="15378" width="0" style="252" hidden="1" customWidth="1"/>
    <col min="15379" max="15379" width="9.44140625" style="252" bestFit="1" customWidth="1"/>
    <col min="15380" max="15381" width="9.44140625" style="252" customWidth="1"/>
    <col min="15382" max="15382" width="9.44140625" style="252" bestFit="1" customWidth="1"/>
    <col min="15383" max="15384" width="9.44140625" style="252" customWidth="1"/>
    <col min="15385" max="15385" width="9.44140625" style="252" bestFit="1" customWidth="1"/>
    <col min="15386" max="15387" width="9.44140625" style="252" customWidth="1"/>
    <col min="15388" max="15388" width="9.44140625" style="252" bestFit="1" customWidth="1"/>
    <col min="15389" max="15390" width="9.109375" style="252"/>
    <col min="15391" max="15391" width="9.44140625" style="252" bestFit="1" customWidth="1"/>
    <col min="15392" max="15392" width="10.5546875" style="252" customWidth="1"/>
    <col min="15393" max="15616" width="9.109375" style="252"/>
    <col min="15617" max="15617" width="27.5546875" style="252" customWidth="1"/>
    <col min="15618" max="15618" width="9.44140625" style="252" bestFit="1" customWidth="1"/>
    <col min="15619" max="15619" width="8.5546875" style="252" customWidth="1"/>
    <col min="15620" max="15620" width="9.44140625" style="252" customWidth="1"/>
    <col min="15621" max="15621" width="9.44140625" style="252" bestFit="1" customWidth="1"/>
    <col min="15622" max="15623" width="9.44140625" style="252" customWidth="1"/>
    <col min="15624" max="15624" width="9.44140625" style="252" bestFit="1" customWidth="1"/>
    <col min="15625" max="15626" width="9.44140625" style="252" customWidth="1"/>
    <col min="15627" max="15629" width="9.109375" style="252"/>
    <col min="15630" max="15630" width="9.44140625" style="252" bestFit="1" customWidth="1"/>
    <col min="15631" max="15632" width="9.109375" style="252"/>
    <col min="15633" max="15634" width="0" style="252" hidden="1" customWidth="1"/>
    <col min="15635" max="15635" width="9.44140625" style="252" bestFit="1" customWidth="1"/>
    <col min="15636" max="15637" width="9.44140625" style="252" customWidth="1"/>
    <col min="15638" max="15638" width="9.44140625" style="252" bestFit="1" customWidth="1"/>
    <col min="15639" max="15640" width="9.44140625" style="252" customWidth="1"/>
    <col min="15641" max="15641" width="9.44140625" style="252" bestFit="1" customWidth="1"/>
    <col min="15642" max="15643" width="9.44140625" style="252" customWidth="1"/>
    <col min="15644" max="15644" width="9.44140625" style="252" bestFit="1" customWidth="1"/>
    <col min="15645" max="15646" width="9.109375" style="252"/>
    <col min="15647" max="15647" width="9.44140625" style="252" bestFit="1" customWidth="1"/>
    <col min="15648" max="15648" width="10.5546875" style="252" customWidth="1"/>
    <col min="15649" max="15872" width="9.109375" style="252"/>
    <col min="15873" max="15873" width="27.5546875" style="252" customWidth="1"/>
    <col min="15874" max="15874" width="9.44140625" style="252" bestFit="1" customWidth="1"/>
    <col min="15875" max="15875" width="8.5546875" style="252" customWidth="1"/>
    <col min="15876" max="15876" width="9.44140625" style="252" customWidth="1"/>
    <col min="15877" max="15877" width="9.44140625" style="252" bestFit="1" customWidth="1"/>
    <col min="15878" max="15879" width="9.44140625" style="252" customWidth="1"/>
    <col min="15880" max="15880" width="9.44140625" style="252" bestFit="1" customWidth="1"/>
    <col min="15881" max="15882" width="9.44140625" style="252" customWidth="1"/>
    <col min="15883" max="15885" width="9.109375" style="252"/>
    <col min="15886" max="15886" width="9.44140625" style="252" bestFit="1" customWidth="1"/>
    <col min="15887" max="15888" width="9.109375" style="252"/>
    <col min="15889" max="15890" width="0" style="252" hidden="1" customWidth="1"/>
    <col min="15891" max="15891" width="9.44140625" style="252" bestFit="1" customWidth="1"/>
    <col min="15892" max="15893" width="9.44140625" style="252" customWidth="1"/>
    <col min="15894" max="15894" width="9.44140625" style="252" bestFit="1" customWidth="1"/>
    <col min="15895" max="15896" width="9.44140625" style="252" customWidth="1"/>
    <col min="15897" max="15897" width="9.44140625" style="252" bestFit="1" customWidth="1"/>
    <col min="15898" max="15899" width="9.44140625" style="252" customWidth="1"/>
    <col min="15900" max="15900" width="9.44140625" style="252" bestFit="1" customWidth="1"/>
    <col min="15901" max="15902" width="9.109375" style="252"/>
    <col min="15903" max="15903" width="9.44140625" style="252" bestFit="1" customWidth="1"/>
    <col min="15904" max="15904" width="10.5546875" style="252" customWidth="1"/>
    <col min="15905" max="16128" width="9.109375" style="252"/>
    <col min="16129" max="16129" width="27.5546875" style="252" customWidth="1"/>
    <col min="16130" max="16130" width="9.44140625" style="252" bestFit="1" customWidth="1"/>
    <col min="16131" max="16131" width="8.5546875" style="252" customWidth="1"/>
    <col min="16132" max="16132" width="9.44140625" style="252" customWidth="1"/>
    <col min="16133" max="16133" width="9.44140625" style="252" bestFit="1" customWidth="1"/>
    <col min="16134" max="16135" width="9.44140625" style="252" customWidth="1"/>
    <col min="16136" max="16136" width="9.44140625" style="252" bestFit="1" customWidth="1"/>
    <col min="16137" max="16138" width="9.44140625" style="252" customWidth="1"/>
    <col min="16139" max="16141" width="9.109375" style="252"/>
    <col min="16142" max="16142" width="9.44140625" style="252" bestFit="1" customWidth="1"/>
    <col min="16143" max="16144" width="9.109375" style="252"/>
    <col min="16145" max="16146" width="0" style="252" hidden="1" customWidth="1"/>
    <col min="16147" max="16147" width="9.44140625" style="252" bestFit="1" customWidth="1"/>
    <col min="16148" max="16149" width="9.44140625" style="252" customWidth="1"/>
    <col min="16150" max="16150" width="9.44140625" style="252" bestFit="1" customWidth="1"/>
    <col min="16151" max="16152" width="9.44140625" style="252" customWidth="1"/>
    <col min="16153" max="16153" width="9.44140625" style="252" bestFit="1" customWidth="1"/>
    <col min="16154" max="16155" width="9.44140625" style="252" customWidth="1"/>
    <col min="16156" max="16156" width="9.44140625" style="252" bestFit="1" customWidth="1"/>
    <col min="16157" max="16158" width="9.109375" style="252"/>
    <col min="16159" max="16159" width="9.44140625" style="252" bestFit="1" customWidth="1"/>
    <col min="16160" max="16160" width="10.5546875" style="252" customWidth="1"/>
    <col min="16161" max="16384" width="9.109375" style="252"/>
  </cols>
  <sheetData>
    <row r="1" spans="1:90" ht="17.399999999999999" x14ac:dyDescent="0.3">
      <c r="A1" s="209" t="s">
        <v>86</v>
      </c>
      <c r="Q1" s="325"/>
      <c r="R1" s="325"/>
    </row>
    <row r="3" spans="1:90" ht="13.8" thickBot="1" x14ac:dyDescent="0.3">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90" x14ac:dyDescent="0.25">
      <c r="A4" s="281"/>
      <c r="B4" s="1038" t="s">
        <v>56</v>
      </c>
      <c r="C4" s="1038"/>
      <c r="D4" s="1038"/>
      <c r="E4" s="1038"/>
      <c r="F4" s="1038"/>
      <c r="G4" s="1038"/>
      <c r="H4" s="1038"/>
      <c r="I4" s="1038"/>
      <c r="J4" s="1038"/>
      <c r="K4" s="1038"/>
      <c r="L4" s="1038"/>
      <c r="M4" s="1038"/>
      <c r="N4" s="1038"/>
      <c r="O4" s="1038"/>
      <c r="P4" s="326"/>
      <c r="Q4" s="1039" t="s">
        <v>57</v>
      </c>
      <c r="R4" s="1030"/>
      <c r="S4" s="1040"/>
      <c r="T4" s="1040"/>
      <c r="U4" s="1040"/>
      <c r="V4" s="1040"/>
      <c r="W4" s="1040"/>
      <c r="X4" s="1040"/>
      <c r="Y4" s="1040"/>
      <c r="Z4" s="1040"/>
      <c r="AA4" s="1040"/>
      <c r="AB4" s="1040"/>
      <c r="AC4" s="1040"/>
      <c r="AD4" s="1040"/>
      <c r="AE4" s="1040"/>
      <c r="AF4" s="1040"/>
      <c r="AG4" s="290"/>
    </row>
    <row r="5" spans="1:90" s="332" customFormat="1" ht="31.5" customHeight="1" x14ac:dyDescent="0.25">
      <c r="A5" s="327"/>
      <c r="B5" s="1041" t="s">
        <v>87</v>
      </c>
      <c r="C5" s="1041"/>
      <c r="D5" s="328"/>
      <c r="E5" s="1041" t="s">
        <v>88</v>
      </c>
      <c r="F5" s="1041"/>
      <c r="G5" s="328"/>
      <c r="H5" s="1041" t="s">
        <v>89</v>
      </c>
      <c r="I5" s="1041"/>
      <c r="J5" s="328"/>
      <c r="K5" s="1042" t="s">
        <v>90</v>
      </c>
      <c r="L5" s="1042"/>
      <c r="M5" s="328"/>
      <c r="N5" s="1041" t="s">
        <v>91</v>
      </c>
      <c r="O5" s="1041"/>
      <c r="P5" s="329"/>
      <c r="Q5" s="330" t="s">
        <v>92</v>
      </c>
      <c r="R5" s="330"/>
      <c r="S5" s="1037" t="s">
        <v>87</v>
      </c>
      <c r="T5" s="1037"/>
      <c r="U5" s="329"/>
      <c r="V5" s="1041" t="s">
        <v>88</v>
      </c>
      <c r="W5" s="1041"/>
      <c r="X5" s="329"/>
      <c r="Y5" s="1037" t="s">
        <v>89</v>
      </c>
      <c r="Z5" s="1037"/>
      <c r="AA5" s="329"/>
      <c r="AB5" s="1036" t="s">
        <v>90</v>
      </c>
      <c r="AC5" s="1036"/>
      <c r="AD5" s="331"/>
      <c r="AE5" s="1037" t="s">
        <v>91</v>
      </c>
      <c r="AF5" s="103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row>
    <row r="6" spans="1:90" x14ac:dyDescent="0.25">
      <c r="A6" s="293"/>
      <c r="B6" s="333" t="s">
        <v>60</v>
      </c>
      <c r="C6" s="334" t="s">
        <v>93</v>
      </c>
      <c r="D6" s="333"/>
      <c r="E6" s="333" t="s">
        <v>60</v>
      </c>
      <c r="F6" s="334" t="s">
        <v>93</v>
      </c>
      <c r="G6" s="333"/>
      <c r="H6" s="333" t="s">
        <v>60</v>
      </c>
      <c r="I6" s="334" t="s">
        <v>93</v>
      </c>
      <c r="J6" s="333"/>
      <c r="K6" s="333" t="s">
        <v>60</v>
      </c>
      <c r="L6" s="334" t="s">
        <v>93</v>
      </c>
      <c r="M6" s="333"/>
      <c r="N6" s="333" t="s">
        <v>60</v>
      </c>
      <c r="O6" s="334" t="s">
        <v>93</v>
      </c>
      <c r="P6" s="335"/>
      <c r="Q6" s="336" t="s">
        <v>94</v>
      </c>
      <c r="R6" s="336"/>
      <c r="S6" s="337" t="s">
        <v>60</v>
      </c>
      <c r="T6" s="338" t="s">
        <v>93</v>
      </c>
      <c r="U6" s="337"/>
      <c r="V6" s="337" t="s">
        <v>60</v>
      </c>
      <c r="W6" s="338" t="s">
        <v>93</v>
      </c>
      <c r="X6" s="337"/>
      <c r="Y6" s="337" t="s">
        <v>60</v>
      </c>
      <c r="Z6" s="338" t="s">
        <v>93</v>
      </c>
      <c r="AA6" s="337"/>
      <c r="AB6" s="337" t="s">
        <v>60</v>
      </c>
      <c r="AC6" s="338" t="s">
        <v>93</v>
      </c>
      <c r="AD6" s="337"/>
      <c r="AE6" s="337" t="s">
        <v>60</v>
      </c>
      <c r="AF6" s="338" t="s">
        <v>93</v>
      </c>
    </row>
    <row r="7" spans="1:90" x14ac:dyDescent="0.25">
      <c r="A7" s="290"/>
      <c r="B7" s="329"/>
      <c r="C7" s="329"/>
      <c r="D7" s="329"/>
      <c r="E7" s="329"/>
      <c r="F7" s="329"/>
      <c r="G7" s="329"/>
      <c r="H7" s="329"/>
      <c r="I7" s="329"/>
      <c r="J7" s="329"/>
      <c r="K7" s="329"/>
      <c r="L7" s="329"/>
      <c r="M7" s="329"/>
      <c r="N7" s="329"/>
      <c r="O7" s="329"/>
      <c r="P7" s="335"/>
      <c r="Q7" s="290"/>
      <c r="R7" s="290"/>
      <c r="S7" s="335"/>
      <c r="T7" s="335"/>
      <c r="U7" s="335"/>
      <c r="V7" s="335"/>
      <c r="W7" s="335"/>
      <c r="X7" s="335"/>
      <c r="Y7" s="335"/>
      <c r="Z7" s="335"/>
      <c r="AA7" s="335"/>
      <c r="AB7" s="335"/>
      <c r="AC7" s="335"/>
      <c r="AD7" s="335"/>
      <c r="AE7" s="335"/>
      <c r="AF7" s="335"/>
    </row>
    <row r="8" spans="1:90" x14ac:dyDescent="0.25">
      <c r="A8" s="251" t="s">
        <v>33</v>
      </c>
      <c r="B8" s="484">
        <f>B11+B12</f>
        <v>528</v>
      </c>
      <c r="C8" s="340"/>
      <c r="D8" s="341"/>
      <c r="E8" s="484">
        <f>E11+E12</f>
        <v>168</v>
      </c>
      <c r="F8" s="340"/>
      <c r="G8" s="341"/>
      <c r="H8" s="343">
        <v>1550</v>
      </c>
      <c r="I8" s="340"/>
      <c r="J8" s="341"/>
      <c r="K8" s="339">
        <v>1540</v>
      </c>
      <c r="L8" s="340"/>
      <c r="M8" s="341"/>
      <c r="N8" s="342">
        <v>7240</v>
      </c>
      <c r="O8" s="340"/>
      <c r="P8" s="289"/>
      <c r="Q8" s="344"/>
      <c r="R8" s="344"/>
      <c r="S8" s="785">
        <v>478</v>
      </c>
      <c r="T8" s="345"/>
      <c r="U8" s="289"/>
      <c r="V8" s="785">
        <v>292</v>
      </c>
      <c r="W8" s="345"/>
      <c r="X8" s="289"/>
      <c r="Y8" s="785">
        <v>774</v>
      </c>
      <c r="Z8" s="345"/>
      <c r="AA8" s="289"/>
      <c r="AB8" s="785">
        <v>752</v>
      </c>
      <c r="AC8" s="345"/>
      <c r="AD8" s="289"/>
      <c r="AE8" s="785">
        <v>2296</v>
      </c>
      <c r="AF8" s="345"/>
    </row>
    <row r="9" spans="1:90" x14ac:dyDescent="0.25">
      <c r="A9" s="346"/>
      <c r="B9" s="485"/>
      <c r="C9" s="347"/>
      <c r="D9" s="348"/>
      <c r="E9" s="485"/>
      <c r="F9" s="347"/>
      <c r="G9" s="349"/>
      <c r="H9" s="350"/>
      <c r="I9" s="347"/>
      <c r="J9" s="349"/>
      <c r="K9" s="347"/>
      <c r="L9" s="347"/>
      <c r="M9" s="349"/>
      <c r="N9" s="347"/>
      <c r="O9" s="347"/>
      <c r="P9" s="289"/>
      <c r="Q9" s="351"/>
      <c r="R9" s="352"/>
      <c r="S9" s="353"/>
      <c r="T9" s="353"/>
      <c r="U9" s="292"/>
      <c r="V9" s="353"/>
      <c r="W9" s="353"/>
      <c r="X9" s="354"/>
      <c r="Y9" s="353"/>
      <c r="Z9" s="353"/>
      <c r="AA9" s="354"/>
      <c r="AB9" s="353"/>
      <c r="AC9" s="353"/>
      <c r="AD9" s="354"/>
      <c r="AE9" s="353"/>
      <c r="AF9" s="353"/>
    </row>
    <row r="10" spans="1:90" x14ac:dyDescent="0.25">
      <c r="A10" s="251" t="s">
        <v>10</v>
      </c>
      <c r="B10" s="486"/>
      <c r="C10" s="355"/>
      <c r="D10" s="341"/>
      <c r="E10" s="486"/>
      <c r="F10" s="355"/>
      <c r="G10" s="356"/>
      <c r="H10" s="342"/>
      <c r="I10" s="355"/>
      <c r="J10" s="356"/>
      <c r="K10" s="355"/>
      <c r="L10" s="355"/>
      <c r="M10" s="356"/>
      <c r="N10" s="355"/>
      <c r="O10" s="355"/>
      <c r="P10" s="289"/>
      <c r="Q10" s="344"/>
      <c r="R10" s="357"/>
      <c r="S10" s="358"/>
      <c r="T10" s="358"/>
      <c r="U10" s="289"/>
      <c r="V10" s="358"/>
      <c r="W10" s="358"/>
      <c r="X10" s="359"/>
      <c r="Y10" s="358"/>
      <c r="Z10" s="358"/>
      <c r="AA10" s="359"/>
      <c r="AB10" s="358"/>
      <c r="AC10" s="358"/>
      <c r="AD10" s="359"/>
      <c r="AE10" s="358"/>
      <c r="AF10" s="358"/>
    </row>
    <row r="11" spans="1:90" x14ac:dyDescent="0.25">
      <c r="A11" s="289" t="s">
        <v>11</v>
      </c>
      <c r="B11" s="484">
        <v>323</v>
      </c>
      <c r="C11" s="360"/>
      <c r="D11" s="361"/>
      <c r="E11" s="484">
        <v>115</v>
      </c>
      <c r="F11" s="362"/>
      <c r="G11" s="363"/>
      <c r="H11" s="484">
        <v>433</v>
      </c>
      <c r="I11" s="363"/>
      <c r="J11" s="356"/>
      <c r="K11" s="484">
        <v>844</v>
      </c>
      <c r="L11" s="360"/>
      <c r="M11" s="356"/>
      <c r="N11" s="339">
        <f>B11+E11+H11+K11</f>
        <v>1715</v>
      </c>
      <c r="O11" s="360"/>
      <c r="P11" s="289"/>
      <c r="Q11" s="344"/>
      <c r="R11" s="357"/>
      <c r="S11" s="785">
        <v>274</v>
      </c>
      <c r="T11" s="786">
        <f>S11/$S$8</f>
        <v>0.57322175732217573</v>
      </c>
      <c r="U11" s="787"/>
      <c r="V11" s="785">
        <v>174</v>
      </c>
      <c r="W11" s="786">
        <f>V11/$V$8</f>
        <v>0.59589041095890416</v>
      </c>
      <c r="X11" s="788"/>
      <c r="Y11" s="785">
        <v>513</v>
      </c>
      <c r="Z11" s="786">
        <f>Y11/$Y$8</f>
        <v>0.66279069767441856</v>
      </c>
      <c r="AA11" s="788"/>
      <c r="AB11" s="785">
        <v>449</v>
      </c>
      <c r="AC11" s="786">
        <f>AB11/$AB$8</f>
        <v>0.59707446808510634</v>
      </c>
      <c r="AD11" s="359"/>
      <c r="AE11" s="344">
        <v>1410</v>
      </c>
      <c r="AF11" s="364">
        <f>AE11/$AE$8</f>
        <v>0.61411149825783973</v>
      </c>
    </row>
    <row r="12" spans="1:90" x14ac:dyDescent="0.25">
      <c r="A12" s="292" t="s">
        <v>12</v>
      </c>
      <c r="B12" s="484">
        <v>205</v>
      </c>
      <c r="C12" s="366"/>
      <c r="D12" s="367"/>
      <c r="E12" s="484">
        <v>53</v>
      </c>
      <c r="F12" s="368"/>
      <c r="G12" s="349"/>
      <c r="H12" s="484">
        <v>237</v>
      </c>
      <c r="I12" s="366"/>
      <c r="J12" s="349"/>
      <c r="K12" s="484">
        <v>463</v>
      </c>
      <c r="L12" s="366"/>
      <c r="M12" s="349"/>
      <c r="N12" s="339">
        <f>B12+E12+H12+K12</f>
        <v>958</v>
      </c>
      <c r="O12" s="366"/>
      <c r="P12" s="292"/>
      <c r="Q12" s="351"/>
      <c r="R12" s="352"/>
      <c r="S12" s="789">
        <v>204</v>
      </c>
      <c r="T12" s="790">
        <f t="shared" ref="T12:T27" si="0">S12/$S$8</f>
        <v>0.42677824267782427</v>
      </c>
      <c r="U12" s="791"/>
      <c r="V12" s="789">
        <v>118</v>
      </c>
      <c r="W12" s="790">
        <f t="shared" ref="W12:W27" si="1">V12/$V$8</f>
        <v>0.4041095890410959</v>
      </c>
      <c r="X12" s="792"/>
      <c r="Y12" s="789">
        <v>261</v>
      </c>
      <c r="Z12" s="790">
        <f t="shared" ref="Z12:Z27" si="2">Y12/$Y$8</f>
        <v>0.33720930232558138</v>
      </c>
      <c r="AA12" s="792"/>
      <c r="AB12" s="789">
        <v>303</v>
      </c>
      <c r="AC12" s="790">
        <f t="shared" ref="AC12:AC27" si="3">AB12/$AB$8</f>
        <v>0.40292553191489361</v>
      </c>
      <c r="AD12" s="354"/>
      <c r="AE12" s="351">
        <v>886</v>
      </c>
      <c r="AF12" s="369">
        <f t="shared" ref="AF12:AF27" si="4">AE12/$AE$8</f>
        <v>0.38588850174216027</v>
      </c>
    </row>
    <row r="13" spans="1:90" x14ac:dyDescent="0.25">
      <c r="A13" s="287" t="s">
        <v>13</v>
      </c>
      <c r="B13" s="487"/>
      <c r="C13" s="372"/>
      <c r="D13" s="373"/>
      <c r="E13" s="487"/>
      <c r="F13" s="372"/>
      <c r="G13" s="373"/>
      <c r="H13" s="487"/>
      <c r="I13" s="372"/>
      <c r="J13" s="373"/>
      <c r="K13" s="487"/>
      <c r="L13" s="372"/>
      <c r="M13" s="373"/>
      <c r="N13" s="371"/>
      <c r="O13" s="372"/>
      <c r="P13" s="295"/>
      <c r="Q13" s="374"/>
      <c r="R13" s="375"/>
      <c r="S13" s="376"/>
      <c r="T13" s="364"/>
      <c r="U13" s="377"/>
      <c r="V13" s="376"/>
      <c r="W13" s="364"/>
      <c r="X13" s="378"/>
      <c r="Y13" s="376"/>
      <c r="Z13" s="364"/>
      <c r="AA13" s="359"/>
      <c r="AB13" s="358"/>
      <c r="AC13" s="364"/>
      <c r="AD13" s="359"/>
      <c r="AE13" s="358"/>
      <c r="AF13" s="364"/>
    </row>
    <row r="14" spans="1:90" x14ac:dyDescent="0.25">
      <c r="A14" s="289" t="s">
        <v>14</v>
      </c>
      <c r="B14" s="488">
        <v>0</v>
      </c>
      <c r="C14" s="379"/>
      <c r="D14" s="379"/>
      <c r="E14" s="488">
        <v>1</v>
      </c>
      <c r="F14" s="379"/>
      <c r="G14" s="379"/>
      <c r="H14" s="488">
        <v>179</v>
      </c>
      <c r="I14" s="379"/>
      <c r="J14" s="379"/>
      <c r="K14" s="488">
        <v>219</v>
      </c>
      <c r="L14" s="379"/>
      <c r="M14" s="379"/>
      <c r="N14" s="339">
        <f>B14+E14+H14+K14</f>
        <v>399</v>
      </c>
      <c r="O14" s="379"/>
      <c r="P14" s="289"/>
      <c r="Q14" s="344"/>
      <c r="R14" s="357"/>
      <c r="S14" s="785">
        <v>0</v>
      </c>
      <c r="T14" s="364">
        <f t="shared" si="0"/>
        <v>0</v>
      </c>
      <c r="U14" s="365"/>
      <c r="V14" s="785">
        <v>4</v>
      </c>
      <c r="W14" s="364">
        <f t="shared" si="1"/>
        <v>1.3698630136986301E-2</v>
      </c>
      <c r="X14" s="359"/>
      <c r="Y14" s="785">
        <v>203</v>
      </c>
      <c r="Z14" s="364">
        <f t="shared" si="2"/>
        <v>0.26227390180878551</v>
      </c>
      <c r="AA14" s="359"/>
      <c r="AB14" s="785">
        <v>179</v>
      </c>
      <c r="AC14" s="364">
        <f t="shared" si="3"/>
        <v>0.23803191489361702</v>
      </c>
      <c r="AD14" s="359"/>
      <c r="AE14" s="785">
        <v>386</v>
      </c>
      <c r="AF14" s="364">
        <f t="shared" si="4"/>
        <v>0.16811846689895471</v>
      </c>
    </row>
    <row r="15" spans="1:90" x14ac:dyDescent="0.25">
      <c r="A15" s="289" t="s">
        <v>15</v>
      </c>
      <c r="B15" s="484">
        <v>0</v>
      </c>
      <c r="C15" s="360"/>
      <c r="D15" s="361"/>
      <c r="E15" s="484">
        <v>21</v>
      </c>
      <c r="F15" s="380"/>
      <c r="G15" s="356"/>
      <c r="H15" s="484">
        <v>197</v>
      </c>
      <c r="I15" s="360"/>
      <c r="J15" s="356"/>
      <c r="K15" s="484">
        <v>459</v>
      </c>
      <c r="L15" s="360"/>
      <c r="M15" s="356"/>
      <c r="N15" s="339">
        <f>B15+E15+H15+K15</f>
        <v>677</v>
      </c>
      <c r="O15" s="360"/>
      <c r="P15" s="289"/>
      <c r="Q15" s="344"/>
      <c r="R15" s="357"/>
      <c r="S15" s="785">
        <v>0</v>
      </c>
      <c r="T15" s="364">
        <f t="shared" si="0"/>
        <v>0</v>
      </c>
      <c r="U15" s="365"/>
      <c r="V15" s="785">
        <v>34</v>
      </c>
      <c r="W15" s="364">
        <f t="shared" si="1"/>
        <v>0.11643835616438356</v>
      </c>
      <c r="X15" s="359"/>
      <c r="Y15" s="785">
        <v>220</v>
      </c>
      <c r="Z15" s="364">
        <f t="shared" si="2"/>
        <v>0.2842377260981912</v>
      </c>
      <c r="AA15" s="359"/>
      <c r="AB15" s="785">
        <v>246</v>
      </c>
      <c r="AC15" s="364">
        <f t="shared" si="3"/>
        <v>0.3271276595744681</v>
      </c>
      <c r="AD15" s="359"/>
      <c r="AE15" s="785">
        <v>500</v>
      </c>
      <c r="AF15" s="364">
        <f t="shared" si="4"/>
        <v>0.21777003484320556</v>
      </c>
    </row>
    <row r="16" spans="1:90" x14ac:dyDescent="0.25">
      <c r="A16" s="289" t="s">
        <v>16</v>
      </c>
      <c r="B16" s="484">
        <v>0</v>
      </c>
      <c r="C16" s="360"/>
      <c r="D16" s="361"/>
      <c r="E16" s="484">
        <v>45</v>
      </c>
      <c r="F16" s="380"/>
      <c r="G16" s="356"/>
      <c r="H16" s="484">
        <v>120</v>
      </c>
      <c r="I16" s="360"/>
      <c r="J16" s="356"/>
      <c r="K16" s="484">
        <v>316</v>
      </c>
      <c r="L16" s="360"/>
      <c r="M16" s="356"/>
      <c r="N16" s="339">
        <f>B16+E16+H16+K16</f>
        <v>481</v>
      </c>
      <c r="O16" s="360"/>
      <c r="P16" s="289"/>
      <c r="Q16" s="344"/>
      <c r="R16" s="357"/>
      <c r="S16" s="785">
        <v>0</v>
      </c>
      <c r="T16" s="364">
        <f t="shared" si="0"/>
        <v>0</v>
      </c>
      <c r="U16" s="365"/>
      <c r="V16" s="785">
        <v>75</v>
      </c>
      <c r="W16" s="364">
        <f t="shared" si="1"/>
        <v>0.25684931506849318</v>
      </c>
      <c r="X16" s="359"/>
      <c r="Y16" s="785">
        <v>135</v>
      </c>
      <c r="Z16" s="364">
        <f t="shared" si="2"/>
        <v>0.1744186046511628</v>
      </c>
      <c r="AA16" s="359"/>
      <c r="AB16" s="785">
        <v>172</v>
      </c>
      <c r="AC16" s="364">
        <f t="shared" si="3"/>
        <v>0.22872340425531915</v>
      </c>
      <c r="AD16" s="359"/>
      <c r="AE16" s="785">
        <v>382</v>
      </c>
      <c r="AF16" s="364">
        <f t="shared" si="4"/>
        <v>0.16637630662020905</v>
      </c>
    </row>
    <row r="17" spans="1:33" x14ac:dyDescent="0.25">
      <c r="A17" s="289" t="s">
        <v>17</v>
      </c>
      <c r="B17" s="484">
        <v>80</v>
      </c>
      <c r="C17" s="360"/>
      <c r="D17" s="361"/>
      <c r="E17" s="484">
        <v>70</v>
      </c>
      <c r="F17" s="380"/>
      <c r="G17" s="356"/>
      <c r="H17" s="484">
        <v>136</v>
      </c>
      <c r="I17" s="360"/>
      <c r="J17" s="356"/>
      <c r="K17" s="484">
        <v>246</v>
      </c>
      <c r="L17" s="360"/>
      <c r="M17" s="356"/>
      <c r="N17" s="339">
        <f>B17+E17+H17+K17</f>
        <v>532</v>
      </c>
      <c r="O17" s="360"/>
      <c r="P17" s="289"/>
      <c r="Q17" s="344"/>
      <c r="R17" s="357"/>
      <c r="S17" s="785">
        <v>70</v>
      </c>
      <c r="T17" s="364">
        <f t="shared" si="0"/>
        <v>0.14644351464435146</v>
      </c>
      <c r="U17" s="365"/>
      <c r="V17" s="785">
        <v>132</v>
      </c>
      <c r="W17" s="364">
        <f t="shared" si="1"/>
        <v>0.45205479452054792</v>
      </c>
      <c r="X17" s="359"/>
      <c r="Y17" s="785">
        <v>158</v>
      </c>
      <c r="Z17" s="364">
        <f t="shared" si="2"/>
        <v>0.20413436692506459</v>
      </c>
      <c r="AA17" s="359"/>
      <c r="AB17" s="785">
        <v>127</v>
      </c>
      <c r="AC17" s="364">
        <f t="shared" si="3"/>
        <v>0.16888297872340424</v>
      </c>
      <c r="AD17" s="359"/>
      <c r="AE17" s="785">
        <v>487</v>
      </c>
      <c r="AF17" s="364">
        <f t="shared" si="4"/>
        <v>0.21210801393728224</v>
      </c>
    </row>
    <row r="18" spans="1:33" x14ac:dyDescent="0.25">
      <c r="A18" s="292" t="s">
        <v>18</v>
      </c>
      <c r="B18" s="484">
        <v>448</v>
      </c>
      <c r="C18" s="360"/>
      <c r="D18" s="367"/>
      <c r="E18" s="484">
        <v>31</v>
      </c>
      <c r="F18" s="380"/>
      <c r="G18" s="349"/>
      <c r="H18" s="484">
        <v>38</v>
      </c>
      <c r="I18" s="360"/>
      <c r="J18" s="349"/>
      <c r="K18" s="484">
        <v>67</v>
      </c>
      <c r="L18" s="360"/>
      <c r="M18" s="349"/>
      <c r="N18" s="339">
        <f>B18+E18+H18+K18</f>
        <v>584</v>
      </c>
      <c r="O18" s="360"/>
      <c r="P18" s="292"/>
      <c r="Q18" s="351"/>
      <c r="R18" s="352"/>
      <c r="S18" s="789">
        <v>408</v>
      </c>
      <c r="T18" s="369">
        <f t="shared" si="0"/>
        <v>0.85355648535564854</v>
      </c>
      <c r="U18" s="370"/>
      <c r="V18" s="789">
        <v>47</v>
      </c>
      <c r="W18" s="369">
        <f t="shared" si="1"/>
        <v>0.16095890410958905</v>
      </c>
      <c r="X18" s="354"/>
      <c r="Y18" s="789">
        <v>58</v>
      </c>
      <c r="Z18" s="369">
        <f t="shared" si="2"/>
        <v>7.4935400516795869E-2</v>
      </c>
      <c r="AA18" s="354"/>
      <c r="AB18" s="789">
        <v>28</v>
      </c>
      <c r="AC18" s="369">
        <f t="shared" si="3"/>
        <v>3.7234042553191488E-2</v>
      </c>
      <c r="AD18" s="354"/>
      <c r="AE18" s="789">
        <v>541</v>
      </c>
      <c r="AF18" s="369">
        <f t="shared" si="4"/>
        <v>0.23562717770034844</v>
      </c>
    </row>
    <row r="19" spans="1:33" x14ac:dyDescent="0.25">
      <c r="A19" s="287" t="s">
        <v>19</v>
      </c>
      <c r="B19" s="487"/>
      <c r="C19" s="372"/>
      <c r="D19" s="381"/>
      <c r="E19" s="487"/>
      <c r="F19" s="372"/>
      <c r="G19" s="382"/>
      <c r="H19" s="487"/>
      <c r="I19" s="372"/>
      <c r="J19" s="382"/>
      <c r="K19" s="487"/>
      <c r="L19" s="372"/>
      <c r="M19" s="382"/>
      <c r="N19" s="371"/>
      <c r="O19" s="372"/>
      <c r="P19" s="295"/>
      <c r="Q19" s="374"/>
      <c r="R19" s="375"/>
      <c r="S19" s="376"/>
      <c r="T19" s="364"/>
      <c r="U19" s="377"/>
      <c r="V19" s="376"/>
      <c r="W19" s="364"/>
      <c r="X19" s="378"/>
      <c r="Y19" s="376"/>
      <c r="Z19" s="364"/>
      <c r="AA19" s="359"/>
      <c r="AB19" s="358"/>
      <c r="AC19" s="364"/>
      <c r="AD19" s="359"/>
      <c r="AE19" s="358"/>
      <c r="AF19" s="364"/>
    </row>
    <row r="20" spans="1:33" s="325" customFormat="1" x14ac:dyDescent="0.25">
      <c r="A20" s="251" t="s">
        <v>95</v>
      </c>
      <c r="B20" s="489"/>
      <c r="C20" s="384"/>
      <c r="D20" s="385"/>
      <c r="E20" s="489"/>
      <c r="F20" s="384"/>
      <c r="G20" s="385"/>
      <c r="H20" s="489"/>
      <c r="I20" s="384"/>
      <c r="J20" s="385"/>
      <c r="K20" s="489"/>
      <c r="L20" s="384"/>
      <c r="M20" s="385"/>
      <c r="N20" s="383"/>
      <c r="O20" s="384"/>
      <c r="P20" s="386"/>
      <c r="Q20" s="344"/>
      <c r="R20" s="387"/>
      <c r="S20" s="388">
        <f>SUM(S23:S27)</f>
        <v>384</v>
      </c>
      <c r="T20" s="389">
        <f t="shared" si="0"/>
        <v>0.80334728033472802</v>
      </c>
      <c r="U20" s="386"/>
      <c r="V20" s="388">
        <f>SUM(V23:V27)</f>
        <v>234</v>
      </c>
      <c r="W20" s="389">
        <f t="shared" si="1"/>
        <v>0.80136986301369861</v>
      </c>
      <c r="X20" s="386"/>
      <c r="Y20" s="388">
        <f>SUM(Y23:Y27)</f>
        <v>581</v>
      </c>
      <c r="Z20" s="389">
        <f t="shared" si="2"/>
        <v>0.75064599483204131</v>
      </c>
      <c r="AA20" s="386"/>
      <c r="AB20" s="388">
        <f>SUM(AB23:AB27)</f>
        <v>539</v>
      </c>
      <c r="AC20" s="389">
        <f t="shared" si="3"/>
        <v>0.7167553191489362</v>
      </c>
      <c r="AD20" s="386"/>
      <c r="AE20" s="388">
        <f>SUM(AE23:AE27)</f>
        <v>1738</v>
      </c>
      <c r="AF20" s="389">
        <f t="shared" si="4"/>
        <v>0.75696864111498263</v>
      </c>
    </row>
    <row r="21" spans="1:33" x14ac:dyDescent="0.25">
      <c r="A21" s="241" t="s">
        <v>21</v>
      </c>
      <c r="B21" s="484"/>
      <c r="C21" s="356"/>
      <c r="D21" s="361"/>
      <c r="E21" s="484"/>
      <c r="F21" s="356"/>
      <c r="G21" s="356"/>
      <c r="H21" s="484"/>
      <c r="I21" s="356"/>
      <c r="J21" s="356"/>
      <c r="K21" s="484"/>
      <c r="L21" s="356"/>
      <c r="M21" s="356"/>
      <c r="N21" s="339"/>
      <c r="O21" s="356"/>
      <c r="P21" s="289"/>
      <c r="Q21" s="344"/>
      <c r="R21" s="359"/>
      <c r="S21" s="785">
        <f>SUM(S23:S26)</f>
        <v>30</v>
      </c>
      <c r="T21" s="364">
        <f t="shared" si="0"/>
        <v>6.2761506276150625E-2</v>
      </c>
      <c r="U21" s="365"/>
      <c r="V21" s="785">
        <f>SUM(V23:V26)</f>
        <v>17</v>
      </c>
      <c r="W21" s="364">
        <f t="shared" si="1"/>
        <v>5.8219178082191778E-2</v>
      </c>
      <c r="X21" s="359"/>
      <c r="Y21" s="785">
        <f>SUM(Y23:Y26)</f>
        <v>125</v>
      </c>
      <c r="Z21" s="364">
        <f t="shared" si="2"/>
        <v>0.16149870801033592</v>
      </c>
      <c r="AA21" s="359"/>
      <c r="AB21" s="785">
        <f>SUM(AB23:AB26)</f>
        <v>115</v>
      </c>
      <c r="AC21" s="364">
        <f t="shared" si="3"/>
        <v>0.15292553191489361</v>
      </c>
      <c r="AD21" s="359"/>
      <c r="AE21" s="785">
        <f>SUM(AE23:AE26)</f>
        <v>287</v>
      </c>
      <c r="AF21" s="364">
        <f t="shared" si="4"/>
        <v>0.125</v>
      </c>
    </row>
    <row r="22" spans="1:33" x14ac:dyDescent="0.25">
      <c r="A22" s="242" t="s">
        <v>22</v>
      </c>
      <c r="B22" s="484"/>
      <c r="C22" s="356"/>
      <c r="D22" s="361"/>
      <c r="E22" s="484"/>
      <c r="F22" s="356"/>
      <c r="G22" s="356"/>
      <c r="H22" s="484"/>
      <c r="I22" s="356"/>
      <c r="J22" s="356"/>
      <c r="K22" s="484"/>
      <c r="L22" s="356"/>
      <c r="M22" s="356"/>
      <c r="N22" s="339"/>
      <c r="O22" s="356"/>
      <c r="P22" s="289"/>
      <c r="Q22" s="344"/>
      <c r="R22" s="357"/>
      <c r="S22" s="785"/>
      <c r="T22" s="364"/>
      <c r="U22" s="365"/>
      <c r="V22" s="785"/>
      <c r="W22" s="364"/>
      <c r="X22" s="359"/>
      <c r="Y22" s="785"/>
      <c r="Z22" s="364"/>
      <c r="AA22" s="359"/>
      <c r="AB22" s="785"/>
      <c r="AC22" s="364"/>
      <c r="AD22" s="359"/>
      <c r="AE22" s="785"/>
      <c r="AF22" s="364"/>
    </row>
    <row r="23" spans="1:33" x14ac:dyDescent="0.25">
      <c r="A23" s="242" t="s">
        <v>23</v>
      </c>
      <c r="B23" s="484">
        <v>8</v>
      </c>
      <c r="C23" s="356"/>
      <c r="D23" s="361"/>
      <c r="E23" s="484">
        <v>5</v>
      </c>
      <c r="F23" s="356"/>
      <c r="G23" s="356"/>
      <c r="H23" s="484">
        <v>52</v>
      </c>
      <c r="I23" s="356"/>
      <c r="J23" s="356"/>
      <c r="K23" s="484">
        <v>56</v>
      </c>
      <c r="L23" s="356"/>
      <c r="M23" s="356"/>
      <c r="N23" s="339">
        <f t="shared" ref="N23:N28" si="5">B23+E23+H23+K23</f>
        <v>121</v>
      </c>
      <c r="O23" s="356"/>
      <c r="P23" s="289"/>
      <c r="Q23" s="344"/>
      <c r="R23" s="357"/>
      <c r="S23" s="785">
        <v>13</v>
      </c>
      <c r="T23" s="364">
        <f t="shared" si="0"/>
        <v>2.7196652719665274E-2</v>
      </c>
      <c r="U23" s="365"/>
      <c r="V23" s="785">
        <v>8</v>
      </c>
      <c r="W23" s="364">
        <f t="shared" si="1"/>
        <v>2.7397260273972601E-2</v>
      </c>
      <c r="X23" s="359"/>
      <c r="Y23" s="785">
        <v>63</v>
      </c>
      <c r="Z23" s="364">
        <f t="shared" si="2"/>
        <v>8.1395348837209308E-2</v>
      </c>
      <c r="AA23" s="359"/>
      <c r="AB23" s="785">
        <v>55</v>
      </c>
      <c r="AC23" s="364">
        <f t="shared" si="3"/>
        <v>7.3138297872340427E-2</v>
      </c>
      <c r="AD23" s="359"/>
      <c r="AE23" s="785">
        <v>139</v>
      </c>
      <c r="AF23" s="364">
        <f t="shared" si="4"/>
        <v>6.0540069686411152E-2</v>
      </c>
    </row>
    <row r="24" spans="1:33" x14ac:dyDescent="0.25">
      <c r="A24" s="242" t="s">
        <v>24</v>
      </c>
      <c r="B24" s="484">
        <v>9</v>
      </c>
      <c r="C24" s="356"/>
      <c r="D24" s="361"/>
      <c r="E24" s="484">
        <v>4</v>
      </c>
      <c r="F24" s="356"/>
      <c r="G24" s="356"/>
      <c r="H24" s="484">
        <v>38</v>
      </c>
      <c r="I24" s="356"/>
      <c r="J24" s="356"/>
      <c r="K24" s="484">
        <v>32</v>
      </c>
      <c r="L24" s="356"/>
      <c r="M24" s="356"/>
      <c r="N24" s="339">
        <f t="shared" si="5"/>
        <v>83</v>
      </c>
      <c r="O24" s="356"/>
      <c r="P24" s="289"/>
      <c r="Q24" s="344"/>
      <c r="R24" s="357"/>
      <c r="S24" s="785">
        <v>12</v>
      </c>
      <c r="T24" s="364">
        <f t="shared" si="0"/>
        <v>2.5104602510460251E-2</v>
      </c>
      <c r="U24" s="365"/>
      <c r="V24" s="785">
        <v>5</v>
      </c>
      <c r="W24" s="364">
        <f t="shared" si="1"/>
        <v>1.7123287671232876E-2</v>
      </c>
      <c r="X24" s="359"/>
      <c r="Y24" s="785">
        <v>39</v>
      </c>
      <c r="Z24" s="364">
        <f t="shared" si="2"/>
        <v>5.0387596899224806E-2</v>
      </c>
      <c r="AA24" s="359"/>
      <c r="AB24" s="785">
        <v>48</v>
      </c>
      <c r="AC24" s="364">
        <f t="shared" si="3"/>
        <v>6.3829787234042548E-2</v>
      </c>
      <c r="AD24" s="359"/>
      <c r="AE24" s="785">
        <v>104</v>
      </c>
      <c r="AF24" s="364">
        <f t="shared" si="4"/>
        <v>4.5296167247386762E-2</v>
      </c>
    </row>
    <row r="25" spans="1:33" x14ac:dyDescent="0.25">
      <c r="A25" s="242" t="s">
        <v>25</v>
      </c>
      <c r="B25" s="484">
        <v>5</v>
      </c>
      <c r="C25" s="356"/>
      <c r="D25" s="361"/>
      <c r="E25" s="484">
        <v>1</v>
      </c>
      <c r="F25" s="356"/>
      <c r="G25" s="356"/>
      <c r="H25" s="484">
        <v>8</v>
      </c>
      <c r="I25" s="356"/>
      <c r="J25" s="356"/>
      <c r="K25" s="484">
        <v>9</v>
      </c>
      <c r="L25" s="356"/>
      <c r="M25" s="356"/>
      <c r="N25" s="339">
        <f t="shared" si="5"/>
        <v>23</v>
      </c>
      <c r="O25" s="356"/>
      <c r="P25" s="289"/>
      <c r="Q25" s="344"/>
      <c r="R25" s="357"/>
      <c r="S25" s="785">
        <v>0</v>
      </c>
      <c r="T25" s="364">
        <f t="shared" si="0"/>
        <v>0</v>
      </c>
      <c r="U25" s="365"/>
      <c r="V25" s="785">
        <v>3</v>
      </c>
      <c r="W25" s="364">
        <f t="shared" si="1"/>
        <v>1.0273972602739725E-2</v>
      </c>
      <c r="X25" s="359"/>
      <c r="Y25" s="785">
        <v>7</v>
      </c>
      <c r="Z25" s="364">
        <f t="shared" si="2"/>
        <v>9.0439276485788107E-3</v>
      </c>
      <c r="AA25" s="359"/>
      <c r="AB25" s="785">
        <v>5</v>
      </c>
      <c r="AC25" s="364">
        <f t="shared" si="3"/>
        <v>6.648936170212766E-3</v>
      </c>
      <c r="AD25" s="359"/>
      <c r="AE25" s="785">
        <v>15</v>
      </c>
      <c r="AF25" s="364">
        <f t="shared" si="4"/>
        <v>6.5331010452961674E-3</v>
      </c>
    </row>
    <row r="26" spans="1:33" x14ac:dyDescent="0.25">
      <c r="A26" s="242" t="s">
        <v>26</v>
      </c>
      <c r="B26" s="484">
        <v>2</v>
      </c>
      <c r="C26" s="356"/>
      <c r="D26" s="361"/>
      <c r="E26" s="484">
        <v>1</v>
      </c>
      <c r="F26" s="356"/>
      <c r="G26" s="356"/>
      <c r="H26" s="484">
        <v>13</v>
      </c>
      <c r="I26" s="356"/>
      <c r="J26" s="356"/>
      <c r="K26" s="484">
        <v>11</v>
      </c>
      <c r="L26" s="356"/>
      <c r="M26" s="356"/>
      <c r="N26" s="339">
        <f t="shared" si="5"/>
        <v>27</v>
      </c>
      <c r="O26" s="356"/>
      <c r="P26" s="289"/>
      <c r="Q26" s="344"/>
      <c r="R26" s="357"/>
      <c r="S26" s="785">
        <v>5</v>
      </c>
      <c r="T26" s="364">
        <f t="shared" si="0"/>
        <v>1.0460251046025104E-2</v>
      </c>
      <c r="U26" s="365"/>
      <c r="V26" s="785">
        <v>1</v>
      </c>
      <c r="W26" s="364">
        <f t="shared" si="1"/>
        <v>3.4246575342465752E-3</v>
      </c>
      <c r="X26" s="359"/>
      <c r="Y26" s="785">
        <v>16</v>
      </c>
      <c r="Z26" s="364">
        <f t="shared" si="2"/>
        <v>2.0671834625322998E-2</v>
      </c>
      <c r="AA26" s="359"/>
      <c r="AB26" s="785">
        <v>7</v>
      </c>
      <c r="AC26" s="364">
        <f t="shared" si="3"/>
        <v>9.3085106382978719E-3</v>
      </c>
      <c r="AD26" s="359"/>
      <c r="AE26" s="785">
        <v>29</v>
      </c>
      <c r="AF26" s="364">
        <f t="shared" si="4"/>
        <v>1.2630662020905924E-2</v>
      </c>
    </row>
    <row r="27" spans="1:33" x14ac:dyDescent="0.25">
      <c r="A27" s="241" t="s">
        <v>27</v>
      </c>
      <c r="B27" s="484">
        <v>405</v>
      </c>
      <c r="C27" s="356"/>
      <c r="D27" s="361"/>
      <c r="E27" s="484">
        <v>140</v>
      </c>
      <c r="F27" s="356"/>
      <c r="G27" s="356"/>
      <c r="H27" s="484">
        <v>358</v>
      </c>
      <c r="I27" s="356"/>
      <c r="J27" s="356"/>
      <c r="K27" s="484">
        <v>771</v>
      </c>
      <c r="L27" s="356"/>
      <c r="M27" s="356"/>
      <c r="N27" s="339">
        <f t="shared" si="5"/>
        <v>1674</v>
      </c>
      <c r="O27" s="356"/>
      <c r="P27" s="289"/>
      <c r="Q27" s="344"/>
      <c r="R27" s="357"/>
      <c r="S27" s="785">
        <v>354</v>
      </c>
      <c r="T27" s="364">
        <f t="shared" si="0"/>
        <v>0.7405857740585774</v>
      </c>
      <c r="U27" s="365"/>
      <c r="V27" s="785">
        <v>217</v>
      </c>
      <c r="W27" s="364">
        <f t="shared" si="1"/>
        <v>0.74315068493150682</v>
      </c>
      <c r="X27" s="359"/>
      <c r="Y27" s="785">
        <v>456</v>
      </c>
      <c r="Z27" s="364">
        <f t="shared" si="2"/>
        <v>0.58914728682170547</v>
      </c>
      <c r="AA27" s="359"/>
      <c r="AB27" s="785">
        <v>424</v>
      </c>
      <c r="AC27" s="364">
        <f t="shared" si="3"/>
        <v>0.56382978723404253</v>
      </c>
      <c r="AD27" s="359"/>
      <c r="AE27" s="785">
        <v>1451</v>
      </c>
      <c r="AF27" s="364">
        <f t="shared" si="4"/>
        <v>0.63196864111498263</v>
      </c>
    </row>
    <row r="28" spans="1:33" x14ac:dyDescent="0.25">
      <c r="A28" s="303" t="s">
        <v>28</v>
      </c>
      <c r="B28" s="484">
        <v>99</v>
      </c>
      <c r="C28" s="390"/>
      <c r="D28" s="348"/>
      <c r="E28" s="484">
        <v>17</v>
      </c>
      <c r="F28" s="390"/>
      <c r="G28" s="348"/>
      <c r="H28" s="484">
        <v>201</v>
      </c>
      <c r="I28" s="390"/>
      <c r="J28" s="348"/>
      <c r="K28" s="484">
        <v>428</v>
      </c>
      <c r="L28" s="390"/>
      <c r="M28" s="348"/>
      <c r="N28" s="339">
        <f t="shared" si="5"/>
        <v>745</v>
      </c>
      <c r="O28" s="390"/>
      <c r="P28" s="292"/>
      <c r="Q28" s="351"/>
      <c r="R28" s="352"/>
      <c r="S28" s="789">
        <v>94</v>
      </c>
      <c r="T28" s="391"/>
      <c r="U28" s="292"/>
      <c r="V28" s="789">
        <v>58</v>
      </c>
      <c r="W28" s="391"/>
      <c r="X28" s="292"/>
      <c r="Y28" s="789">
        <v>193</v>
      </c>
      <c r="Z28" s="391"/>
      <c r="AA28" s="292"/>
      <c r="AB28" s="789">
        <v>213</v>
      </c>
      <c r="AC28" s="391"/>
      <c r="AD28" s="292"/>
      <c r="AE28" s="789">
        <v>558</v>
      </c>
      <c r="AF28" s="391"/>
      <c r="AG28" s="289"/>
    </row>
    <row r="29" spans="1:33" x14ac:dyDescent="0.25">
      <c r="A29" s="287" t="s">
        <v>29</v>
      </c>
      <c r="B29" s="487"/>
      <c r="C29" s="372"/>
      <c r="D29" s="381"/>
      <c r="E29" s="487"/>
      <c r="F29" s="372"/>
      <c r="G29" s="382"/>
      <c r="H29" s="487"/>
      <c r="I29" s="372"/>
      <c r="J29" s="382"/>
      <c r="K29" s="487"/>
      <c r="L29" s="372"/>
      <c r="M29" s="382"/>
      <c r="N29" s="371"/>
      <c r="O29" s="372"/>
      <c r="P29" s="295"/>
      <c r="Q29" s="374"/>
      <c r="R29" s="375"/>
      <c r="S29" s="376"/>
      <c r="T29" s="392"/>
      <c r="U29" s="377"/>
      <c r="V29" s="376"/>
      <c r="W29" s="392"/>
      <c r="X29" s="378"/>
      <c r="Y29" s="376"/>
      <c r="Z29" s="392"/>
      <c r="AA29" s="378"/>
      <c r="AB29" s="376"/>
      <c r="AC29" s="392"/>
      <c r="AD29" s="378"/>
      <c r="AE29" s="376"/>
      <c r="AF29" s="392"/>
    </row>
    <row r="30" spans="1:33" s="325" customFormat="1" x14ac:dyDescent="0.25">
      <c r="A30" s="251" t="s">
        <v>95</v>
      </c>
      <c r="B30" s="489"/>
      <c r="C30" s="384"/>
      <c r="D30" s="385"/>
      <c r="E30" s="489"/>
      <c r="F30" s="384"/>
      <c r="G30" s="385"/>
      <c r="H30" s="489"/>
      <c r="I30" s="384"/>
      <c r="J30" s="385"/>
      <c r="K30" s="489"/>
      <c r="L30" s="384"/>
      <c r="M30" s="385"/>
      <c r="N30" s="383"/>
      <c r="O30" s="384"/>
      <c r="P30" s="386"/>
      <c r="Q30" s="344"/>
      <c r="R30" s="387"/>
      <c r="S30" s="388">
        <f>SUM(S31:S32)</f>
        <v>373</v>
      </c>
      <c r="T30" s="389">
        <f>S30/$S$8</f>
        <v>0.78033472803347281</v>
      </c>
      <c r="U30" s="386"/>
      <c r="V30" s="388">
        <f>SUM(V31:V32)</f>
        <v>229</v>
      </c>
      <c r="W30" s="389">
        <f>V30/$V$8</f>
        <v>0.78424657534246578</v>
      </c>
      <c r="X30" s="386"/>
      <c r="Y30" s="388">
        <f>SUM(Y31:Y32)</f>
        <v>575</v>
      </c>
      <c r="Z30" s="389">
        <f>Y30/$Y$8</f>
        <v>0.74289405684754517</v>
      </c>
      <c r="AA30" s="386"/>
      <c r="AB30" s="388">
        <f>SUM(AB31:AB32)</f>
        <v>516</v>
      </c>
      <c r="AC30" s="389">
        <f>AB30/$AB$8</f>
        <v>0.68617021276595747</v>
      </c>
      <c r="AD30" s="386"/>
      <c r="AE30" s="388">
        <f>SUM(AE31:AE32)</f>
        <v>1693</v>
      </c>
      <c r="AF30" s="389">
        <f>AE30/$AE$8</f>
        <v>0.7373693379790941</v>
      </c>
    </row>
    <row r="31" spans="1:33" x14ac:dyDescent="0.25">
      <c r="A31" s="289" t="s">
        <v>30</v>
      </c>
      <c r="B31" s="484">
        <v>29</v>
      </c>
      <c r="C31" s="384"/>
      <c r="D31" s="361"/>
      <c r="E31" s="484">
        <v>6</v>
      </c>
      <c r="F31" s="356"/>
      <c r="G31" s="356"/>
      <c r="H31" s="484">
        <v>21</v>
      </c>
      <c r="I31" s="356"/>
      <c r="J31" s="356"/>
      <c r="K31" s="484">
        <v>48</v>
      </c>
      <c r="L31" s="356"/>
      <c r="M31" s="356"/>
      <c r="N31" s="339">
        <f>B31+E31+H31+K31</f>
        <v>104</v>
      </c>
      <c r="O31" s="356"/>
      <c r="P31" s="289"/>
      <c r="Q31" s="344"/>
      <c r="R31" s="357"/>
      <c r="S31" s="785">
        <v>21</v>
      </c>
      <c r="T31" s="389">
        <f>S31/$S$8</f>
        <v>4.3933054393305436E-2</v>
      </c>
      <c r="U31" s="365"/>
      <c r="V31" s="785">
        <v>13</v>
      </c>
      <c r="W31" s="389">
        <f>V31/$V$8</f>
        <v>4.4520547945205477E-2</v>
      </c>
      <c r="X31" s="359"/>
      <c r="Y31" s="785">
        <v>30</v>
      </c>
      <c r="Z31" s="389">
        <f>Y31/$Y$8</f>
        <v>3.875968992248062E-2</v>
      </c>
      <c r="AA31" s="359"/>
      <c r="AB31" s="785">
        <v>50</v>
      </c>
      <c r="AC31" s="389">
        <f>AB31/$AB$8</f>
        <v>6.6489361702127658E-2</v>
      </c>
      <c r="AD31" s="359"/>
      <c r="AE31" s="785">
        <v>114</v>
      </c>
      <c r="AF31" s="389">
        <f>AE31/$AE$8</f>
        <v>4.9651567944250873E-2</v>
      </c>
    </row>
    <row r="32" spans="1:33" x14ac:dyDescent="0.25">
      <c r="A32" s="289" t="s">
        <v>31</v>
      </c>
      <c r="B32" s="484">
        <v>385</v>
      </c>
      <c r="C32" s="384"/>
      <c r="D32" s="361"/>
      <c r="E32" s="484">
        <v>134</v>
      </c>
      <c r="F32" s="356"/>
      <c r="G32" s="356"/>
      <c r="H32" s="484">
        <v>455</v>
      </c>
      <c r="I32" s="356"/>
      <c r="J32" s="356"/>
      <c r="K32" s="484">
        <v>742</v>
      </c>
      <c r="L32" s="356"/>
      <c r="M32" s="356"/>
      <c r="N32" s="339">
        <f>B32+E32+H32+K32</f>
        <v>1716</v>
      </c>
      <c r="O32" s="356"/>
      <c r="P32" s="289"/>
      <c r="Q32" s="344"/>
      <c r="R32" s="357"/>
      <c r="S32" s="785">
        <v>352</v>
      </c>
      <c r="T32" s="389">
        <f>S32/$S$8</f>
        <v>0.7364016736401674</v>
      </c>
      <c r="U32" s="365"/>
      <c r="V32" s="785">
        <v>216</v>
      </c>
      <c r="W32" s="389">
        <f>V32/$V$8</f>
        <v>0.73972602739726023</v>
      </c>
      <c r="X32" s="359"/>
      <c r="Y32" s="785">
        <v>545</v>
      </c>
      <c r="Z32" s="389">
        <f>Y32/$Y$8</f>
        <v>0.70413436692506459</v>
      </c>
      <c r="AA32" s="359"/>
      <c r="AB32" s="785">
        <v>466</v>
      </c>
      <c r="AC32" s="389">
        <f>AB32/$AB$8</f>
        <v>0.61968085106382975</v>
      </c>
      <c r="AD32" s="359"/>
      <c r="AE32" s="785">
        <v>1579</v>
      </c>
      <c r="AF32" s="389">
        <f>AE32/$AE$8</f>
        <v>0.68771777003484325</v>
      </c>
    </row>
    <row r="33" spans="1:32" ht="13.8" thickBot="1" x14ac:dyDescent="0.3">
      <c r="A33" s="315" t="s">
        <v>32</v>
      </c>
      <c r="B33" s="490">
        <v>114</v>
      </c>
      <c r="C33" s="393"/>
      <c r="D33" s="394"/>
      <c r="E33" s="491">
        <v>28</v>
      </c>
      <c r="F33" s="393"/>
      <c r="G33" s="394"/>
      <c r="H33" s="491">
        <v>194</v>
      </c>
      <c r="I33" s="393"/>
      <c r="J33" s="394"/>
      <c r="K33" s="491">
        <v>517</v>
      </c>
      <c r="L33" s="393"/>
      <c r="M33" s="394"/>
      <c r="N33" s="339">
        <f>B33+E33+H33+K33</f>
        <v>853</v>
      </c>
      <c r="O33" s="393"/>
      <c r="P33" s="315"/>
      <c r="Q33" s="395"/>
      <c r="R33" s="396"/>
      <c r="S33" s="793">
        <v>105</v>
      </c>
      <c r="T33" s="397"/>
      <c r="U33" s="315"/>
      <c r="V33" s="793">
        <v>63</v>
      </c>
      <c r="W33" s="397"/>
      <c r="X33" s="315"/>
      <c r="Y33" s="793">
        <v>199</v>
      </c>
      <c r="Z33" s="397"/>
      <c r="AA33" s="315"/>
      <c r="AB33" s="793">
        <v>236</v>
      </c>
      <c r="AC33" s="397"/>
      <c r="AD33" s="315"/>
      <c r="AE33" s="793">
        <v>603</v>
      </c>
      <c r="AF33" s="397"/>
    </row>
    <row r="34" spans="1:32" x14ac:dyDescent="0.25">
      <c r="A34" s="251"/>
      <c r="Q34" s="251"/>
      <c r="R34" s="251"/>
    </row>
    <row r="35" spans="1:32" x14ac:dyDescent="0.25">
      <c r="A35" s="251" t="s">
        <v>35</v>
      </c>
    </row>
    <row r="36" spans="1:32" ht="15.6" x14ac:dyDescent="0.25">
      <c r="A36" s="253" t="s">
        <v>83</v>
      </c>
      <c r="E36" s="398"/>
      <c r="F36" s="398"/>
      <c r="G36" s="398"/>
      <c r="O36" s="398"/>
      <c r="P36" s="398"/>
      <c r="Q36" s="398"/>
      <c r="R36" s="398"/>
      <c r="W36" s="398"/>
      <c r="X36" s="398"/>
      <c r="Y36" s="398"/>
      <c r="Z36" s="399"/>
      <c r="AA36" s="399"/>
    </row>
    <row r="37" spans="1:32" ht="15.6" x14ac:dyDescent="0.25">
      <c r="A37" s="254" t="s">
        <v>96</v>
      </c>
      <c r="E37" s="398"/>
      <c r="F37" s="398"/>
      <c r="G37" s="398"/>
      <c r="O37" s="398"/>
      <c r="P37" s="398"/>
      <c r="Q37" s="398"/>
      <c r="R37" s="398"/>
      <c r="W37" s="398"/>
      <c r="X37" s="398"/>
      <c r="Y37" s="398"/>
      <c r="Z37" s="399"/>
      <c r="AA37" s="399"/>
    </row>
    <row r="38" spans="1:32" ht="15.6" x14ac:dyDescent="0.25">
      <c r="A38" s="254" t="s">
        <v>97</v>
      </c>
      <c r="D38" s="400"/>
      <c r="E38" s="398"/>
      <c r="F38" s="398"/>
      <c r="G38" s="398"/>
      <c r="O38" s="398"/>
      <c r="P38" s="398"/>
      <c r="Q38" s="398"/>
      <c r="R38" s="398"/>
      <c r="W38" s="398"/>
      <c r="X38" s="398"/>
      <c r="Y38" s="398"/>
      <c r="Z38" s="290"/>
      <c r="AA38" s="290"/>
    </row>
    <row r="40" spans="1:32" ht="38.25" customHeight="1" x14ac:dyDescent="0.25">
      <c r="A40" s="1027" t="s">
        <v>49</v>
      </c>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row>
    <row r="42" spans="1:32" ht="15" customHeight="1" x14ac:dyDescent="0.25">
      <c r="A42" s="1029" t="s">
        <v>84</v>
      </c>
      <c r="B42" s="1029"/>
      <c r="C42" s="1029"/>
      <c r="D42" s="1029"/>
      <c r="E42" s="1029"/>
      <c r="F42" s="1029"/>
      <c r="G42" s="1029"/>
      <c r="H42" s="1029"/>
      <c r="I42" s="1029"/>
      <c r="J42" s="1029"/>
      <c r="K42" s="1029"/>
      <c r="L42" s="1029"/>
      <c r="M42" s="1029"/>
      <c r="N42" s="1029"/>
      <c r="O42" s="1029"/>
      <c r="P42" s="1029"/>
      <c r="Q42" s="1029"/>
      <c r="R42" s="1029"/>
      <c r="S42" s="1029"/>
      <c r="T42" s="1029"/>
      <c r="U42" s="1029"/>
      <c r="V42" s="1029"/>
      <c r="W42" s="1029"/>
      <c r="X42" s="1029"/>
      <c r="Y42" s="1029"/>
      <c r="Z42" s="1029"/>
      <c r="AA42" s="1029"/>
      <c r="AB42" s="1029"/>
      <c r="AC42" s="1029"/>
      <c r="AD42" s="1029"/>
      <c r="AE42" s="1029"/>
      <c r="AF42" s="1029"/>
    </row>
    <row r="43" spans="1:32" x14ac:dyDescent="0.25">
      <c r="A43" s="1029"/>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row>
    <row r="44" spans="1:32" x14ac:dyDescent="0.25">
      <c r="A44" s="1029"/>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c r="AE44" s="1029"/>
      <c r="AF44" s="1029"/>
    </row>
    <row r="45" spans="1:32" x14ac:dyDescent="0.25">
      <c r="A45" s="1029"/>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1029"/>
      <c r="AD45" s="1029"/>
      <c r="AE45" s="1029"/>
      <c r="AF45" s="1029"/>
    </row>
    <row r="46" spans="1:32" x14ac:dyDescent="0.25">
      <c r="A46" s="1029"/>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c r="AE46" s="1029"/>
      <c r="AF46" s="1029"/>
    </row>
    <row r="47" spans="1:32" x14ac:dyDescent="0.25">
      <c r="A47" s="1029"/>
      <c r="B47" s="1029"/>
      <c r="C47" s="1029"/>
      <c r="D47" s="1029"/>
      <c r="E47" s="1029"/>
      <c r="F47" s="1029"/>
      <c r="G47" s="1029"/>
      <c r="H47" s="1029"/>
      <c r="I47" s="1029"/>
      <c r="J47" s="1029"/>
      <c r="K47" s="1029"/>
      <c r="L47" s="1029"/>
      <c r="M47" s="1029"/>
      <c r="N47" s="1029"/>
      <c r="O47" s="1029"/>
      <c r="P47" s="1029"/>
      <c r="Q47" s="1029"/>
      <c r="R47" s="1029"/>
      <c r="S47" s="1029"/>
      <c r="T47" s="1029"/>
      <c r="U47" s="1029"/>
      <c r="V47" s="1029"/>
      <c r="W47" s="1029"/>
      <c r="X47" s="1029"/>
      <c r="Y47" s="1029"/>
      <c r="Z47" s="1029"/>
      <c r="AA47" s="1029"/>
      <c r="AB47" s="1029"/>
      <c r="AC47" s="1029"/>
      <c r="AD47" s="1029"/>
      <c r="AE47" s="1029"/>
      <c r="AF47" s="1029"/>
    </row>
    <row r="48" spans="1:32" x14ac:dyDescent="0.25">
      <c r="A48" s="1029"/>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c r="AD48" s="1029"/>
      <c r="AE48" s="1029"/>
      <c r="AF48" s="1029"/>
    </row>
    <row r="49" spans="1:32" x14ac:dyDescent="0.25">
      <c r="A49" s="1029"/>
      <c r="B49" s="1029"/>
      <c r="C49" s="1029"/>
      <c r="D49" s="1029"/>
      <c r="E49" s="1029"/>
      <c r="F49" s="1029"/>
      <c r="G49" s="1029"/>
      <c r="H49" s="1029"/>
      <c r="I49" s="1029"/>
      <c r="J49" s="1029"/>
      <c r="K49" s="1029"/>
      <c r="L49" s="1029"/>
      <c r="M49" s="1029"/>
      <c r="N49" s="1029"/>
      <c r="O49" s="1029"/>
      <c r="P49" s="1029"/>
      <c r="Q49" s="1029"/>
      <c r="R49" s="1029"/>
      <c r="S49" s="1029"/>
      <c r="T49" s="1029"/>
      <c r="U49" s="1029"/>
      <c r="V49" s="1029"/>
      <c r="W49" s="1029"/>
      <c r="X49" s="1029"/>
      <c r="Y49" s="1029"/>
      <c r="Z49" s="1029"/>
      <c r="AA49" s="1029"/>
      <c r="AB49" s="1029"/>
      <c r="AC49" s="1029"/>
      <c r="AD49" s="1029"/>
      <c r="AE49" s="1029"/>
      <c r="AF49" s="1029"/>
    </row>
    <row r="50" spans="1:32" x14ac:dyDescent="0.25">
      <c r="A50" s="1029"/>
      <c r="B50" s="1029"/>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c r="AD50" s="1029"/>
      <c r="AE50" s="1029"/>
      <c r="AF50" s="1029"/>
    </row>
    <row r="51" spans="1:32" x14ac:dyDescent="0.25">
      <c r="A51" s="1029"/>
      <c r="B51" s="1029"/>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1029"/>
      <c r="AB51" s="1029"/>
      <c r="AC51" s="1029"/>
      <c r="AD51" s="1029"/>
      <c r="AE51" s="1029"/>
      <c r="AF51" s="1029"/>
    </row>
    <row r="52" spans="1:32" x14ac:dyDescent="0.25">
      <c r="A52" s="1029"/>
      <c r="B52" s="1029"/>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29"/>
      <c r="AF52" s="1029"/>
    </row>
    <row r="53" spans="1:32" x14ac:dyDescent="0.25">
      <c r="A53" s="1029"/>
      <c r="B53" s="1029"/>
      <c r="C53" s="1029"/>
      <c r="D53" s="1029"/>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1029"/>
      <c r="AB53" s="1029"/>
      <c r="AC53" s="1029"/>
      <c r="AD53" s="1029"/>
      <c r="AE53" s="1029"/>
      <c r="AF53" s="1029"/>
    </row>
    <row r="54" spans="1:32" x14ac:dyDescent="0.25">
      <c r="A54" s="1029"/>
      <c r="B54" s="1029"/>
      <c r="C54" s="1029"/>
      <c r="D54" s="1029"/>
      <c r="E54" s="1029"/>
      <c r="F54" s="1029"/>
      <c r="G54" s="1029"/>
      <c r="H54" s="1029"/>
      <c r="I54" s="1029"/>
      <c r="J54" s="1029"/>
      <c r="K54" s="1029"/>
      <c r="L54" s="1029"/>
      <c r="M54" s="1029"/>
      <c r="N54" s="1029"/>
      <c r="O54" s="1029"/>
      <c r="P54" s="1029"/>
      <c r="Q54" s="1029"/>
      <c r="R54" s="1029"/>
      <c r="S54" s="1029"/>
      <c r="T54" s="1029"/>
      <c r="U54" s="1029"/>
      <c r="V54" s="1029"/>
      <c r="W54" s="1029"/>
      <c r="X54" s="1029"/>
      <c r="Y54" s="1029"/>
      <c r="Z54" s="1029"/>
      <c r="AA54" s="1029"/>
      <c r="AB54" s="1029"/>
      <c r="AC54" s="1029"/>
      <c r="AD54" s="1029"/>
      <c r="AE54" s="1029"/>
      <c r="AF54" s="1029"/>
    </row>
    <row r="55" spans="1:32" ht="43.5" customHeight="1" x14ac:dyDescent="0.25">
      <c r="A55" s="1029"/>
      <c r="B55" s="1029"/>
      <c r="C55" s="1029"/>
      <c r="D55" s="1029"/>
      <c r="E55" s="1029"/>
      <c r="F55" s="1029"/>
      <c r="G55" s="1029"/>
      <c r="H55" s="1029"/>
      <c r="I55" s="1029"/>
      <c r="J55" s="1029"/>
      <c r="K55" s="1029"/>
      <c r="L55" s="1029"/>
      <c r="M55" s="1029"/>
      <c r="N55" s="1029"/>
      <c r="O55" s="1029"/>
      <c r="P55" s="1029"/>
      <c r="Q55" s="1029"/>
      <c r="R55" s="1029"/>
      <c r="S55" s="1029"/>
      <c r="T55" s="1029"/>
      <c r="U55" s="1029"/>
      <c r="V55" s="1029"/>
      <c r="W55" s="1029"/>
      <c r="X55" s="1029"/>
      <c r="Y55" s="1029"/>
      <c r="Z55" s="1029"/>
      <c r="AA55" s="1029"/>
      <c r="AB55" s="1029"/>
      <c r="AC55" s="1029"/>
      <c r="AD55" s="1029"/>
      <c r="AE55" s="1029"/>
      <c r="AF55" s="1029"/>
    </row>
    <row r="56" spans="1:32" x14ac:dyDescent="0.25">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row>
  </sheetData>
  <mergeCells count="14">
    <mergeCell ref="AB5:AC5"/>
    <mergeCell ref="AE5:AF5"/>
    <mergeCell ref="A40:AF40"/>
    <mergeCell ref="A42:AF55"/>
    <mergeCell ref="B4:O4"/>
    <mergeCell ref="Q4:AF4"/>
    <mergeCell ref="B5:C5"/>
    <mergeCell ref="E5:F5"/>
    <mergeCell ref="H5:I5"/>
    <mergeCell ref="K5:L5"/>
    <mergeCell ref="N5:O5"/>
    <mergeCell ref="S5:T5"/>
    <mergeCell ref="V5:W5"/>
    <mergeCell ref="Y5:Z5"/>
  </mergeCells>
  <pageMargins left="0.74803149606299213" right="0.74803149606299213" top="0.98425196850393704" bottom="0.98425196850393704" header="0.51181102362204722" footer="0.51181102362204722"/>
  <pageSetup paperSize="8" scale="70" fitToWidth="2" orientation="portrait" r:id="rId1"/>
  <headerFooter alignWithMargins="0"/>
  <colBreaks count="1" manualBreakCount="1">
    <brk id="16" max="5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J56"/>
  <sheetViews>
    <sheetView topLeftCell="N16" zoomScale="90" zoomScaleNormal="90" workbookViewId="0">
      <selection activeCell="AB38" sqref="AB38"/>
    </sheetView>
  </sheetViews>
  <sheetFormatPr defaultRowHeight="13.2" x14ac:dyDescent="0.25"/>
  <cols>
    <col min="1" max="1" width="27.5546875" style="252" customWidth="1"/>
    <col min="2" max="2" width="9.44140625" style="252" bestFit="1" customWidth="1"/>
    <col min="3" max="4" width="9.44140625" style="252" customWidth="1"/>
    <col min="5" max="5" width="9.44140625" style="252" bestFit="1" customWidth="1"/>
    <col min="6" max="7" width="9.44140625" style="252" customWidth="1"/>
    <col min="8" max="8" width="9.44140625" style="252" bestFit="1" customWidth="1"/>
    <col min="9" max="10" width="9.44140625" style="252" customWidth="1"/>
    <col min="11" max="13" width="9.109375" style="252"/>
    <col min="14" max="14" width="9.44140625" style="252" bestFit="1" customWidth="1"/>
    <col min="15" max="15" width="9.109375" style="252"/>
    <col min="16" max="16" width="6" style="252" customWidth="1"/>
    <col min="17" max="17" width="9.44140625" style="252" bestFit="1" customWidth="1"/>
    <col min="18" max="19" width="9.44140625" style="252" customWidth="1"/>
    <col min="20" max="20" width="9.44140625" style="252" bestFit="1" customWidth="1"/>
    <col min="21" max="21" width="11.44140625" style="252" bestFit="1" customWidth="1"/>
    <col min="22" max="22" width="9.44140625" style="252" customWidth="1"/>
    <col min="23" max="23" width="9.44140625" style="252" bestFit="1" customWidth="1"/>
    <col min="24" max="24" width="11.44140625" style="252" bestFit="1" customWidth="1"/>
    <col min="25" max="25" width="9.44140625" style="252" customWidth="1"/>
    <col min="26" max="26" width="9.44140625" style="252" bestFit="1" customWidth="1"/>
    <col min="27" max="27" width="11.44140625" style="252" bestFit="1" customWidth="1"/>
    <col min="28" max="28" width="9.109375" style="252"/>
    <col min="29" max="29" width="9.44140625" style="252" bestFit="1" customWidth="1"/>
    <col min="30" max="30" width="10.5546875" style="252" customWidth="1"/>
    <col min="31" max="31" width="9.109375" style="302"/>
    <col min="32" max="256" width="9.109375" style="252"/>
    <col min="257" max="257" width="27.5546875" style="252" customWidth="1"/>
    <col min="258" max="258" width="9.44140625" style="252" bestFit="1" customWidth="1"/>
    <col min="259" max="260" width="9.44140625" style="252" customWidth="1"/>
    <col min="261" max="261" width="9.44140625" style="252" bestFit="1" customWidth="1"/>
    <col min="262" max="263" width="9.44140625" style="252" customWidth="1"/>
    <col min="264" max="264" width="9.44140625" style="252" bestFit="1" customWidth="1"/>
    <col min="265" max="266" width="9.44140625" style="252" customWidth="1"/>
    <col min="267" max="269" width="9.109375" style="252"/>
    <col min="270" max="270" width="9.44140625" style="252" bestFit="1" customWidth="1"/>
    <col min="271" max="271" width="9.109375" style="252"/>
    <col min="272" max="272" width="6" style="252" customWidth="1"/>
    <col min="273" max="273" width="9.44140625" style="252" bestFit="1" customWidth="1"/>
    <col min="274" max="275" width="9.44140625" style="252" customWidth="1"/>
    <col min="276" max="276" width="9.44140625" style="252" bestFit="1" customWidth="1"/>
    <col min="277" max="277" width="11.44140625" style="252" bestFit="1" customWidth="1"/>
    <col min="278" max="278" width="9.44140625" style="252" customWidth="1"/>
    <col min="279" max="279" width="9.44140625" style="252" bestFit="1" customWidth="1"/>
    <col min="280" max="280" width="11.44140625" style="252" bestFit="1" customWidth="1"/>
    <col min="281" max="281" width="9.44140625" style="252" customWidth="1"/>
    <col min="282" max="282" width="9.44140625" style="252" bestFit="1" customWidth="1"/>
    <col min="283" max="283" width="11.44140625" style="252" bestFit="1" customWidth="1"/>
    <col min="284" max="284" width="9.109375" style="252"/>
    <col min="285" max="285" width="9.44140625" style="252" bestFit="1" customWidth="1"/>
    <col min="286" max="286" width="10.5546875" style="252" customWidth="1"/>
    <col min="287" max="512" width="9.109375" style="252"/>
    <col min="513" max="513" width="27.5546875" style="252" customWidth="1"/>
    <col min="514" max="514" width="9.44140625" style="252" bestFit="1" customWidth="1"/>
    <col min="515" max="516" width="9.44140625" style="252" customWidth="1"/>
    <col min="517" max="517" width="9.44140625" style="252" bestFit="1" customWidth="1"/>
    <col min="518" max="519" width="9.44140625" style="252" customWidth="1"/>
    <col min="520" max="520" width="9.44140625" style="252" bestFit="1" customWidth="1"/>
    <col min="521" max="522" width="9.44140625" style="252" customWidth="1"/>
    <col min="523" max="525" width="9.109375" style="252"/>
    <col min="526" max="526" width="9.44140625" style="252" bestFit="1" customWidth="1"/>
    <col min="527" max="527" width="9.109375" style="252"/>
    <col min="528" max="528" width="6" style="252" customWidth="1"/>
    <col min="529" max="529" width="9.44140625" style="252" bestFit="1" customWidth="1"/>
    <col min="530" max="531" width="9.44140625" style="252" customWidth="1"/>
    <col min="532" max="532" width="9.44140625" style="252" bestFit="1" customWidth="1"/>
    <col min="533" max="533" width="11.44140625" style="252" bestFit="1" customWidth="1"/>
    <col min="534" max="534" width="9.44140625" style="252" customWidth="1"/>
    <col min="535" max="535" width="9.44140625" style="252" bestFit="1" customWidth="1"/>
    <col min="536" max="536" width="11.44140625" style="252" bestFit="1" customWidth="1"/>
    <col min="537" max="537" width="9.44140625" style="252" customWidth="1"/>
    <col min="538" max="538" width="9.44140625" style="252" bestFit="1" customWidth="1"/>
    <col min="539" max="539" width="11.44140625" style="252" bestFit="1" customWidth="1"/>
    <col min="540" max="540" width="9.109375" style="252"/>
    <col min="541" max="541" width="9.44140625" style="252" bestFit="1" customWidth="1"/>
    <col min="542" max="542" width="10.5546875" style="252" customWidth="1"/>
    <col min="543" max="768" width="9.109375" style="252"/>
    <col min="769" max="769" width="27.5546875" style="252" customWidth="1"/>
    <col min="770" max="770" width="9.44140625" style="252" bestFit="1" customWidth="1"/>
    <col min="771" max="772" width="9.44140625" style="252" customWidth="1"/>
    <col min="773" max="773" width="9.44140625" style="252" bestFit="1" customWidth="1"/>
    <col min="774" max="775" width="9.44140625" style="252" customWidth="1"/>
    <col min="776" max="776" width="9.44140625" style="252" bestFit="1" customWidth="1"/>
    <col min="777" max="778" width="9.44140625" style="252" customWidth="1"/>
    <col min="779" max="781" width="9.109375" style="252"/>
    <col min="782" max="782" width="9.44140625" style="252" bestFit="1" customWidth="1"/>
    <col min="783" max="783" width="9.109375" style="252"/>
    <col min="784" max="784" width="6" style="252" customWidth="1"/>
    <col min="785" max="785" width="9.44140625" style="252" bestFit="1" customWidth="1"/>
    <col min="786" max="787" width="9.44140625" style="252" customWidth="1"/>
    <col min="788" max="788" width="9.44140625" style="252" bestFit="1" customWidth="1"/>
    <col min="789" max="789" width="11.44140625" style="252" bestFit="1" customWidth="1"/>
    <col min="790" max="790" width="9.44140625" style="252" customWidth="1"/>
    <col min="791" max="791" width="9.44140625" style="252" bestFit="1" customWidth="1"/>
    <col min="792" max="792" width="11.44140625" style="252" bestFit="1" customWidth="1"/>
    <col min="793" max="793" width="9.44140625" style="252" customWidth="1"/>
    <col min="794" max="794" width="9.44140625" style="252" bestFit="1" customWidth="1"/>
    <col min="795" max="795" width="11.44140625" style="252" bestFit="1" customWidth="1"/>
    <col min="796" max="796" width="9.109375" style="252"/>
    <col min="797" max="797" width="9.44140625" style="252" bestFit="1" customWidth="1"/>
    <col min="798" max="798" width="10.5546875" style="252" customWidth="1"/>
    <col min="799" max="1024" width="9.109375" style="252"/>
    <col min="1025" max="1025" width="27.5546875" style="252" customWidth="1"/>
    <col min="1026" max="1026" width="9.44140625" style="252" bestFit="1" customWidth="1"/>
    <col min="1027" max="1028" width="9.44140625" style="252" customWidth="1"/>
    <col min="1029" max="1029" width="9.44140625" style="252" bestFit="1" customWidth="1"/>
    <col min="1030" max="1031" width="9.44140625" style="252" customWidth="1"/>
    <col min="1032" max="1032" width="9.44140625" style="252" bestFit="1" customWidth="1"/>
    <col min="1033" max="1034" width="9.44140625" style="252" customWidth="1"/>
    <col min="1035" max="1037" width="9.109375" style="252"/>
    <col min="1038" max="1038" width="9.44140625" style="252" bestFit="1" customWidth="1"/>
    <col min="1039" max="1039" width="9.109375" style="252"/>
    <col min="1040" max="1040" width="6" style="252" customWidth="1"/>
    <col min="1041" max="1041" width="9.44140625" style="252" bestFit="1" customWidth="1"/>
    <col min="1042" max="1043" width="9.44140625" style="252" customWidth="1"/>
    <col min="1044" max="1044" width="9.44140625" style="252" bestFit="1" customWidth="1"/>
    <col min="1045" max="1045" width="11.44140625" style="252" bestFit="1" customWidth="1"/>
    <col min="1046" max="1046" width="9.44140625" style="252" customWidth="1"/>
    <col min="1047" max="1047" width="9.44140625" style="252" bestFit="1" customWidth="1"/>
    <col min="1048" max="1048" width="11.44140625" style="252" bestFit="1" customWidth="1"/>
    <col min="1049" max="1049" width="9.44140625" style="252" customWidth="1"/>
    <col min="1050" max="1050" width="9.44140625" style="252" bestFit="1" customWidth="1"/>
    <col min="1051" max="1051" width="11.44140625" style="252" bestFit="1" customWidth="1"/>
    <col min="1052" max="1052" width="9.109375" style="252"/>
    <col min="1053" max="1053" width="9.44140625" style="252" bestFit="1" customWidth="1"/>
    <col min="1054" max="1054" width="10.5546875" style="252" customWidth="1"/>
    <col min="1055" max="1280" width="9.109375" style="252"/>
    <col min="1281" max="1281" width="27.5546875" style="252" customWidth="1"/>
    <col min="1282" max="1282" width="9.44140625" style="252" bestFit="1" customWidth="1"/>
    <col min="1283" max="1284" width="9.44140625" style="252" customWidth="1"/>
    <col min="1285" max="1285" width="9.44140625" style="252" bestFit="1" customWidth="1"/>
    <col min="1286" max="1287" width="9.44140625" style="252" customWidth="1"/>
    <col min="1288" max="1288" width="9.44140625" style="252" bestFit="1" customWidth="1"/>
    <col min="1289" max="1290" width="9.44140625" style="252" customWidth="1"/>
    <col min="1291" max="1293" width="9.109375" style="252"/>
    <col min="1294" max="1294" width="9.44140625" style="252" bestFit="1" customWidth="1"/>
    <col min="1295" max="1295" width="9.109375" style="252"/>
    <col min="1296" max="1296" width="6" style="252" customWidth="1"/>
    <col min="1297" max="1297" width="9.44140625" style="252" bestFit="1" customWidth="1"/>
    <col min="1298" max="1299" width="9.44140625" style="252" customWidth="1"/>
    <col min="1300" max="1300" width="9.44140625" style="252" bestFit="1" customWidth="1"/>
    <col min="1301" max="1301" width="11.44140625" style="252" bestFit="1" customWidth="1"/>
    <col min="1302" max="1302" width="9.44140625" style="252" customWidth="1"/>
    <col min="1303" max="1303" width="9.44140625" style="252" bestFit="1" customWidth="1"/>
    <col min="1304" max="1304" width="11.44140625" style="252" bestFit="1" customWidth="1"/>
    <col min="1305" max="1305" width="9.44140625" style="252" customWidth="1"/>
    <col min="1306" max="1306" width="9.44140625" style="252" bestFit="1" customWidth="1"/>
    <col min="1307" max="1307" width="11.44140625" style="252" bestFit="1" customWidth="1"/>
    <col min="1308" max="1308" width="9.109375" style="252"/>
    <col min="1309" max="1309" width="9.44140625" style="252" bestFit="1" customWidth="1"/>
    <col min="1310" max="1310" width="10.5546875" style="252" customWidth="1"/>
    <col min="1311" max="1536" width="9.109375" style="252"/>
    <col min="1537" max="1537" width="27.5546875" style="252" customWidth="1"/>
    <col min="1538" max="1538" width="9.44140625" style="252" bestFit="1" customWidth="1"/>
    <col min="1539" max="1540" width="9.44140625" style="252" customWidth="1"/>
    <col min="1541" max="1541" width="9.44140625" style="252" bestFit="1" customWidth="1"/>
    <col min="1542" max="1543" width="9.44140625" style="252" customWidth="1"/>
    <col min="1544" max="1544" width="9.44140625" style="252" bestFit="1" customWidth="1"/>
    <col min="1545" max="1546" width="9.44140625" style="252" customWidth="1"/>
    <col min="1547" max="1549" width="9.109375" style="252"/>
    <col min="1550" max="1550" width="9.44140625" style="252" bestFit="1" customWidth="1"/>
    <col min="1551" max="1551" width="9.109375" style="252"/>
    <col min="1552" max="1552" width="6" style="252" customWidth="1"/>
    <col min="1553" max="1553" width="9.44140625" style="252" bestFit="1" customWidth="1"/>
    <col min="1554" max="1555" width="9.44140625" style="252" customWidth="1"/>
    <col min="1556" max="1556" width="9.44140625" style="252" bestFit="1" customWidth="1"/>
    <col min="1557" max="1557" width="11.44140625" style="252" bestFit="1" customWidth="1"/>
    <col min="1558" max="1558" width="9.44140625" style="252" customWidth="1"/>
    <col min="1559" max="1559" width="9.44140625" style="252" bestFit="1" customWidth="1"/>
    <col min="1560" max="1560" width="11.44140625" style="252" bestFit="1" customWidth="1"/>
    <col min="1561" max="1561" width="9.44140625" style="252" customWidth="1"/>
    <col min="1562" max="1562" width="9.44140625" style="252" bestFit="1" customWidth="1"/>
    <col min="1563" max="1563" width="11.44140625" style="252" bestFit="1" customWidth="1"/>
    <col min="1564" max="1564" width="9.109375" style="252"/>
    <col min="1565" max="1565" width="9.44140625" style="252" bestFit="1" customWidth="1"/>
    <col min="1566" max="1566" width="10.5546875" style="252" customWidth="1"/>
    <col min="1567" max="1792" width="9.109375" style="252"/>
    <col min="1793" max="1793" width="27.5546875" style="252" customWidth="1"/>
    <col min="1794" max="1794" width="9.44140625" style="252" bestFit="1" customWidth="1"/>
    <col min="1795" max="1796" width="9.44140625" style="252" customWidth="1"/>
    <col min="1797" max="1797" width="9.44140625" style="252" bestFit="1" customWidth="1"/>
    <col min="1798" max="1799" width="9.44140625" style="252" customWidth="1"/>
    <col min="1800" max="1800" width="9.44140625" style="252" bestFit="1" customWidth="1"/>
    <col min="1801" max="1802" width="9.44140625" style="252" customWidth="1"/>
    <col min="1803" max="1805" width="9.109375" style="252"/>
    <col min="1806" max="1806" width="9.44140625" style="252" bestFit="1" customWidth="1"/>
    <col min="1807" max="1807" width="9.109375" style="252"/>
    <col min="1808" max="1808" width="6" style="252" customWidth="1"/>
    <col min="1809" max="1809" width="9.44140625" style="252" bestFit="1" customWidth="1"/>
    <col min="1810" max="1811" width="9.44140625" style="252" customWidth="1"/>
    <col min="1812" max="1812" width="9.44140625" style="252" bestFit="1" customWidth="1"/>
    <col min="1813" max="1813" width="11.44140625" style="252" bestFit="1" customWidth="1"/>
    <col min="1814" max="1814" width="9.44140625" style="252" customWidth="1"/>
    <col min="1815" max="1815" width="9.44140625" style="252" bestFit="1" customWidth="1"/>
    <col min="1816" max="1816" width="11.44140625" style="252" bestFit="1" customWidth="1"/>
    <col min="1817" max="1817" width="9.44140625" style="252" customWidth="1"/>
    <col min="1818" max="1818" width="9.44140625" style="252" bestFit="1" customWidth="1"/>
    <col min="1819" max="1819" width="11.44140625" style="252" bestFit="1" customWidth="1"/>
    <col min="1820" max="1820" width="9.109375" style="252"/>
    <col min="1821" max="1821" width="9.44140625" style="252" bestFit="1" customWidth="1"/>
    <col min="1822" max="1822" width="10.5546875" style="252" customWidth="1"/>
    <col min="1823" max="2048" width="9.109375" style="252"/>
    <col min="2049" max="2049" width="27.5546875" style="252" customWidth="1"/>
    <col min="2050" max="2050" width="9.44140625" style="252" bestFit="1" customWidth="1"/>
    <col min="2051" max="2052" width="9.44140625" style="252" customWidth="1"/>
    <col min="2053" max="2053" width="9.44140625" style="252" bestFit="1" customWidth="1"/>
    <col min="2054" max="2055" width="9.44140625" style="252" customWidth="1"/>
    <col min="2056" max="2056" width="9.44140625" style="252" bestFit="1" customWidth="1"/>
    <col min="2057" max="2058" width="9.44140625" style="252" customWidth="1"/>
    <col min="2059" max="2061" width="9.109375" style="252"/>
    <col min="2062" max="2062" width="9.44140625" style="252" bestFit="1" customWidth="1"/>
    <col min="2063" max="2063" width="9.109375" style="252"/>
    <col min="2064" max="2064" width="6" style="252" customWidth="1"/>
    <col min="2065" max="2065" width="9.44140625" style="252" bestFit="1" customWidth="1"/>
    <col min="2066" max="2067" width="9.44140625" style="252" customWidth="1"/>
    <col min="2068" max="2068" width="9.44140625" style="252" bestFit="1" customWidth="1"/>
    <col min="2069" max="2069" width="11.44140625" style="252" bestFit="1" customWidth="1"/>
    <col min="2070" max="2070" width="9.44140625" style="252" customWidth="1"/>
    <col min="2071" max="2071" width="9.44140625" style="252" bestFit="1" customWidth="1"/>
    <col min="2072" max="2072" width="11.44140625" style="252" bestFit="1" customWidth="1"/>
    <col min="2073" max="2073" width="9.44140625" style="252" customWidth="1"/>
    <col min="2074" max="2074" width="9.44140625" style="252" bestFit="1" customWidth="1"/>
    <col min="2075" max="2075" width="11.44140625" style="252" bestFit="1" customWidth="1"/>
    <col min="2076" max="2076" width="9.109375" style="252"/>
    <col min="2077" max="2077" width="9.44140625" style="252" bestFit="1" customWidth="1"/>
    <col min="2078" max="2078" width="10.5546875" style="252" customWidth="1"/>
    <col min="2079" max="2304" width="9.109375" style="252"/>
    <col min="2305" max="2305" width="27.5546875" style="252" customWidth="1"/>
    <col min="2306" max="2306" width="9.44140625" style="252" bestFit="1" customWidth="1"/>
    <col min="2307" max="2308" width="9.44140625" style="252" customWidth="1"/>
    <col min="2309" max="2309" width="9.44140625" style="252" bestFit="1" customWidth="1"/>
    <col min="2310" max="2311" width="9.44140625" style="252" customWidth="1"/>
    <col min="2312" max="2312" width="9.44140625" style="252" bestFit="1" customWidth="1"/>
    <col min="2313" max="2314" width="9.44140625" style="252" customWidth="1"/>
    <col min="2315" max="2317" width="9.109375" style="252"/>
    <col min="2318" max="2318" width="9.44140625" style="252" bestFit="1" customWidth="1"/>
    <col min="2319" max="2319" width="9.109375" style="252"/>
    <col min="2320" max="2320" width="6" style="252" customWidth="1"/>
    <col min="2321" max="2321" width="9.44140625" style="252" bestFit="1" customWidth="1"/>
    <col min="2322" max="2323" width="9.44140625" style="252" customWidth="1"/>
    <col min="2324" max="2324" width="9.44140625" style="252" bestFit="1" customWidth="1"/>
    <col min="2325" max="2325" width="11.44140625" style="252" bestFit="1" customWidth="1"/>
    <col min="2326" max="2326" width="9.44140625" style="252" customWidth="1"/>
    <col min="2327" max="2327" width="9.44140625" style="252" bestFit="1" customWidth="1"/>
    <col min="2328" max="2328" width="11.44140625" style="252" bestFit="1" customWidth="1"/>
    <col min="2329" max="2329" width="9.44140625" style="252" customWidth="1"/>
    <col min="2330" max="2330" width="9.44140625" style="252" bestFit="1" customWidth="1"/>
    <col min="2331" max="2331" width="11.44140625" style="252" bestFit="1" customWidth="1"/>
    <col min="2332" max="2332" width="9.109375" style="252"/>
    <col min="2333" max="2333" width="9.44140625" style="252" bestFit="1" customWidth="1"/>
    <col min="2334" max="2334" width="10.5546875" style="252" customWidth="1"/>
    <col min="2335" max="2560" width="9.109375" style="252"/>
    <col min="2561" max="2561" width="27.5546875" style="252" customWidth="1"/>
    <col min="2562" max="2562" width="9.44140625" style="252" bestFit="1" customWidth="1"/>
    <col min="2563" max="2564" width="9.44140625" style="252" customWidth="1"/>
    <col min="2565" max="2565" width="9.44140625" style="252" bestFit="1" customWidth="1"/>
    <col min="2566" max="2567" width="9.44140625" style="252" customWidth="1"/>
    <col min="2568" max="2568" width="9.44140625" style="252" bestFit="1" customWidth="1"/>
    <col min="2569" max="2570" width="9.44140625" style="252" customWidth="1"/>
    <col min="2571" max="2573" width="9.109375" style="252"/>
    <col min="2574" max="2574" width="9.44140625" style="252" bestFit="1" customWidth="1"/>
    <col min="2575" max="2575" width="9.109375" style="252"/>
    <col min="2576" max="2576" width="6" style="252" customWidth="1"/>
    <col min="2577" max="2577" width="9.44140625" style="252" bestFit="1" customWidth="1"/>
    <col min="2578" max="2579" width="9.44140625" style="252" customWidth="1"/>
    <col min="2580" max="2580" width="9.44140625" style="252" bestFit="1" customWidth="1"/>
    <col min="2581" max="2581" width="11.44140625" style="252" bestFit="1" customWidth="1"/>
    <col min="2582" max="2582" width="9.44140625" style="252" customWidth="1"/>
    <col min="2583" max="2583" width="9.44140625" style="252" bestFit="1" customWidth="1"/>
    <col min="2584" max="2584" width="11.44140625" style="252" bestFit="1" customWidth="1"/>
    <col min="2585" max="2585" width="9.44140625" style="252" customWidth="1"/>
    <col min="2586" max="2586" width="9.44140625" style="252" bestFit="1" customWidth="1"/>
    <col min="2587" max="2587" width="11.44140625" style="252" bestFit="1" customWidth="1"/>
    <col min="2588" max="2588" width="9.109375" style="252"/>
    <col min="2589" max="2589" width="9.44140625" style="252" bestFit="1" customWidth="1"/>
    <col min="2590" max="2590" width="10.5546875" style="252" customWidth="1"/>
    <col min="2591" max="2816" width="9.109375" style="252"/>
    <col min="2817" max="2817" width="27.5546875" style="252" customWidth="1"/>
    <col min="2818" max="2818" width="9.44140625" style="252" bestFit="1" customWidth="1"/>
    <col min="2819" max="2820" width="9.44140625" style="252" customWidth="1"/>
    <col min="2821" max="2821" width="9.44140625" style="252" bestFit="1" customWidth="1"/>
    <col min="2822" max="2823" width="9.44140625" style="252" customWidth="1"/>
    <col min="2824" max="2824" width="9.44140625" style="252" bestFit="1" customWidth="1"/>
    <col min="2825" max="2826" width="9.44140625" style="252" customWidth="1"/>
    <col min="2827" max="2829" width="9.109375" style="252"/>
    <col min="2830" max="2830" width="9.44140625" style="252" bestFit="1" customWidth="1"/>
    <col min="2831" max="2831" width="9.109375" style="252"/>
    <col min="2832" max="2832" width="6" style="252" customWidth="1"/>
    <col min="2833" max="2833" width="9.44140625" style="252" bestFit="1" customWidth="1"/>
    <col min="2834" max="2835" width="9.44140625" style="252" customWidth="1"/>
    <col min="2836" max="2836" width="9.44140625" style="252" bestFit="1" customWidth="1"/>
    <col min="2837" max="2837" width="11.44140625" style="252" bestFit="1" customWidth="1"/>
    <col min="2838" max="2838" width="9.44140625" style="252" customWidth="1"/>
    <col min="2839" max="2839" width="9.44140625" style="252" bestFit="1" customWidth="1"/>
    <col min="2840" max="2840" width="11.44140625" style="252" bestFit="1" customWidth="1"/>
    <col min="2841" max="2841" width="9.44140625" style="252" customWidth="1"/>
    <col min="2842" max="2842" width="9.44140625" style="252" bestFit="1" customWidth="1"/>
    <col min="2843" max="2843" width="11.44140625" style="252" bestFit="1" customWidth="1"/>
    <col min="2844" max="2844" width="9.109375" style="252"/>
    <col min="2845" max="2845" width="9.44140625" style="252" bestFit="1" customWidth="1"/>
    <col min="2846" max="2846" width="10.5546875" style="252" customWidth="1"/>
    <col min="2847" max="3072" width="9.109375" style="252"/>
    <col min="3073" max="3073" width="27.5546875" style="252" customWidth="1"/>
    <col min="3074" max="3074" width="9.44140625" style="252" bestFit="1" customWidth="1"/>
    <col min="3075" max="3076" width="9.44140625" style="252" customWidth="1"/>
    <col min="3077" max="3077" width="9.44140625" style="252" bestFit="1" customWidth="1"/>
    <col min="3078" max="3079" width="9.44140625" style="252" customWidth="1"/>
    <col min="3080" max="3080" width="9.44140625" style="252" bestFit="1" customWidth="1"/>
    <col min="3081" max="3082" width="9.44140625" style="252" customWidth="1"/>
    <col min="3083" max="3085" width="9.109375" style="252"/>
    <col min="3086" max="3086" width="9.44140625" style="252" bestFit="1" customWidth="1"/>
    <col min="3087" max="3087" width="9.109375" style="252"/>
    <col min="3088" max="3088" width="6" style="252" customWidth="1"/>
    <col min="3089" max="3089" width="9.44140625" style="252" bestFit="1" customWidth="1"/>
    <col min="3090" max="3091" width="9.44140625" style="252" customWidth="1"/>
    <col min="3092" max="3092" width="9.44140625" style="252" bestFit="1" customWidth="1"/>
    <col min="3093" max="3093" width="11.44140625" style="252" bestFit="1" customWidth="1"/>
    <col min="3094" max="3094" width="9.44140625" style="252" customWidth="1"/>
    <col min="3095" max="3095" width="9.44140625" style="252" bestFit="1" customWidth="1"/>
    <col min="3096" max="3096" width="11.44140625" style="252" bestFit="1" customWidth="1"/>
    <col min="3097" max="3097" width="9.44140625" style="252" customWidth="1"/>
    <col min="3098" max="3098" width="9.44140625" style="252" bestFit="1" customWidth="1"/>
    <col min="3099" max="3099" width="11.44140625" style="252" bestFit="1" customWidth="1"/>
    <col min="3100" max="3100" width="9.109375" style="252"/>
    <col min="3101" max="3101" width="9.44140625" style="252" bestFit="1" customWidth="1"/>
    <col min="3102" max="3102" width="10.5546875" style="252" customWidth="1"/>
    <col min="3103" max="3328" width="9.109375" style="252"/>
    <col min="3329" max="3329" width="27.5546875" style="252" customWidth="1"/>
    <col min="3330" max="3330" width="9.44140625" style="252" bestFit="1" customWidth="1"/>
    <col min="3331" max="3332" width="9.44140625" style="252" customWidth="1"/>
    <col min="3333" max="3333" width="9.44140625" style="252" bestFit="1" customWidth="1"/>
    <col min="3334" max="3335" width="9.44140625" style="252" customWidth="1"/>
    <col min="3336" max="3336" width="9.44140625" style="252" bestFit="1" customWidth="1"/>
    <col min="3337" max="3338" width="9.44140625" style="252" customWidth="1"/>
    <col min="3339" max="3341" width="9.109375" style="252"/>
    <col min="3342" max="3342" width="9.44140625" style="252" bestFit="1" customWidth="1"/>
    <col min="3343" max="3343" width="9.109375" style="252"/>
    <col min="3344" max="3344" width="6" style="252" customWidth="1"/>
    <col min="3345" max="3345" width="9.44140625" style="252" bestFit="1" customWidth="1"/>
    <col min="3346" max="3347" width="9.44140625" style="252" customWidth="1"/>
    <col min="3348" max="3348" width="9.44140625" style="252" bestFit="1" customWidth="1"/>
    <col min="3349" max="3349" width="11.44140625" style="252" bestFit="1" customWidth="1"/>
    <col min="3350" max="3350" width="9.44140625" style="252" customWidth="1"/>
    <col min="3351" max="3351" width="9.44140625" style="252" bestFit="1" customWidth="1"/>
    <col min="3352" max="3352" width="11.44140625" style="252" bestFit="1" customWidth="1"/>
    <col min="3353" max="3353" width="9.44140625" style="252" customWidth="1"/>
    <col min="3354" max="3354" width="9.44140625" style="252" bestFit="1" customWidth="1"/>
    <col min="3355" max="3355" width="11.44140625" style="252" bestFit="1" customWidth="1"/>
    <col min="3356" max="3356" width="9.109375" style="252"/>
    <col min="3357" max="3357" width="9.44140625" style="252" bestFit="1" customWidth="1"/>
    <col min="3358" max="3358" width="10.5546875" style="252" customWidth="1"/>
    <col min="3359" max="3584" width="9.109375" style="252"/>
    <col min="3585" max="3585" width="27.5546875" style="252" customWidth="1"/>
    <col min="3586" max="3586" width="9.44140625" style="252" bestFit="1" customWidth="1"/>
    <col min="3587" max="3588" width="9.44140625" style="252" customWidth="1"/>
    <col min="3589" max="3589" width="9.44140625" style="252" bestFit="1" customWidth="1"/>
    <col min="3590" max="3591" width="9.44140625" style="252" customWidth="1"/>
    <col min="3592" max="3592" width="9.44140625" style="252" bestFit="1" customWidth="1"/>
    <col min="3593" max="3594" width="9.44140625" style="252" customWidth="1"/>
    <col min="3595" max="3597" width="9.109375" style="252"/>
    <col min="3598" max="3598" width="9.44140625" style="252" bestFit="1" customWidth="1"/>
    <col min="3599" max="3599" width="9.109375" style="252"/>
    <col min="3600" max="3600" width="6" style="252" customWidth="1"/>
    <col min="3601" max="3601" width="9.44140625" style="252" bestFit="1" customWidth="1"/>
    <col min="3602" max="3603" width="9.44140625" style="252" customWidth="1"/>
    <col min="3604" max="3604" width="9.44140625" style="252" bestFit="1" customWidth="1"/>
    <col min="3605" max="3605" width="11.44140625" style="252" bestFit="1" customWidth="1"/>
    <col min="3606" max="3606" width="9.44140625" style="252" customWidth="1"/>
    <col min="3607" max="3607" width="9.44140625" style="252" bestFit="1" customWidth="1"/>
    <col min="3608" max="3608" width="11.44140625" style="252" bestFit="1" customWidth="1"/>
    <col min="3609" max="3609" width="9.44140625" style="252" customWidth="1"/>
    <col min="3610" max="3610" width="9.44140625" style="252" bestFit="1" customWidth="1"/>
    <col min="3611" max="3611" width="11.44140625" style="252" bestFit="1" customWidth="1"/>
    <col min="3612" max="3612" width="9.109375" style="252"/>
    <col min="3613" max="3613" width="9.44140625" style="252" bestFit="1" customWidth="1"/>
    <col min="3614" max="3614" width="10.5546875" style="252" customWidth="1"/>
    <col min="3615" max="3840" width="9.109375" style="252"/>
    <col min="3841" max="3841" width="27.5546875" style="252" customWidth="1"/>
    <col min="3842" max="3842" width="9.44140625" style="252" bestFit="1" customWidth="1"/>
    <col min="3843" max="3844" width="9.44140625" style="252" customWidth="1"/>
    <col min="3845" max="3845" width="9.44140625" style="252" bestFit="1" customWidth="1"/>
    <col min="3846" max="3847" width="9.44140625" style="252" customWidth="1"/>
    <col min="3848" max="3848" width="9.44140625" style="252" bestFit="1" customWidth="1"/>
    <col min="3849" max="3850" width="9.44140625" style="252" customWidth="1"/>
    <col min="3851" max="3853" width="9.109375" style="252"/>
    <col min="3854" max="3854" width="9.44140625" style="252" bestFit="1" customWidth="1"/>
    <col min="3855" max="3855" width="9.109375" style="252"/>
    <col min="3856" max="3856" width="6" style="252" customWidth="1"/>
    <col min="3857" max="3857" width="9.44140625" style="252" bestFit="1" customWidth="1"/>
    <col min="3858" max="3859" width="9.44140625" style="252" customWidth="1"/>
    <col min="3860" max="3860" width="9.44140625" style="252" bestFit="1" customWidth="1"/>
    <col min="3861" max="3861" width="11.44140625" style="252" bestFit="1" customWidth="1"/>
    <col min="3862" max="3862" width="9.44140625" style="252" customWidth="1"/>
    <col min="3863" max="3863" width="9.44140625" style="252" bestFit="1" customWidth="1"/>
    <col min="3864" max="3864" width="11.44140625" style="252" bestFit="1" customWidth="1"/>
    <col min="3865" max="3865" width="9.44140625" style="252" customWidth="1"/>
    <col min="3866" max="3866" width="9.44140625" style="252" bestFit="1" customWidth="1"/>
    <col min="3867" max="3867" width="11.44140625" style="252" bestFit="1" customWidth="1"/>
    <col min="3868" max="3868" width="9.109375" style="252"/>
    <col min="3869" max="3869" width="9.44140625" style="252" bestFit="1" customWidth="1"/>
    <col min="3870" max="3870" width="10.5546875" style="252" customWidth="1"/>
    <col min="3871" max="4096" width="9.109375" style="252"/>
    <col min="4097" max="4097" width="27.5546875" style="252" customWidth="1"/>
    <col min="4098" max="4098" width="9.44140625" style="252" bestFit="1" customWidth="1"/>
    <col min="4099" max="4100" width="9.44140625" style="252" customWidth="1"/>
    <col min="4101" max="4101" width="9.44140625" style="252" bestFit="1" customWidth="1"/>
    <col min="4102" max="4103" width="9.44140625" style="252" customWidth="1"/>
    <col min="4104" max="4104" width="9.44140625" style="252" bestFit="1" customWidth="1"/>
    <col min="4105" max="4106" width="9.44140625" style="252" customWidth="1"/>
    <col min="4107" max="4109" width="9.109375" style="252"/>
    <col min="4110" max="4110" width="9.44140625" style="252" bestFit="1" customWidth="1"/>
    <col min="4111" max="4111" width="9.109375" style="252"/>
    <col min="4112" max="4112" width="6" style="252" customWidth="1"/>
    <col min="4113" max="4113" width="9.44140625" style="252" bestFit="1" customWidth="1"/>
    <col min="4114" max="4115" width="9.44140625" style="252" customWidth="1"/>
    <col min="4116" max="4116" width="9.44140625" style="252" bestFit="1" customWidth="1"/>
    <col min="4117" max="4117" width="11.44140625" style="252" bestFit="1" customWidth="1"/>
    <col min="4118" max="4118" width="9.44140625" style="252" customWidth="1"/>
    <col min="4119" max="4119" width="9.44140625" style="252" bestFit="1" customWidth="1"/>
    <col min="4120" max="4120" width="11.44140625" style="252" bestFit="1" customWidth="1"/>
    <col min="4121" max="4121" width="9.44140625" style="252" customWidth="1"/>
    <col min="4122" max="4122" width="9.44140625" style="252" bestFit="1" customWidth="1"/>
    <col min="4123" max="4123" width="11.44140625" style="252" bestFit="1" customWidth="1"/>
    <col min="4124" max="4124" width="9.109375" style="252"/>
    <col min="4125" max="4125" width="9.44140625" style="252" bestFit="1" customWidth="1"/>
    <col min="4126" max="4126" width="10.5546875" style="252" customWidth="1"/>
    <col min="4127" max="4352" width="9.109375" style="252"/>
    <col min="4353" max="4353" width="27.5546875" style="252" customWidth="1"/>
    <col min="4354" max="4354" width="9.44140625" style="252" bestFit="1" customWidth="1"/>
    <col min="4355" max="4356" width="9.44140625" style="252" customWidth="1"/>
    <col min="4357" max="4357" width="9.44140625" style="252" bestFit="1" customWidth="1"/>
    <col min="4358" max="4359" width="9.44140625" style="252" customWidth="1"/>
    <col min="4360" max="4360" width="9.44140625" style="252" bestFit="1" customWidth="1"/>
    <col min="4361" max="4362" width="9.44140625" style="252" customWidth="1"/>
    <col min="4363" max="4365" width="9.109375" style="252"/>
    <col min="4366" max="4366" width="9.44140625" style="252" bestFit="1" customWidth="1"/>
    <col min="4367" max="4367" width="9.109375" style="252"/>
    <col min="4368" max="4368" width="6" style="252" customWidth="1"/>
    <col min="4369" max="4369" width="9.44140625" style="252" bestFit="1" customWidth="1"/>
    <col min="4370" max="4371" width="9.44140625" style="252" customWidth="1"/>
    <col min="4372" max="4372" width="9.44140625" style="252" bestFit="1" customWidth="1"/>
    <col min="4373" max="4373" width="11.44140625" style="252" bestFit="1" customWidth="1"/>
    <col min="4374" max="4374" width="9.44140625" style="252" customWidth="1"/>
    <col min="4375" max="4375" width="9.44140625" style="252" bestFit="1" customWidth="1"/>
    <col min="4376" max="4376" width="11.44140625" style="252" bestFit="1" customWidth="1"/>
    <col min="4377" max="4377" width="9.44140625" style="252" customWidth="1"/>
    <col min="4378" max="4378" width="9.44140625" style="252" bestFit="1" customWidth="1"/>
    <col min="4379" max="4379" width="11.44140625" style="252" bestFit="1" customWidth="1"/>
    <col min="4380" max="4380" width="9.109375" style="252"/>
    <col min="4381" max="4381" width="9.44140625" style="252" bestFit="1" customWidth="1"/>
    <col min="4382" max="4382" width="10.5546875" style="252" customWidth="1"/>
    <col min="4383" max="4608" width="9.109375" style="252"/>
    <col min="4609" max="4609" width="27.5546875" style="252" customWidth="1"/>
    <col min="4610" max="4610" width="9.44140625" style="252" bestFit="1" customWidth="1"/>
    <col min="4611" max="4612" width="9.44140625" style="252" customWidth="1"/>
    <col min="4613" max="4613" width="9.44140625" style="252" bestFit="1" customWidth="1"/>
    <col min="4614" max="4615" width="9.44140625" style="252" customWidth="1"/>
    <col min="4616" max="4616" width="9.44140625" style="252" bestFit="1" customWidth="1"/>
    <col min="4617" max="4618" width="9.44140625" style="252" customWidth="1"/>
    <col min="4619" max="4621" width="9.109375" style="252"/>
    <col min="4622" max="4622" width="9.44140625" style="252" bestFit="1" customWidth="1"/>
    <col min="4623" max="4623" width="9.109375" style="252"/>
    <col min="4624" max="4624" width="6" style="252" customWidth="1"/>
    <col min="4625" max="4625" width="9.44140625" style="252" bestFit="1" customWidth="1"/>
    <col min="4626" max="4627" width="9.44140625" style="252" customWidth="1"/>
    <col min="4628" max="4628" width="9.44140625" style="252" bestFit="1" customWidth="1"/>
    <col min="4629" max="4629" width="11.44140625" style="252" bestFit="1" customWidth="1"/>
    <col min="4630" max="4630" width="9.44140625" style="252" customWidth="1"/>
    <col min="4631" max="4631" width="9.44140625" style="252" bestFit="1" customWidth="1"/>
    <col min="4632" max="4632" width="11.44140625" style="252" bestFit="1" customWidth="1"/>
    <col min="4633" max="4633" width="9.44140625" style="252" customWidth="1"/>
    <col min="4634" max="4634" width="9.44140625" style="252" bestFit="1" customWidth="1"/>
    <col min="4635" max="4635" width="11.44140625" style="252" bestFit="1" customWidth="1"/>
    <col min="4636" max="4636" width="9.109375" style="252"/>
    <col min="4637" max="4637" width="9.44140625" style="252" bestFit="1" customWidth="1"/>
    <col min="4638" max="4638" width="10.5546875" style="252" customWidth="1"/>
    <col min="4639" max="4864" width="9.109375" style="252"/>
    <col min="4865" max="4865" width="27.5546875" style="252" customWidth="1"/>
    <col min="4866" max="4866" width="9.44140625" style="252" bestFit="1" customWidth="1"/>
    <col min="4867" max="4868" width="9.44140625" style="252" customWidth="1"/>
    <col min="4869" max="4869" width="9.44140625" style="252" bestFit="1" customWidth="1"/>
    <col min="4870" max="4871" width="9.44140625" style="252" customWidth="1"/>
    <col min="4872" max="4872" width="9.44140625" style="252" bestFit="1" customWidth="1"/>
    <col min="4873" max="4874" width="9.44140625" style="252" customWidth="1"/>
    <col min="4875" max="4877" width="9.109375" style="252"/>
    <col min="4878" max="4878" width="9.44140625" style="252" bestFit="1" customWidth="1"/>
    <col min="4879" max="4879" width="9.109375" style="252"/>
    <col min="4880" max="4880" width="6" style="252" customWidth="1"/>
    <col min="4881" max="4881" width="9.44140625" style="252" bestFit="1" customWidth="1"/>
    <col min="4882" max="4883" width="9.44140625" style="252" customWidth="1"/>
    <col min="4884" max="4884" width="9.44140625" style="252" bestFit="1" customWidth="1"/>
    <col min="4885" max="4885" width="11.44140625" style="252" bestFit="1" customWidth="1"/>
    <col min="4886" max="4886" width="9.44140625" style="252" customWidth="1"/>
    <col min="4887" max="4887" width="9.44140625" style="252" bestFit="1" customWidth="1"/>
    <col min="4888" max="4888" width="11.44140625" style="252" bestFit="1" customWidth="1"/>
    <col min="4889" max="4889" width="9.44140625" style="252" customWidth="1"/>
    <col min="4890" max="4890" width="9.44140625" style="252" bestFit="1" customWidth="1"/>
    <col min="4891" max="4891" width="11.44140625" style="252" bestFit="1" customWidth="1"/>
    <col min="4892" max="4892" width="9.109375" style="252"/>
    <col min="4893" max="4893" width="9.44140625" style="252" bestFit="1" customWidth="1"/>
    <col min="4894" max="4894" width="10.5546875" style="252" customWidth="1"/>
    <col min="4895" max="5120" width="9.109375" style="252"/>
    <col min="5121" max="5121" width="27.5546875" style="252" customWidth="1"/>
    <col min="5122" max="5122" width="9.44140625" style="252" bestFit="1" customWidth="1"/>
    <col min="5123" max="5124" width="9.44140625" style="252" customWidth="1"/>
    <col min="5125" max="5125" width="9.44140625" style="252" bestFit="1" customWidth="1"/>
    <col min="5126" max="5127" width="9.44140625" style="252" customWidth="1"/>
    <col min="5128" max="5128" width="9.44140625" style="252" bestFit="1" customWidth="1"/>
    <col min="5129" max="5130" width="9.44140625" style="252" customWidth="1"/>
    <col min="5131" max="5133" width="9.109375" style="252"/>
    <col min="5134" max="5134" width="9.44140625" style="252" bestFit="1" customWidth="1"/>
    <col min="5135" max="5135" width="9.109375" style="252"/>
    <col min="5136" max="5136" width="6" style="252" customWidth="1"/>
    <col min="5137" max="5137" width="9.44140625" style="252" bestFit="1" customWidth="1"/>
    <col min="5138" max="5139" width="9.44140625" style="252" customWidth="1"/>
    <col min="5140" max="5140" width="9.44140625" style="252" bestFit="1" customWidth="1"/>
    <col min="5141" max="5141" width="11.44140625" style="252" bestFit="1" customWidth="1"/>
    <col min="5142" max="5142" width="9.44140625" style="252" customWidth="1"/>
    <col min="5143" max="5143" width="9.44140625" style="252" bestFit="1" customWidth="1"/>
    <col min="5144" max="5144" width="11.44140625" style="252" bestFit="1" customWidth="1"/>
    <col min="5145" max="5145" width="9.44140625" style="252" customWidth="1"/>
    <col min="5146" max="5146" width="9.44140625" style="252" bestFit="1" customWidth="1"/>
    <col min="5147" max="5147" width="11.44140625" style="252" bestFit="1" customWidth="1"/>
    <col min="5148" max="5148" width="9.109375" style="252"/>
    <col min="5149" max="5149" width="9.44140625" style="252" bestFit="1" customWidth="1"/>
    <col min="5150" max="5150" width="10.5546875" style="252" customWidth="1"/>
    <col min="5151" max="5376" width="9.109375" style="252"/>
    <col min="5377" max="5377" width="27.5546875" style="252" customWidth="1"/>
    <col min="5378" max="5378" width="9.44140625" style="252" bestFit="1" customWidth="1"/>
    <col min="5379" max="5380" width="9.44140625" style="252" customWidth="1"/>
    <col min="5381" max="5381" width="9.44140625" style="252" bestFit="1" customWidth="1"/>
    <col min="5382" max="5383" width="9.44140625" style="252" customWidth="1"/>
    <col min="5384" max="5384" width="9.44140625" style="252" bestFit="1" customWidth="1"/>
    <col min="5385" max="5386" width="9.44140625" style="252" customWidth="1"/>
    <col min="5387" max="5389" width="9.109375" style="252"/>
    <col min="5390" max="5390" width="9.44140625" style="252" bestFit="1" customWidth="1"/>
    <col min="5391" max="5391" width="9.109375" style="252"/>
    <col min="5392" max="5392" width="6" style="252" customWidth="1"/>
    <col min="5393" max="5393" width="9.44140625" style="252" bestFit="1" customWidth="1"/>
    <col min="5394" max="5395" width="9.44140625" style="252" customWidth="1"/>
    <col min="5396" max="5396" width="9.44140625" style="252" bestFit="1" customWidth="1"/>
    <col min="5397" max="5397" width="11.44140625" style="252" bestFit="1" customWidth="1"/>
    <col min="5398" max="5398" width="9.44140625" style="252" customWidth="1"/>
    <col min="5399" max="5399" width="9.44140625" style="252" bestFit="1" customWidth="1"/>
    <col min="5400" max="5400" width="11.44140625" style="252" bestFit="1" customWidth="1"/>
    <col min="5401" max="5401" width="9.44140625" style="252" customWidth="1"/>
    <col min="5402" max="5402" width="9.44140625" style="252" bestFit="1" customWidth="1"/>
    <col min="5403" max="5403" width="11.44140625" style="252" bestFit="1" customWidth="1"/>
    <col min="5404" max="5404" width="9.109375" style="252"/>
    <col min="5405" max="5405" width="9.44140625" style="252" bestFit="1" customWidth="1"/>
    <col min="5406" max="5406" width="10.5546875" style="252" customWidth="1"/>
    <col min="5407" max="5632" width="9.109375" style="252"/>
    <col min="5633" max="5633" width="27.5546875" style="252" customWidth="1"/>
    <col min="5634" max="5634" width="9.44140625" style="252" bestFit="1" customWidth="1"/>
    <col min="5635" max="5636" width="9.44140625" style="252" customWidth="1"/>
    <col min="5637" max="5637" width="9.44140625" style="252" bestFit="1" customWidth="1"/>
    <col min="5638" max="5639" width="9.44140625" style="252" customWidth="1"/>
    <col min="5640" max="5640" width="9.44140625" style="252" bestFit="1" customWidth="1"/>
    <col min="5641" max="5642" width="9.44140625" style="252" customWidth="1"/>
    <col min="5643" max="5645" width="9.109375" style="252"/>
    <col min="5646" max="5646" width="9.44140625" style="252" bestFit="1" customWidth="1"/>
    <col min="5647" max="5647" width="9.109375" style="252"/>
    <col min="5648" max="5648" width="6" style="252" customWidth="1"/>
    <col min="5649" max="5649" width="9.44140625" style="252" bestFit="1" customWidth="1"/>
    <col min="5650" max="5651" width="9.44140625" style="252" customWidth="1"/>
    <col min="5652" max="5652" width="9.44140625" style="252" bestFit="1" customWidth="1"/>
    <col min="5653" max="5653" width="11.44140625" style="252" bestFit="1" customWidth="1"/>
    <col min="5654" max="5654" width="9.44140625" style="252" customWidth="1"/>
    <col min="5655" max="5655" width="9.44140625" style="252" bestFit="1" customWidth="1"/>
    <col min="5656" max="5656" width="11.44140625" style="252" bestFit="1" customWidth="1"/>
    <col min="5657" max="5657" width="9.44140625" style="252" customWidth="1"/>
    <col min="5658" max="5658" width="9.44140625" style="252" bestFit="1" customWidth="1"/>
    <col min="5659" max="5659" width="11.44140625" style="252" bestFit="1" customWidth="1"/>
    <col min="5660" max="5660" width="9.109375" style="252"/>
    <col min="5661" max="5661" width="9.44140625" style="252" bestFit="1" customWidth="1"/>
    <col min="5662" max="5662" width="10.5546875" style="252" customWidth="1"/>
    <col min="5663" max="5888" width="9.109375" style="252"/>
    <col min="5889" max="5889" width="27.5546875" style="252" customWidth="1"/>
    <col min="5890" max="5890" width="9.44140625" style="252" bestFit="1" customWidth="1"/>
    <col min="5891" max="5892" width="9.44140625" style="252" customWidth="1"/>
    <col min="5893" max="5893" width="9.44140625" style="252" bestFit="1" customWidth="1"/>
    <col min="5894" max="5895" width="9.44140625" style="252" customWidth="1"/>
    <col min="5896" max="5896" width="9.44140625" style="252" bestFit="1" customWidth="1"/>
    <col min="5897" max="5898" width="9.44140625" style="252" customWidth="1"/>
    <col min="5899" max="5901" width="9.109375" style="252"/>
    <col min="5902" max="5902" width="9.44140625" style="252" bestFit="1" customWidth="1"/>
    <col min="5903" max="5903" width="9.109375" style="252"/>
    <col min="5904" max="5904" width="6" style="252" customWidth="1"/>
    <col min="5905" max="5905" width="9.44140625" style="252" bestFit="1" customWidth="1"/>
    <col min="5906" max="5907" width="9.44140625" style="252" customWidth="1"/>
    <col min="5908" max="5908" width="9.44140625" style="252" bestFit="1" customWidth="1"/>
    <col min="5909" max="5909" width="11.44140625" style="252" bestFit="1" customWidth="1"/>
    <col min="5910" max="5910" width="9.44140625" style="252" customWidth="1"/>
    <col min="5911" max="5911" width="9.44140625" style="252" bestFit="1" customWidth="1"/>
    <col min="5912" max="5912" width="11.44140625" style="252" bestFit="1" customWidth="1"/>
    <col min="5913" max="5913" width="9.44140625" style="252" customWidth="1"/>
    <col min="5914" max="5914" width="9.44140625" style="252" bestFit="1" customWidth="1"/>
    <col min="5915" max="5915" width="11.44140625" style="252" bestFit="1" customWidth="1"/>
    <col min="5916" max="5916" width="9.109375" style="252"/>
    <col min="5917" max="5917" width="9.44140625" style="252" bestFit="1" customWidth="1"/>
    <col min="5918" max="5918" width="10.5546875" style="252" customWidth="1"/>
    <col min="5919" max="6144" width="9.109375" style="252"/>
    <col min="6145" max="6145" width="27.5546875" style="252" customWidth="1"/>
    <col min="6146" max="6146" width="9.44140625" style="252" bestFit="1" customWidth="1"/>
    <col min="6147" max="6148" width="9.44140625" style="252" customWidth="1"/>
    <col min="6149" max="6149" width="9.44140625" style="252" bestFit="1" customWidth="1"/>
    <col min="6150" max="6151" width="9.44140625" style="252" customWidth="1"/>
    <col min="6152" max="6152" width="9.44140625" style="252" bestFit="1" customWidth="1"/>
    <col min="6153" max="6154" width="9.44140625" style="252" customWidth="1"/>
    <col min="6155" max="6157" width="9.109375" style="252"/>
    <col min="6158" max="6158" width="9.44140625" style="252" bestFit="1" customWidth="1"/>
    <col min="6159" max="6159" width="9.109375" style="252"/>
    <col min="6160" max="6160" width="6" style="252" customWidth="1"/>
    <col min="6161" max="6161" width="9.44140625" style="252" bestFit="1" customWidth="1"/>
    <col min="6162" max="6163" width="9.44140625" style="252" customWidth="1"/>
    <col min="6164" max="6164" width="9.44140625" style="252" bestFit="1" customWidth="1"/>
    <col min="6165" max="6165" width="11.44140625" style="252" bestFit="1" customWidth="1"/>
    <col min="6166" max="6166" width="9.44140625" style="252" customWidth="1"/>
    <col min="6167" max="6167" width="9.44140625" style="252" bestFit="1" customWidth="1"/>
    <col min="6168" max="6168" width="11.44140625" style="252" bestFit="1" customWidth="1"/>
    <col min="6169" max="6169" width="9.44140625" style="252" customWidth="1"/>
    <col min="6170" max="6170" width="9.44140625" style="252" bestFit="1" customWidth="1"/>
    <col min="6171" max="6171" width="11.44140625" style="252" bestFit="1" customWidth="1"/>
    <col min="6172" max="6172" width="9.109375" style="252"/>
    <col min="6173" max="6173" width="9.44140625" style="252" bestFit="1" customWidth="1"/>
    <col min="6174" max="6174" width="10.5546875" style="252" customWidth="1"/>
    <col min="6175" max="6400" width="9.109375" style="252"/>
    <col min="6401" max="6401" width="27.5546875" style="252" customWidth="1"/>
    <col min="6402" max="6402" width="9.44140625" style="252" bestFit="1" customWidth="1"/>
    <col min="6403" max="6404" width="9.44140625" style="252" customWidth="1"/>
    <col min="6405" max="6405" width="9.44140625" style="252" bestFit="1" customWidth="1"/>
    <col min="6406" max="6407" width="9.44140625" style="252" customWidth="1"/>
    <col min="6408" max="6408" width="9.44140625" style="252" bestFit="1" customWidth="1"/>
    <col min="6409" max="6410" width="9.44140625" style="252" customWidth="1"/>
    <col min="6411" max="6413" width="9.109375" style="252"/>
    <col min="6414" max="6414" width="9.44140625" style="252" bestFit="1" customWidth="1"/>
    <col min="6415" max="6415" width="9.109375" style="252"/>
    <col min="6416" max="6416" width="6" style="252" customWidth="1"/>
    <col min="6417" max="6417" width="9.44140625" style="252" bestFit="1" customWidth="1"/>
    <col min="6418" max="6419" width="9.44140625" style="252" customWidth="1"/>
    <col min="6420" max="6420" width="9.44140625" style="252" bestFit="1" customWidth="1"/>
    <col min="6421" max="6421" width="11.44140625" style="252" bestFit="1" customWidth="1"/>
    <col min="6422" max="6422" width="9.44140625" style="252" customWidth="1"/>
    <col min="6423" max="6423" width="9.44140625" style="252" bestFit="1" customWidth="1"/>
    <col min="6424" max="6424" width="11.44140625" style="252" bestFit="1" customWidth="1"/>
    <col min="6425" max="6425" width="9.44140625" style="252" customWidth="1"/>
    <col min="6426" max="6426" width="9.44140625" style="252" bestFit="1" customWidth="1"/>
    <col min="6427" max="6427" width="11.44140625" style="252" bestFit="1" customWidth="1"/>
    <col min="6428" max="6428" width="9.109375" style="252"/>
    <col min="6429" max="6429" width="9.44140625" style="252" bestFit="1" customWidth="1"/>
    <col min="6430" max="6430" width="10.5546875" style="252" customWidth="1"/>
    <col min="6431" max="6656" width="9.109375" style="252"/>
    <col min="6657" max="6657" width="27.5546875" style="252" customWidth="1"/>
    <col min="6658" max="6658" width="9.44140625" style="252" bestFit="1" customWidth="1"/>
    <col min="6659" max="6660" width="9.44140625" style="252" customWidth="1"/>
    <col min="6661" max="6661" width="9.44140625" style="252" bestFit="1" customWidth="1"/>
    <col min="6662" max="6663" width="9.44140625" style="252" customWidth="1"/>
    <col min="6664" max="6664" width="9.44140625" style="252" bestFit="1" customWidth="1"/>
    <col min="6665" max="6666" width="9.44140625" style="252" customWidth="1"/>
    <col min="6667" max="6669" width="9.109375" style="252"/>
    <col min="6670" max="6670" width="9.44140625" style="252" bestFit="1" customWidth="1"/>
    <col min="6671" max="6671" width="9.109375" style="252"/>
    <col min="6672" max="6672" width="6" style="252" customWidth="1"/>
    <col min="6673" max="6673" width="9.44140625" style="252" bestFit="1" customWidth="1"/>
    <col min="6674" max="6675" width="9.44140625" style="252" customWidth="1"/>
    <col min="6676" max="6676" width="9.44140625" style="252" bestFit="1" customWidth="1"/>
    <col min="6677" max="6677" width="11.44140625" style="252" bestFit="1" customWidth="1"/>
    <col min="6678" max="6678" width="9.44140625" style="252" customWidth="1"/>
    <col min="6679" max="6679" width="9.44140625" style="252" bestFit="1" customWidth="1"/>
    <col min="6680" max="6680" width="11.44140625" style="252" bestFit="1" customWidth="1"/>
    <col min="6681" max="6681" width="9.44140625" style="252" customWidth="1"/>
    <col min="6682" max="6682" width="9.44140625" style="252" bestFit="1" customWidth="1"/>
    <col min="6683" max="6683" width="11.44140625" style="252" bestFit="1" customWidth="1"/>
    <col min="6684" max="6684" width="9.109375" style="252"/>
    <col min="6685" max="6685" width="9.44140625" style="252" bestFit="1" customWidth="1"/>
    <col min="6686" max="6686" width="10.5546875" style="252" customWidth="1"/>
    <col min="6687" max="6912" width="9.109375" style="252"/>
    <col min="6913" max="6913" width="27.5546875" style="252" customWidth="1"/>
    <col min="6914" max="6914" width="9.44140625" style="252" bestFit="1" customWidth="1"/>
    <col min="6915" max="6916" width="9.44140625" style="252" customWidth="1"/>
    <col min="6917" max="6917" width="9.44140625" style="252" bestFit="1" customWidth="1"/>
    <col min="6918" max="6919" width="9.44140625" style="252" customWidth="1"/>
    <col min="6920" max="6920" width="9.44140625" style="252" bestFit="1" customWidth="1"/>
    <col min="6921" max="6922" width="9.44140625" style="252" customWidth="1"/>
    <col min="6923" max="6925" width="9.109375" style="252"/>
    <col min="6926" max="6926" width="9.44140625" style="252" bestFit="1" customWidth="1"/>
    <col min="6927" max="6927" width="9.109375" style="252"/>
    <col min="6928" max="6928" width="6" style="252" customWidth="1"/>
    <col min="6929" max="6929" width="9.44140625" style="252" bestFit="1" customWidth="1"/>
    <col min="6930" max="6931" width="9.44140625" style="252" customWidth="1"/>
    <col min="6932" max="6932" width="9.44140625" style="252" bestFit="1" customWidth="1"/>
    <col min="6933" max="6933" width="11.44140625" style="252" bestFit="1" customWidth="1"/>
    <col min="6934" max="6934" width="9.44140625" style="252" customWidth="1"/>
    <col min="6935" max="6935" width="9.44140625" style="252" bestFit="1" customWidth="1"/>
    <col min="6936" max="6936" width="11.44140625" style="252" bestFit="1" customWidth="1"/>
    <col min="6937" max="6937" width="9.44140625" style="252" customWidth="1"/>
    <col min="6938" max="6938" width="9.44140625" style="252" bestFit="1" customWidth="1"/>
    <col min="6939" max="6939" width="11.44140625" style="252" bestFit="1" customWidth="1"/>
    <col min="6940" max="6940" width="9.109375" style="252"/>
    <col min="6941" max="6941" width="9.44140625" style="252" bestFit="1" customWidth="1"/>
    <col min="6942" max="6942" width="10.5546875" style="252" customWidth="1"/>
    <col min="6943" max="7168" width="9.109375" style="252"/>
    <col min="7169" max="7169" width="27.5546875" style="252" customWidth="1"/>
    <col min="7170" max="7170" width="9.44140625" style="252" bestFit="1" customWidth="1"/>
    <col min="7171" max="7172" width="9.44140625" style="252" customWidth="1"/>
    <col min="7173" max="7173" width="9.44140625" style="252" bestFit="1" customWidth="1"/>
    <col min="7174" max="7175" width="9.44140625" style="252" customWidth="1"/>
    <col min="7176" max="7176" width="9.44140625" style="252" bestFit="1" customWidth="1"/>
    <col min="7177" max="7178" width="9.44140625" style="252" customWidth="1"/>
    <col min="7179" max="7181" width="9.109375" style="252"/>
    <col min="7182" max="7182" width="9.44140625" style="252" bestFit="1" customWidth="1"/>
    <col min="7183" max="7183" width="9.109375" style="252"/>
    <col min="7184" max="7184" width="6" style="252" customWidth="1"/>
    <col min="7185" max="7185" width="9.44140625" style="252" bestFit="1" customWidth="1"/>
    <col min="7186" max="7187" width="9.44140625" style="252" customWidth="1"/>
    <col min="7188" max="7188" width="9.44140625" style="252" bestFit="1" customWidth="1"/>
    <col min="7189" max="7189" width="11.44140625" style="252" bestFit="1" customWidth="1"/>
    <col min="7190" max="7190" width="9.44140625" style="252" customWidth="1"/>
    <col min="7191" max="7191" width="9.44140625" style="252" bestFit="1" customWidth="1"/>
    <col min="7192" max="7192" width="11.44140625" style="252" bestFit="1" customWidth="1"/>
    <col min="7193" max="7193" width="9.44140625" style="252" customWidth="1"/>
    <col min="7194" max="7194" width="9.44140625" style="252" bestFit="1" customWidth="1"/>
    <col min="7195" max="7195" width="11.44140625" style="252" bestFit="1" customWidth="1"/>
    <col min="7196" max="7196" width="9.109375" style="252"/>
    <col min="7197" max="7197" width="9.44140625" style="252" bestFit="1" customWidth="1"/>
    <col min="7198" max="7198" width="10.5546875" style="252" customWidth="1"/>
    <col min="7199" max="7424" width="9.109375" style="252"/>
    <col min="7425" max="7425" width="27.5546875" style="252" customWidth="1"/>
    <col min="7426" max="7426" width="9.44140625" style="252" bestFit="1" customWidth="1"/>
    <col min="7427" max="7428" width="9.44140625" style="252" customWidth="1"/>
    <col min="7429" max="7429" width="9.44140625" style="252" bestFit="1" customWidth="1"/>
    <col min="7430" max="7431" width="9.44140625" style="252" customWidth="1"/>
    <col min="7432" max="7432" width="9.44140625" style="252" bestFit="1" customWidth="1"/>
    <col min="7433" max="7434" width="9.44140625" style="252" customWidth="1"/>
    <col min="7435" max="7437" width="9.109375" style="252"/>
    <col min="7438" max="7438" width="9.44140625" style="252" bestFit="1" customWidth="1"/>
    <col min="7439" max="7439" width="9.109375" style="252"/>
    <col min="7440" max="7440" width="6" style="252" customWidth="1"/>
    <col min="7441" max="7441" width="9.44140625" style="252" bestFit="1" customWidth="1"/>
    <col min="7442" max="7443" width="9.44140625" style="252" customWidth="1"/>
    <col min="7444" max="7444" width="9.44140625" style="252" bestFit="1" customWidth="1"/>
    <col min="7445" max="7445" width="11.44140625" style="252" bestFit="1" customWidth="1"/>
    <col min="7446" max="7446" width="9.44140625" style="252" customWidth="1"/>
    <col min="7447" max="7447" width="9.44140625" style="252" bestFit="1" customWidth="1"/>
    <col min="7448" max="7448" width="11.44140625" style="252" bestFit="1" customWidth="1"/>
    <col min="7449" max="7449" width="9.44140625" style="252" customWidth="1"/>
    <col min="7450" max="7450" width="9.44140625" style="252" bestFit="1" customWidth="1"/>
    <col min="7451" max="7451" width="11.44140625" style="252" bestFit="1" customWidth="1"/>
    <col min="7452" max="7452" width="9.109375" style="252"/>
    <col min="7453" max="7453" width="9.44140625" style="252" bestFit="1" customWidth="1"/>
    <col min="7454" max="7454" width="10.5546875" style="252" customWidth="1"/>
    <col min="7455" max="7680" width="9.109375" style="252"/>
    <col min="7681" max="7681" width="27.5546875" style="252" customWidth="1"/>
    <col min="7682" max="7682" width="9.44140625" style="252" bestFit="1" customWidth="1"/>
    <col min="7683" max="7684" width="9.44140625" style="252" customWidth="1"/>
    <col min="7685" max="7685" width="9.44140625" style="252" bestFit="1" customWidth="1"/>
    <col min="7686" max="7687" width="9.44140625" style="252" customWidth="1"/>
    <col min="7688" max="7688" width="9.44140625" style="252" bestFit="1" customWidth="1"/>
    <col min="7689" max="7690" width="9.44140625" style="252" customWidth="1"/>
    <col min="7691" max="7693" width="9.109375" style="252"/>
    <col min="7694" max="7694" width="9.44140625" style="252" bestFit="1" customWidth="1"/>
    <col min="7695" max="7695" width="9.109375" style="252"/>
    <col min="7696" max="7696" width="6" style="252" customWidth="1"/>
    <col min="7697" max="7697" width="9.44140625" style="252" bestFit="1" customWidth="1"/>
    <col min="7698" max="7699" width="9.44140625" style="252" customWidth="1"/>
    <col min="7700" max="7700" width="9.44140625" style="252" bestFit="1" customWidth="1"/>
    <col min="7701" max="7701" width="11.44140625" style="252" bestFit="1" customWidth="1"/>
    <col min="7702" max="7702" width="9.44140625" style="252" customWidth="1"/>
    <col min="7703" max="7703" width="9.44140625" style="252" bestFit="1" customWidth="1"/>
    <col min="7704" max="7704" width="11.44140625" style="252" bestFit="1" customWidth="1"/>
    <col min="7705" max="7705" width="9.44140625" style="252" customWidth="1"/>
    <col min="7706" max="7706" width="9.44140625" style="252" bestFit="1" customWidth="1"/>
    <col min="7707" max="7707" width="11.44140625" style="252" bestFit="1" customWidth="1"/>
    <col min="7708" max="7708" width="9.109375" style="252"/>
    <col min="7709" max="7709" width="9.44140625" style="252" bestFit="1" customWidth="1"/>
    <col min="7710" max="7710" width="10.5546875" style="252" customWidth="1"/>
    <col min="7711" max="7936" width="9.109375" style="252"/>
    <col min="7937" max="7937" width="27.5546875" style="252" customWidth="1"/>
    <col min="7938" max="7938" width="9.44140625" style="252" bestFit="1" customWidth="1"/>
    <col min="7939" max="7940" width="9.44140625" style="252" customWidth="1"/>
    <col min="7941" max="7941" width="9.44140625" style="252" bestFit="1" customWidth="1"/>
    <col min="7942" max="7943" width="9.44140625" style="252" customWidth="1"/>
    <col min="7944" max="7944" width="9.44140625" style="252" bestFit="1" customWidth="1"/>
    <col min="7945" max="7946" width="9.44140625" style="252" customWidth="1"/>
    <col min="7947" max="7949" width="9.109375" style="252"/>
    <col min="7950" max="7950" width="9.44140625" style="252" bestFit="1" customWidth="1"/>
    <col min="7951" max="7951" width="9.109375" style="252"/>
    <col min="7952" max="7952" width="6" style="252" customWidth="1"/>
    <col min="7953" max="7953" width="9.44140625" style="252" bestFit="1" customWidth="1"/>
    <col min="7954" max="7955" width="9.44140625" style="252" customWidth="1"/>
    <col min="7956" max="7956" width="9.44140625" style="252" bestFit="1" customWidth="1"/>
    <col min="7957" max="7957" width="11.44140625" style="252" bestFit="1" customWidth="1"/>
    <col min="7958" max="7958" width="9.44140625" style="252" customWidth="1"/>
    <col min="7959" max="7959" width="9.44140625" style="252" bestFit="1" customWidth="1"/>
    <col min="7960" max="7960" width="11.44140625" style="252" bestFit="1" customWidth="1"/>
    <col min="7961" max="7961" width="9.44140625" style="252" customWidth="1"/>
    <col min="7962" max="7962" width="9.44140625" style="252" bestFit="1" customWidth="1"/>
    <col min="7963" max="7963" width="11.44140625" style="252" bestFit="1" customWidth="1"/>
    <col min="7964" max="7964" width="9.109375" style="252"/>
    <col min="7965" max="7965" width="9.44140625" style="252" bestFit="1" customWidth="1"/>
    <col min="7966" max="7966" width="10.5546875" style="252" customWidth="1"/>
    <col min="7967" max="8192" width="9.109375" style="252"/>
    <col min="8193" max="8193" width="27.5546875" style="252" customWidth="1"/>
    <col min="8194" max="8194" width="9.44140625" style="252" bestFit="1" customWidth="1"/>
    <col min="8195" max="8196" width="9.44140625" style="252" customWidth="1"/>
    <col min="8197" max="8197" width="9.44140625" style="252" bestFit="1" customWidth="1"/>
    <col min="8198" max="8199" width="9.44140625" style="252" customWidth="1"/>
    <col min="8200" max="8200" width="9.44140625" style="252" bestFit="1" customWidth="1"/>
    <col min="8201" max="8202" width="9.44140625" style="252" customWidth="1"/>
    <col min="8203" max="8205" width="9.109375" style="252"/>
    <col min="8206" max="8206" width="9.44140625" style="252" bestFit="1" customWidth="1"/>
    <col min="8207" max="8207" width="9.109375" style="252"/>
    <col min="8208" max="8208" width="6" style="252" customWidth="1"/>
    <col min="8209" max="8209" width="9.44140625" style="252" bestFit="1" customWidth="1"/>
    <col min="8210" max="8211" width="9.44140625" style="252" customWidth="1"/>
    <col min="8212" max="8212" width="9.44140625" style="252" bestFit="1" customWidth="1"/>
    <col min="8213" max="8213" width="11.44140625" style="252" bestFit="1" customWidth="1"/>
    <col min="8214" max="8214" width="9.44140625" style="252" customWidth="1"/>
    <col min="8215" max="8215" width="9.44140625" style="252" bestFit="1" customWidth="1"/>
    <col min="8216" max="8216" width="11.44140625" style="252" bestFit="1" customWidth="1"/>
    <col min="8217" max="8217" width="9.44140625" style="252" customWidth="1"/>
    <col min="8218" max="8218" width="9.44140625" style="252" bestFit="1" customWidth="1"/>
    <col min="8219" max="8219" width="11.44140625" style="252" bestFit="1" customWidth="1"/>
    <col min="8220" max="8220" width="9.109375" style="252"/>
    <col min="8221" max="8221" width="9.44140625" style="252" bestFit="1" customWidth="1"/>
    <col min="8222" max="8222" width="10.5546875" style="252" customWidth="1"/>
    <col min="8223" max="8448" width="9.109375" style="252"/>
    <col min="8449" max="8449" width="27.5546875" style="252" customWidth="1"/>
    <col min="8450" max="8450" width="9.44140625" style="252" bestFit="1" customWidth="1"/>
    <col min="8451" max="8452" width="9.44140625" style="252" customWidth="1"/>
    <col min="8453" max="8453" width="9.44140625" style="252" bestFit="1" customWidth="1"/>
    <col min="8454" max="8455" width="9.44140625" style="252" customWidth="1"/>
    <col min="8456" max="8456" width="9.44140625" style="252" bestFit="1" customWidth="1"/>
    <col min="8457" max="8458" width="9.44140625" style="252" customWidth="1"/>
    <col min="8459" max="8461" width="9.109375" style="252"/>
    <col min="8462" max="8462" width="9.44140625" style="252" bestFit="1" customWidth="1"/>
    <col min="8463" max="8463" width="9.109375" style="252"/>
    <col min="8464" max="8464" width="6" style="252" customWidth="1"/>
    <col min="8465" max="8465" width="9.44140625" style="252" bestFit="1" customWidth="1"/>
    <col min="8466" max="8467" width="9.44140625" style="252" customWidth="1"/>
    <col min="8468" max="8468" width="9.44140625" style="252" bestFit="1" customWidth="1"/>
    <col min="8469" max="8469" width="11.44140625" style="252" bestFit="1" customWidth="1"/>
    <col min="8470" max="8470" width="9.44140625" style="252" customWidth="1"/>
    <col min="8471" max="8471" width="9.44140625" style="252" bestFit="1" customWidth="1"/>
    <col min="8472" max="8472" width="11.44140625" style="252" bestFit="1" customWidth="1"/>
    <col min="8473" max="8473" width="9.44140625" style="252" customWidth="1"/>
    <col min="8474" max="8474" width="9.44140625" style="252" bestFit="1" customWidth="1"/>
    <col min="8475" max="8475" width="11.44140625" style="252" bestFit="1" customWidth="1"/>
    <col min="8476" max="8476" width="9.109375" style="252"/>
    <col min="8477" max="8477" width="9.44140625" style="252" bestFit="1" customWidth="1"/>
    <col min="8478" max="8478" width="10.5546875" style="252" customWidth="1"/>
    <col min="8479" max="8704" width="9.109375" style="252"/>
    <col min="8705" max="8705" width="27.5546875" style="252" customWidth="1"/>
    <col min="8706" max="8706" width="9.44140625" style="252" bestFit="1" customWidth="1"/>
    <col min="8707" max="8708" width="9.44140625" style="252" customWidth="1"/>
    <col min="8709" max="8709" width="9.44140625" style="252" bestFit="1" customWidth="1"/>
    <col min="8710" max="8711" width="9.44140625" style="252" customWidth="1"/>
    <col min="8712" max="8712" width="9.44140625" style="252" bestFit="1" customWidth="1"/>
    <col min="8713" max="8714" width="9.44140625" style="252" customWidth="1"/>
    <col min="8715" max="8717" width="9.109375" style="252"/>
    <col min="8718" max="8718" width="9.44140625" style="252" bestFit="1" customWidth="1"/>
    <col min="8719" max="8719" width="9.109375" style="252"/>
    <col min="8720" max="8720" width="6" style="252" customWidth="1"/>
    <col min="8721" max="8721" width="9.44140625" style="252" bestFit="1" customWidth="1"/>
    <col min="8722" max="8723" width="9.44140625" style="252" customWidth="1"/>
    <col min="8724" max="8724" width="9.44140625" style="252" bestFit="1" customWidth="1"/>
    <col min="8725" max="8725" width="11.44140625" style="252" bestFit="1" customWidth="1"/>
    <col min="8726" max="8726" width="9.44140625" style="252" customWidth="1"/>
    <col min="8727" max="8727" width="9.44140625" style="252" bestFit="1" customWidth="1"/>
    <col min="8728" max="8728" width="11.44140625" style="252" bestFit="1" customWidth="1"/>
    <col min="8729" max="8729" width="9.44140625" style="252" customWidth="1"/>
    <col min="8730" max="8730" width="9.44140625" style="252" bestFit="1" customWidth="1"/>
    <col min="8731" max="8731" width="11.44140625" style="252" bestFit="1" customWidth="1"/>
    <col min="8732" max="8732" width="9.109375" style="252"/>
    <col min="8733" max="8733" width="9.44140625" style="252" bestFit="1" customWidth="1"/>
    <col min="8734" max="8734" width="10.5546875" style="252" customWidth="1"/>
    <col min="8735" max="8960" width="9.109375" style="252"/>
    <col min="8961" max="8961" width="27.5546875" style="252" customWidth="1"/>
    <col min="8962" max="8962" width="9.44140625" style="252" bestFit="1" customWidth="1"/>
    <col min="8963" max="8964" width="9.44140625" style="252" customWidth="1"/>
    <col min="8965" max="8965" width="9.44140625" style="252" bestFit="1" customWidth="1"/>
    <col min="8966" max="8967" width="9.44140625" style="252" customWidth="1"/>
    <col min="8968" max="8968" width="9.44140625" style="252" bestFit="1" customWidth="1"/>
    <col min="8969" max="8970" width="9.44140625" style="252" customWidth="1"/>
    <col min="8971" max="8973" width="9.109375" style="252"/>
    <col min="8974" max="8974" width="9.44140625" style="252" bestFit="1" customWidth="1"/>
    <col min="8975" max="8975" width="9.109375" style="252"/>
    <col min="8976" max="8976" width="6" style="252" customWidth="1"/>
    <col min="8977" max="8977" width="9.44140625" style="252" bestFit="1" customWidth="1"/>
    <col min="8978" max="8979" width="9.44140625" style="252" customWidth="1"/>
    <col min="8980" max="8980" width="9.44140625" style="252" bestFit="1" customWidth="1"/>
    <col min="8981" max="8981" width="11.44140625" style="252" bestFit="1" customWidth="1"/>
    <col min="8982" max="8982" width="9.44140625" style="252" customWidth="1"/>
    <col min="8983" max="8983" width="9.44140625" style="252" bestFit="1" customWidth="1"/>
    <col min="8984" max="8984" width="11.44140625" style="252" bestFit="1" customWidth="1"/>
    <col min="8985" max="8985" width="9.44140625" style="252" customWidth="1"/>
    <col min="8986" max="8986" width="9.44140625" style="252" bestFit="1" customWidth="1"/>
    <col min="8987" max="8987" width="11.44140625" style="252" bestFit="1" customWidth="1"/>
    <col min="8988" max="8988" width="9.109375" style="252"/>
    <col min="8989" max="8989" width="9.44140625" style="252" bestFit="1" customWidth="1"/>
    <col min="8990" max="8990" width="10.5546875" style="252" customWidth="1"/>
    <col min="8991" max="9216" width="9.109375" style="252"/>
    <col min="9217" max="9217" width="27.5546875" style="252" customWidth="1"/>
    <col min="9218" max="9218" width="9.44140625" style="252" bestFit="1" customWidth="1"/>
    <col min="9219" max="9220" width="9.44140625" style="252" customWidth="1"/>
    <col min="9221" max="9221" width="9.44140625" style="252" bestFit="1" customWidth="1"/>
    <col min="9222" max="9223" width="9.44140625" style="252" customWidth="1"/>
    <col min="9224" max="9224" width="9.44140625" style="252" bestFit="1" customWidth="1"/>
    <col min="9225" max="9226" width="9.44140625" style="252" customWidth="1"/>
    <col min="9227" max="9229" width="9.109375" style="252"/>
    <col min="9230" max="9230" width="9.44140625" style="252" bestFit="1" customWidth="1"/>
    <col min="9231" max="9231" width="9.109375" style="252"/>
    <col min="9232" max="9232" width="6" style="252" customWidth="1"/>
    <col min="9233" max="9233" width="9.44140625" style="252" bestFit="1" customWidth="1"/>
    <col min="9234" max="9235" width="9.44140625" style="252" customWidth="1"/>
    <col min="9236" max="9236" width="9.44140625" style="252" bestFit="1" customWidth="1"/>
    <col min="9237" max="9237" width="11.44140625" style="252" bestFit="1" customWidth="1"/>
    <col min="9238" max="9238" width="9.44140625" style="252" customWidth="1"/>
    <col min="9239" max="9239" width="9.44140625" style="252" bestFit="1" customWidth="1"/>
    <col min="9240" max="9240" width="11.44140625" style="252" bestFit="1" customWidth="1"/>
    <col min="9241" max="9241" width="9.44140625" style="252" customWidth="1"/>
    <col min="9242" max="9242" width="9.44140625" style="252" bestFit="1" customWidth="1"/>
    <col min="9243" max="9243" width="11.44140625" style="252" bestFit="1" customWidth="1"/>
    <col min="9244" max="9244" width="9.109375" style="252"/>
    <col min="9245" max="9245" width="9.44140625" style="252" bestFit="1" customWidth="1"/>
    <col min="9246" max="9246" width="10.5546875" style="252" customWidth="1"/>
    <col min="9247" max="9472" width="9.109375" style="252"/>
    <col min="9473" max="9473" width="27.5546875" style="252" customWidth="1"/>
    <col min="9474" max="9474" width="9.44140625" style="252" bestFit="1" customWidth="1"/>
    <col min="9475" max="9476" width="9.44140625" style="252" customWidth="1"/>
    <col min="9477" max="9477" width="9.44140625" style="252" bestFit="1" customWidth="1"/>
    <col min="9478" max="9479" width="9.44140625" style="252" customWidth="1"/>
    <col min="9480" max="9480" width="9.44140625" style="252" bestFit="1" customWidth="1"/>
    <col min="9481" max="9482" width="9.44140625" style="252" customWidth="1"/>
    <col min="9483" max="9485" width="9.109375" style="252"/>
    <col min="9486" max="9486" width="9.44140625" style="252" bestFit="1" customWidth="1"/>
    <col min="9487" max="9487" width="9.109375" style="252"/>
    <col min="9488" max="9488" width="6" style="252" customWidth="1"/>
    <col min="9489" max="9489" width="9.44140625" style="252" bestFit="1" customWidth="1"/>
    <col min="9490" max="9491" width="9.44140625" style="252" customWidth="1"/>
    <col min="9492" max="9492" width="9.44140625" style="252" bestFit="1" customWidth="1"/>
    <col min="9493" max="9493" width="11.44140625" style="252" bestFit="1" customWidth="1"/>
    <col min="9494" max="9494" width="9.44140625" style="252" customWidth="1"/>
    <col min="9495" max="9495" width="9.44140625" style="252" bestFit="1" customWidth="1"/>
    <col min="9496" max="9496" width="11.44140625" style="252" bestFit="1" customWidth="1"/>
    <col min="9497" max="9497" width="9.44140625" style="252" customWidth="1"/>
    <col min="9498" max="9498" width="9.44140625" style="252" bestFit="1" customWidth="1"/>
    <col min="9499" max="9499" width="11.44140625" style="252" bestFit="1" customWidth="1"/>
    <col min="9500" max="9500" width="9.109375" style="252"/>
    <col min="9501" max="9501" width="9.44140625" style="252" bestFit="1" customWidth="1"/>
    <col min="9502" max="9502" width="10.5546875" style="252" customWidth="1"/>
    <col min="9503" max="9728" width="9.109375" style="252"/>
    <col min="9729" max="9729" width="27.5546875" style="252" customWidth="1"/>
    <col min="9730" max="9730" width="9.44140625" style="252" bestFit="1" customWidth="1"/>
    <col min="9731" max="9732" width="9.44140625" style="252" customWidth="1"/>
    <col min="9733" max="9733" width="9.44140625" style="252" bestFit="1" customWidth="1"/>
    <col min="9734" max="9735" width="9.44140625" style="252" customWidth="1"/>
    <col min="9736" max="9736" width="9.44140625" style="252" bestFit="1" customWidth="1"/>
    <col min="9737" max="9738" width="9.44140625" style="252" customWidth="1"/>
    <col min="9739" max="9741" width="9.109375" style="252"/>
    <col min="9742" max="9742" width="9.44140625" style="252" bestFit="1" customWidth="1"/>
    <col min="9743" max="9743" width="9.109375" style="252"/>
    <col min="9744" max="9744" width="6" style="252" customWidth="1"/>
    <col min="9745" max="9745" width="9.44140625" style="252" bestFit="1" customWidth="1"/>
    <col min="9746" max="9747" width="9.44140625" style="252" customWidth="1"/>
    <col min="9748" max="9748" width="9.44140625" style="252" bestFit="1" customWidth="1"/>
    <col min="9749" max="9749" width="11.44140625" style="252" bestFit="1" customWidth="1"/>
    <col min="9750" max="9750" width="9.44140625" style="252" customWidth="1"/>
    <col min="9751" max="9751" width="9.44140625" style="252" bestFit="1" customWidth="1"/>
    <col min="9752" max="9752" width="11.44140625" style="252" bestFit="1" customWidth="1"/>
    <col min="9753" max="9753" width="9.44140625" style="252" customWidth="1"/>
    <col min="9754" max="9754" width="9.44140625" style="252" bestFit="1" customWidth="1"/>
    <col min="9755" max="9755" width="11.44140625" style="252" bestFit="1" customWidth="1"/>
    <col min="9756" max="9756" width="9.109375" style="252"/>
    <col min="9757" max="9757" width="9.44140625" style="252" bestFit="1" customWidth="1"/>
    <col min="9758" max="9758" width="10.5546875" style="252" customWidth="1"/>
    <col min="9759" max="9984" width="9.109375" style="252"/>
    <col min="9985" max="9985" width="27.5546875" style="252" customWidth="1"/>
    <col min="9986" max="9986" width="9.44140625" style="252" bestFit="1" customWidth="1"/>
    <col min="9987" max="9988" width="9.44140625" style="252" customWidth="1"/>
    <col min="9989" max="9989" width="9.44140625" style="252" bestFit="1" customWidth="1"/>
    <col min="9990" max="9991" width="9.44140625" style="252" customWidth="1"/>
    <col min="9992" max="9992" width="9.44140625" style="252" bestFit="1" customWidth="1"/>
    <col min="9993" max="9994" width="9.44140625" style="252" customWidth="1"/>
    <col min="9995" max="9997" width="9.109375" style="252"/>
    <col min="9998" max="9998" width="9.44140625" style="252" bestFit="1" customWidth="1"/>
    <col min="9999" max="9999" width="9.109375" style="252"/>
    <col min="10000" max="10000" width="6" style="252" customWidth="1"/>
    <col min="10001" max="10001" width="9.44140625" style="252" bestFit="1" customWidth="1"/>
    <col min="10002" max="10003" width="9.44140625" style="252" customWidth="1"/>
    <col min="10004" max="10004" width="9.44140625" style="252" bestFit="1" customWidth="1"/>
    <col min="10005" max="10005" width="11.44140625" style="252" bestFit="1" customWidth="1"/>
    <col min="10006" max="10006" width="9.44140625" style="252" customWidth="1"/>
    <col min="10007" max="10007" width="9.44140625" style="252" bestFit="1" customWidth="1"/>
    <col min="10008" max="10008" width="11.44140625" style="252" bestFit="1" customWidth="1"/>
    <col min="10009" max="10009" width="9.44140625" style="252" customWidth="1"/>
    <col min="10010" max="10010" width="9.44140625" style="252" bestFit="1" customWidth="1"/>
    <col min="10011" max="10011" width="11.44140625" style="252" bestFit="1" customWidth="1"/>
    <col min="10012" max="10012" width="9.109375" style="252"/>
    <col min="10013" max="10013" width="9.44140625" style="252" bestFit="1" customWidth="1"/>
    <col min="10014" max="10014" width="10.5546875" style="252" customWidth="1"/>
    <col min="10015" max="10240" width="9.109375" style="252"/>
    <col min="10241" max="10241" width="27.5546875" style="252" customWidth="1"/>
    <col min="10242" max="10242" width="9.44140625" style="252" bestFit="1" customWidth="1"/>
    <col min="10243" max="10244" width="9.44140625" style="252" customWidth="1"/>
    <col min="10245" max="10245" width="9.44140625" style="252" bestFit="1" customWidth="1"/>
    <col min="10246" max="10247" width="9.44140625" style="252" customWidth="1"/>
    <col min="10248" max="10248" width="9.44140625" style="252" bestFit="1" customWidth="1"/>
    <col min="10249" max="10250" width="9.44140625" style="252" customWidth="1"/>
    <col min="10251" max="10253" width="9.109375" style="252"/>
    <col min="10254" max="10254" width="9.44140625" style="252" bestFit="1" customWidth="1"/>
    <col min="10255" max="10255" width="9.109375" style="252"/>
    <col min="10256" max="10256" width="6" style="252" customWidth="1"/>
    <col min="10257" max="10257" width="9.44140625" style="252" bestFit="1" customWidth="1"/>
    <col min="10258" max="10259" width="9.44140625" style="252" customWidth="1"/>
    <col min="10260" max="10260" width="9.44140625" style="252" bestFit="1" customWidth="1"/>
    <col min="10261" max="10261" width="11.44140625" style="252" bestFit="1" customWidth="1"/>
    <col min="10262" max="10262" width="9.44140625" style="252" customWidth="1"/>
    <col min="10263" max="10263" width="9.44140625" style="252" bestFit="1" customWidth="1"/>
    <col min="10264" max="10264" width="11.44140625" style="252" bestFit="1" customWidth="1"/>
    <col min="10265" max="10265" width="9.44140625" style="252" customWidth="1"/>
    <col min="10266" max="10266" width="9.44140625" style="252" bestFit="1" customWidth="1"/>
    <col min="10267" max="10267" width="11.44140625" style="252" bestFit="1" customWidth="1"/>
    <col min="10268" max="10268" width="9.109375" style="252"/>
    <col min="10269" max="10269" width="9.44140625" style="252" bestFit="1" customWidth="1"/>
    <col min="10270" max="10270" width="10.5546875" style="252" customWidth="1"/>
    <col min="10271" max="10496" width="9.109375" style="252"/>
    <col min="10497" max="10497" width="27.5546875" style="252" customWidth="1"/>
    <col min="10498" max="10498" width="9.44140625" style="252" bestFit="1" customWidth="1"/>
    <col min="10499" max="10500" width="9.44140625" style="252" customWidth="1"/>
    <col min="10501" max="10501" width="9.44140625" style="252" bestFit="1" customWidth="1"/>
    <col min="10502" max="10503" width="9.44140625" style="252" customWidth="1"/>
    <col min="10504" max="10504" width="9.44140625" style="252" bestFit="1" customWidth="1"/>
    <col min="10505" max="10506" width="9.44140625" style="252" customWidth="1"/>
    <col min="10507" max="10509" width="9.109375" style="252"/>
    <col min="10510" max="10510" width="9.44140625" style="252" bestFit="1" customWidth="1"/>
    <col min="10511" max="10511" width="9.109375" style="252"/>
    <col min="10512" max="10512" width="6" style="252" customWidth="1"/>
    <col min="10513" max="10513" width="9.44140625" style="252" bestFit="1" customWidth="1"/>
    <col min="10514" max="10515" width="9.44140625" style="252" customWidth="1"/>
    <col min="10516" max="10516" width="9.44140625" style="252" bestFit="1" customWidth="1"/>
    <col min="10517" max="10517" width="11.44140625" style="252" bestFit="1" customWidth="1"/>
    <col min="10518" max="10518" width="9.44140625" style="252" customWidth="1"/>
    <col min="10519" max="10519" width="9.44140625" style="252" bestFit="1" customWidth="1"/>
    <col min="10520" max="10520" width="11.44140625" style="252" bestFit="1" customWidth="1"/>
    <col min="10521" max="10521" width="9.44140625" style="252" customWidth="1"/>
    <col min="10522" max="10522" width="9.44140625" style="252" bestFit="1" customWidth="1"/>
    <col min="10523" max="10523" width="11.44140625" style="252" bestFit="1" customWidth="1"/>
    <col min="10524" max="10524" width="9.109375" style="252"/>
    <col min="10525" max="10525" width="9.44140625" style="252" bestFit="1" customWidth="1"/>
    <col min="10526" max="10526" width="10.5546875" style="252" customWidth="1"/>
    <col min="10527" max="10752" width="9.109375" style="252"/>
    <col min="10753" max="10753" width="27.5546875" style="252" customWidth="1"/>
    <col min="10754" max="10754" width="9.44140625" style="252" bestFit="1" customWidth="1"/>
    <col min="10755" max="10756" width="9.44140625" style="252" customWidth="1"/>
    <col min="10757" max="10757" width="9.44140625" style="252" bestFit="1" customWidth="1"/>
    <col min="10758" max="10759" width="9.44140625" style="252" customWidth="1"/>
    <col min="10760" max="10760" width="9.44140625" style="252" bestFit="1" customWidth="1"/>
    <col min="10761" max="10762" width="9.44140625" style="252" customWidth="1"/>
    <col min="10763" max="10765" width="9.109375" style="252"/>
    <col min="10766" max="10766" width="9.44140625" style="252" bestFit="1" customWidth="1"/>
    <col min="10767" max="10767" width="9.109375" style="252"/>
    <col min="10768" max="10768" width="6" style="252" customWidth="1"/>
    <col min="10769" max="10769" width="9.44140625" style="252" bestFit="1" customWidth="1"/>
    <col min="10770" max="10771" width="9.44140625" style="252" customWidth="1"/>
    <col min="10772" max="10772" width="9.44140625" style="252" bestFit="1" customWidth="1"/>
    <col min="10773" max="10773" width="11.44140625" style="252" bestFit="1" customWidth="1"/>
    <col min="10774" max="10774" width="9.44140625" style="252" customWidth="1"/>
    <col min="10775" max="10775" width="9.44140625" style="252" bestFit="1" customWidth="1"/>
    <col min="10776" max="10776" width="11.44140625" style="252" bestFit="1" customWidth="1"/>
    <col min="10777" max="10777" width="9.44140625" style="252" customWidth="1"/>
    <col min="10778" max="10778" width="9.44140625" style="252" bestFit="1" customWidth="1"/>
    <col min="10779" max="10779" width="11.44140625" style="252" bestFit="1" customWidth="1"/>
    <col min="10780" max="10780" width="9.109375" style="252"/>
    <col min="10781" max="10781" width="9.44140625" style="252" bestFit="1" customWidth="1"/>
    <col min="10782" max="10782" width="10.5546875" style="252" customWidth="1"/>
    <col min="10783" max="11008" width="9.109375" style="252"/>
    <col min="11009" max="11009" width="27.5546875" style="252" customWidth="1"/>
    <col min="11010" max="11010" width="9.44140625" style="252" bestFit="1" customWidth="1"/>
    <col min="11011" max="11012" width="9.44140625" style="252" customWidth="1"/>
    <col min="11013" max="11013" width="9.44140625" style="252" bestFit="1" customWidth="1"/>
    <col min="11014" max="11015" width="9.44140625" style="252" customWidth="1"/>
    <col min="11016" max="11016" width="9.44140625" style="252" bestFit="1" customWidth="1"/>
    <col min="11017" max="11018" width="9.44140625" style="252" customWidth="1"/>
    <col min="11019" max="11021" width="9.109375" style="252"/>
    <col min="11022" max="11022" width="9.44140625" style="252" bestFit="1" customWidth="1"/>
    <col min="11023" max="11023" width="9.109375" style="252"/>
    <col min="11024" max="11024" width="6" style="252" customWidth="1"/>
    <col min="11025" max="11025" width="9.44140625" style="252" bestFit="1" customWidth="1"/>
    <col min="11026" max="11027" width="9.44140625" style="252" customWidth="1"/>
    <col min="11028" max="11028" width="9.44140625" style="252" bestFit="1" customWidth="1"/>
    <col min="11029" max="11029" width="11.44140625" style="252" bestFit="1" customWidth="1"/>
    <col min="11030" max="11030" width="9.44140625" style="252" customWidth="1"/>
    <col min="11031" max="11031" width="9.44140625" style="252" bestFit="1" customWidth="1"/>
    <col min="11032" max="11032" width="11.44140625" style="252" bestFit="1" customWidth="1"/>
    <col min="11033" max="11033" width="9.44140625" style="252" customWidth="1"/>
    <col min="11034" max="11034" width="9.44140625" style="252" bestFit="1" customWidth="1"/>
    <col min="11035" max="11035" width="11.44140625" style="252" bestFit="1" customWidth="1"/>
    <col min="11036" max="11036" width="9.109375" style="252"/>
    <col min="11037" max="11037" width="9.44140625" style="252" bestFit="1" customWidth="1"/>
    <col min="11038" max="11038" width="10.5546875" style="252" customWidth="1"/>
    <col min="11039" max="11264" width="9.109375" style="252"/>
    <col min="11265" max="11265" width="27.5546875" style="252" customWidth="1"/>
    <col min="11266" max="11266" width="9.44140625" style="252" bestFit="1" customWidth="1"/>
    <col min="11267" max="11268" width="9.44140625" style="252" customWidth="1"/>
    <col min="11269" max="11269" width="9.44140625" style="252" bestFit="1" customWidth="1"/>
    <col min="11270" max="11271" width="9.44140625" style="252" customWidth="1"/>
    <col min="11272" max="11272" width="9.44140625" style="252" bestFit="1" customWidth="1"/>
    <col min="11273" max="11274" width="9.44140625" style="252" customWidth="1"/>
    <col min="11275" max="11277" width="9.109375" style="252"/>
    <col min="11278" max="11278" width="9.44140625" style="252" bestFit="1" customWidth="1"/>
    <col min="11279" max="11279" width="9.109375" style="252"/>
    <col min="11280" max="11280" width="6" style="252" customWidth="1"/>
    <col min="11281" max="11281" width="9.44140625" style="252" bestFit="1" customWidth="1"/>
    <col min="11282" max="11283" width="9.44140625" style="252" customWidth="1"/>
    <col min="11284" max="11284" width="9.44140625" style="252" bestFit="1" customWidth="1"/>
    <col min="11285" max="11285" width="11.44140625" style="252" bestFit="1" customWidth="1"/>
    <col min="11286" max="11286" width="9.44140625" style="252" customWidth="1"/>
    <col min="11287" max="11287" width="9.44140625" style="252" bestFit="1" customWidth="1"/>
    <col min="11288" max="11288" width="11.44140625" style="252" bestFit="1" customWidth="1"/>
    <col min="11289" max="11289" width="9.44140625" style="252" customWidth="1"/>
    <col min="11290" max="11290" width="9.44140625" style="252" bestFit="1" customWidth="1"/>
    <col min="11291" max="11291" width="11.44140625" style="252" bestFit="1" customWidth="1"/>
    <col min="11292" max="11292" width="9.109375" style="252"/>
    <col min="11293" max="11293" width="9.44140625" style="252" bestFit="1" customWidth="1"/>
    <col min="11294" max="11294" width="10.5546875" style="252" customWidth="1"/>
    <col min="11295" max="11520" width="9.109375" style="252"/>
    <col min="11521" max="11521" width="27.5546875" style="252" customWidth="1"/>
    <col min="11522" max="11522" width="9.44140625" style="252" bestFit="1" customWidth="1"/>
    <col min="11523" max="11524" width="9.44140625" style="252" customWidth="1"/>
    <col min="11525" max="11525" width="9.44140625" style="252" bestFit="1" customWidth="1"/>
    <col min="11526" max="11527" width="9.44140625" style="252" customWidth="1"/>
    <col min="11528" max="11528" width="9.44140625" style="252" bestFit="1" customWidth="1"/>
    <col min="11529" max="11530" width="9.44140625" style="252" customWidth="1"/>
    <col min="11531" max="11533" width="9.109375" style="252"/>
    <col min="11534" max="11534" width="9.44140625" style="252" bestFit="1" customWidth="1"/>
    <col min="11535" max="11535" width="9.109375" style="252"/>
    <col min="11536" max="11536" width="6" style="252" customWidth="1"/>
    <col min="11537" max="11537" width="9.44140625" style="252" bestFit="1" customWidth="1"/>
    <col min="11538" max="11539" width="9.44140625" style="252" customWidth="1"/>
    <col min="11540" max="11540" width="9.44140625" style="252" bestFit="1" customWidth="1"/>
    <col min="11541" max="11541" width="11.44140625" style="252" bestFit="1" customWidth="1"/>
    <col min="11542" max="11542" width="9.44140625" style="252" customWidth="1"/>
    <col min="11543" max="11543" width="9.44140625" style="252" bestFit="1" customWidth="1"/>
    <col min="11544" max="11544" width="11.44140625" style="252" bestFit="1" customWidth="1"/>
    <col min="11545" max="11545" width="9.44140625" style="252" customWidth="1"/>
    <col min="11546" max="11546" width="9.44140625" style="252" bestFit="1" customWidth="1"/>
    <col min="11547" max="11547" width="11.44140625" style="252" bestFit="1" customWidth="1"/>
    <col min="11548" max="11548" width="9.109375" style="252"/>
    <col min="11549" max="11549" width="9.44140625" style="252" bestFit="1" customWidth="1"/>
    <col min="11550" max="11550" width="10.5546875" style="252" customWidth="1"/>
    <col min="11551" max="11776" width="9.109375" style="252"/>
    <col min="11777" max="11777" width="27.5546875" style="252" customWidth="1"/>
    <col min="11778" max="11778" width="9.44140625" style="252" bestFit="1" customWidth="1"/>
    <col min="11779" max="11780" width="9.44140625" style="252" customWidth="1"/>
    <col min="11781" max="11781" width="9.44140625" style="252" bestFit="1" customWidth="1"/>
    <col min="11782" max="11783" width="9.44140625" style="252" customWidth="1"/>
    <col min="11784" max="11784" width="9.44140625" style="252" bestFit="1" customWidth="1"/>
    <col min="11785" max="11786" width="9.44140625" style="252" customWidth="1"/>
    <col min="11787" max="11789" width="9.109375" style="252"/>
    <col min="11790" max="11790" width="9.44140625" style="252" bestFit="1" customWidth="1"/>
    <col min="11791" max="11791" width="9.109375" style="252"/>
    <col min="11792" max="11792" width="6" style="252" customWidth="1"/>
    <col min="11793" max="11793" width="9.44140625" style="252" bestFit="1" customWidth="1"/>
    <col min="11794" max="11795" width="9.44140625" style="252" customWidth="1"/>
    <col min="11796" max="11796" width="9.44140625" style="252" bestFit="1" customWidth="1"/>
    <col min="11797" max="11797" width="11.44140625" style="252" bestFit="1" customWidth="1"/>
    <col min="11798" max="11798" width="9.44140625" style="252" customWidth="1"/>
    <col min="11799" max="11799" width="9.44140625" style="252" bestFit="1" customWidth="1"/>
    <col min="11800" max="11800" width="11.44140625" style="252" bestFit="1" customWidth="1"/>
    <col min="11801" max="11801" width="9.44140625" style="252" customWidth="1"/>
    <col min="11802" max="11802" width="9.44140625" style="252" bestFit="1" customWidth="1"/>
    <col min="11803" max="11803" width="11.44140625" style="252" bestFit="1" customWidth="1"/>
    <col min="11804" max="11804" width="9.109375" style="252"/>
    <col min="11805" max="11805" width="9.44140625" style="252" bestFit="1" customWidth="1"/>
    <col min="11806" max="11806" width="10.5546875" style="252" customWidth="1"/>
    <col min="11807" max="12032" width="9.109375" style="252"/>
    <col min="12033" max="12033" width="27.5546875" style="252" customWidth="1"/>
    <col min="12034" max="12034" width="9.44140625" style="252" bestFit="1" customWidth="1"/>
    <col min="12035" max="12036" width="9.44140625" style="252" customWidth="1"/>
    <col min="12037" max="12037" width="9.44140625" style="252" bestFit="1" customWidth="1"/>
    <col min="12038" max="12039" width="9.44140625" style="252" customWidth="1"/>
    <col min="12040" max="12040" width="9.44140625" style="252" bestFit="1" customWidth="1"/>
    <col min="12041" max="12042" width="9.44140625" style="252" customWidth="1"/>
    <col min="12043" max="12045" width="9.109375" style="252"/>
    <col min="12046" max="12046" width="9.44140625" style="252" bestFit="1" customWidth="1"/>
    <col min="12047" max="12047" width="9.109375" style="252"/>
    <col min="12048" max="12048" width="6" style="252" customWidth="1"/>
    <col min="12049" max="12049" width="9.44140625" style="252" bestFit="1" customWidth="1"/>
    <col min="12050" max="12051" width="9.44140625" style="252" customWidth="1"/>
    <col min="12052" max="12052" width="9.44140625" style="252" bestFit="1" customWidth="1"/>
    <col min="12053" max="12053" width="11.44140625" style="252" bestFit="1" customWidth="1"/>
    <col min="12054" max="12054" width="9.44140625" style="252" customWidth="1"/>
    <col min="12055" max="12055" width="9.44140625" style="252" bestFit="1" customWidth="1"/>
    <col min="12056" max="12056" width="11.44140625" style="252" bestFit="1" customWidth="1"/>
    <col min="12057" max="12057" width="9.44140625" style="252" customWidth="1"/>
    <col min="12058" max="12058" width="9.44140625" style="252" bestFit="1" customWidth="1"/>
    <col min="12059" max="12059" width="11.44140625" style="252" bestFit="1" customWidth="1"/>
    <col min="12060" max="12060" width="9.109375" style="252"/>
    <col min="12061" max="12061" width="9.44140625" style="252" bestFit="1" customWidth="1"/>
    <col min="12062" max="12062" width="10.5546875" style="252" customWidth="1"/>
    <col min="12063" max="12288" width="9.109375" style="252"/>
    <col min="12289" max="12289" width="27.5546875" style="252" customWidth="1"/>
    <col min="12290" max="12290" width="9.44140625" style="252" bestFit="1" customWidth="1"/>
    <col min="12291" max="12292" width="9.44140625" style="252" customWidth="1"/>
    <col min="12293" max="12293" width="9.44140625" style="252" bestFit="1" customWidth="1"/>
    <col min="12294" max="12295" width="9.44140625" style="252" customWidth="1"/>
    <col min="12296" max="12296" width="9.44140625" style="252" bestFit="1" customWidth="1"/>
    <col min="12297" max="12298" width="9.44140625" style="252" customWidth="1"/>
    <col min="12299" max="12301" width="9.109375" style="252"/>
    <col min="12302" max="12302" width="9.44140625" style="252" bestFit="1" customWidth="1"/>
    <col min="12303" max="12303" width="9.109375" style="252"/>
    <col min="12304" max="12304" width="6" style="252" customWidth="1"/>
    <col min="12305" max="12305" width="9.44140625" style="252" bestFit="1" customWidth="1"/>
    <col min="12306" max="12307" width="9.44140625" style="252" customWidth="1"/>
    <col min="12308" max="12308" width="9.44140625" style="252" bestFit="1" customWidth="1"/>
    <col min="12309" max="12309" width="11.44140625" style="252" bestFit="1" customWidth="1"/>
    <col min="12310" max="12310" width="9.44140625" style="252" customWidth="1"/>
    <col min="12311" max="12311" width="9.44140625" style="252" bestFit="1" customWidth="1"/>
    <col min="12312" max="12312" width="11.44140625" style="252" bestFit="1" customWidth="1"/>
    <col min="12313" max="12313" width="9.44140625" style="252" customWidth="1"/>
    <col min="12314" max="12314" width="9.44140625" style="252" bestFit="1" customWidth="1"/>
    <col min="12315" max="12315" width="11.44140625" style="252" bestFit="1" customWidth="1"/>
    <col min="12316" max="12316" width="9.109375" style="252"/>
    <col min="12317" max="12317" width="9.44140625" style="252" bestFit="1" customWidth="1"/>
    <col min="12318" max="12318" width="10.5546875" style="252" customWidth="1"/>
    <col min="12319" max="12544" width="9.109375" style="252"/>
    <col min="12545" max="12545" width="27.5546875" style="252" customWidth="1"/>
    <col min="12546" max="12546" width="9.44140625" style="252" bestFit="1" customWidth="1"/>
    <col min="12547" max="12548" width="9.44140625" style="252" customWidth="1"/>
    <col min="12549" max="12549" width="9.44140625" style="252" bestFit="1" customWidth="1"/>
    <col min="12550" max="12551" width="9.44140625" style="252" customWidth="1"/>
    <col min="12552" max="12552" width="9.44140625" style="252" bestFit="1" customWidth="1"/>
    <col min="12553" max="12554" width="9.44140625" style="252" customWidth="1"/>
    <col min="12555" max="12557" width="9.109375" style="252"/>
    <col min="12558" max="12558" width="9.44140625" style="252" bestFit="1" customWidth="1"/>
    <col min="12559" max="12559" width="9.109375" style="252"/>
    <col min="12560" max="12560" width="6" style="252" customWidth="1"/>
    <col min="12561" max="12561" width="9.44140625" style="252" bestFit="1" customWidth="1"/>
    <col min="12562" max="12563" width="9.44140625" style="252" customWidth="1"/>
    <col min="12564" max="12564" width="9.44140625" style="252" bestFit="1" customWidth="1"/>
    <col min="12565" max="12565" width="11.44140625" style="252" bestFit="1" customWidth="1"/>
    <col min="12566" max="12566" width="9.44140625" style="252" customWidth="1"/>
    <col min="12567" max="12567" width="9.44140625" style="252" bestFit="1" customWidth="1"/>
    <col min="12568" max="12568" width="11.44140625" style="252" bestFit="1" customWidth="1"/>
    <col min="12569" max="12569" width="9.44140625" style="252" customWidth="1"/>
    <col min="12570" max="12570" width="9.44140625" style="252" bestFit="1" customWidth="1"/>
    <col min="12571" max="12571" width="11.44140625" style="252" bestFit="1" customWidth="1"/>
    <col min="12572" max="12572" width="9.109375" style="252"/>
    <col min="12573" max="12573" width="9.44140625" style="252" bestFit="1" customWidth="1"/>
    <col min="12574" max="12574" width="10.5546875" style="252" customWidth="1"/>
    <col min="12575" max="12800" width="9.109375" style="252"/>
    <col min="12801" max="12801" width="27.5546875" style="252" customWidth="1"/>
    <col min="12802" max="12802" width="9.44140625" style="252" bestFit="1" customWidth="1"/>
    <col min="12803" max="12804" width="9.44140625" style="252" customWidth="1"/>
    <col min="12805" max="12805" width="9.44140625" style="252" bestFit="1" customWidth="1"/>
    <col min="12806" max="12807" width="9.44140625" style="252" customWidth="1"/>
    <col min="12808" max="12808" width="9.44140625" style="252" bestFit="1" customWidth="1"/>
    <col min="12809" max="12810" width="9.44140625" style="252" customWidth="1"/>
    <col min="12811" max="12813" width="9.109375" style="252"/>
    <col min="12814" max="12814" width="9.44140625" style="252" bestFit="1" customWidth="1"/>
    <col min="12815" max="12815" width="9.109375" style="252"/>
    <col min="12816" max="12816" width="6" style="252" customWidth="1"/>
    <col min="12817" max="12817" width="9.44140625" style="252" bestFit="1" customWidth="1"/>
    <col min="12818" max="12819" width="9.44140625" style="252" customWidth="1"/>
    <col min="12820" max="12820" width="9.44140625" style="252" bestFit="1" customWidth="1"/>
    <col min="12821" max="12821" width="11.44140625" style="252" bestFit="1" customWidth="1"/>
    <col min="12822" max="12822" width="9.44140625" style="252" customWidth="1"/>
    <col min="12823" max="12823" width="9.44140625" style="252" bestFit="1" customWidth="1"/>
    <col min="12824" max="12824" width="11.44140625" style="252" bestFit="1" customWidth="1"/>
    <col min="12825" max="12825" width="9.44140625" style="252" customWidth="1"/>
    <col min="12826" max="12826" width="9.44140625" style="252" bestFit="1" customWidth="1"/>
    <col min="12827" max="12827" width="11.44140625" style="252" bestFit="1" customWidth="1"/>
    <col min="12828" max="12828" width="9.109375" style="252"/>
    <col min="12829" max="12829" width="9.44140625" style="252" bestFit="1" customWidth="1"/>
    <col min="12830" max="12830" width="10.5546875" style="252" customWidth="1"/>
    <col min="12831" max="13056" width="9.109375" style="252"/>
    <col min="13057" max="13057" width="27.5546875" style="252" customWidth="1"/>
    <col min="13058" max="13058" width="9.44140625" style="252" bestFit="1" customWidth="1"/>
    <col min="13059" max="13060" width="9.44140625" style="252" customWidth="1"/>
    <col min="13061" max="13061" width="9.44140625" style="252" bestFit="1" customWidth="1"/>
    <col min="13062" max="13063" width="9.44140625" style="252" customWidth="1"/>
    <col min="13064" max="13064" width="9.44140625" style="252" bestFit="1" customWidth="1"/>
    <col min="13065" max="13066" width="9.44140625" style="252" customWidth="1"/>
    <col min="13067" max="13069" width="9.109375" style="252"/>
    <col min="13070" max="13070" width="9.44140625" style="252" bestFit="1" customWidth="1"/>
    <col min="13071" max="13071" width="9.109375" style="252"/>
    <col min="13072" max="13072" width="6" style="252" customWidth="1"/>
    <col min="13073" max="13073" width="9.44140625" style="252" bestFit="1" customWidth="1"/>
    <col min="13074" max="13075" width="9.44140625" style="252" customWidth="1"/>
    <col min="13076" max="13076" width="9.44140625" style="252" bestFit="1" customWidth="1"/>
    <col min="13077" max="13077" width="11.44140625" style="252" bestFit="1" customWidth="1"/>
    <col min="13078" max="13078" width="9.44140625" style="252" customWidth="1"/>
    <col min="13079" max="13079" width="9.44140625" style="252" bestFit="1" customWidth="1"/>
    <col min="13080" max="13080" width="11.44140625" style="252" bestFit="1" customWidth="1"/>
    <col min="13081" max="13081" width="9.44140625" style="252" customWidth="1"/>
    <col min="13082" max="13082" width="9.44140625" style="252" bestFit="1" customWidth="1"/>
    <col min="13083" max="13083" width="11.44140625" style="252" bestFit="1" customWidth="1"/>
    <col min="13084" max="13084" width="9.109375" style="252"/>
    <col min="13085" max="13085" width="9.44140625" style="252" bestFit="1" customWidth="1"/>
    <col min="13086" max="13086" width="10.5546875" style="252" customWidth="1"/>
    <col min="13087" max="13312" width="9.109375" style="252"/>
    <col min="13313" max="13313" width="27.5546875" style="252" customWidth="1"/>
    <col min="13314" max="13314" width="9.44140625" style="252" bestFit="1" customWidth="1"/>
    <col min="13315" max="13316" width="9.44140625" style="252" customWidth="1"/>
    <col min="13317" max="13317" width="9.44140625" style="252" bestFit="1" customWidth="1"/>
    <col min="13318" max="13319" width="9.44140625" style="252" customWidth="1"/>
    <col min="13320" max="13320" width="9.44140625" style="252" bestFit="1" customWidth="1"/>
    <col min="13321" max="13322" width="9.44140625" style="252" customWidth="1"/>
    <col min="13323" max="13325" width="9.109375" style="252"/>
    <col min="13326" max="13326" width="9.44140625" style="252" bestFit="1" customWidth="1"/>
    <col min="13327" max="13327" width="9.109375" style="252"/>
    <col min="13328" max="13328" width="6" style="252" customWidth="1"/>
    <col min="13329" max="13329" width="9.44140625" style="252" bestFit="1" customWidth="1"/>
    <col min="13330" max="13331" width="9.44140625" style="252" customWidth="1"/>
    <col min="13332" max="13332" width="9.44140625" style="252" bestFit="1" customWidth="1"/>
    <col min="13333" max="13333" width="11.44140625" style="252" bestFit="1" customWidth="1"/>
    <col min="13334" max="13334" width="9.44140625" style="252" customWidth="1"/>
    <col min="13335" max="13335" width="9.44140625" style="252" bestFit="1" customWidth="1"/>
    <col min="13336" max="13336" width="11.44140625" style="252" bestFit="1" customWidth="1"/>
    <col min="13337" max="13337" width="9.44140625" style="252" customWidth="1"/>
    <col min="13338" max="13338" width="9.44140625" style="252" bestFit="1" customWidth="1"/>
    <col min="13339" max="13339" width="11.44140625" style="252" bestFit="1" customWidth="1"/>
    <col min="13340" max="13340" width="9.109375" style="252"/>
    <col min="13341" max="13341" width="9.44140625" style="252" bestFit="1" customWidth="1"/>
    <col min="13342" max="13342" width="10.5546875" style="252" customWidth="1"/>
    <col min="13343" max="13568" width="9.109375" style="252"/>
    <col min="13569" max="13569" width="27.5546875" style="252" customWidth="1"/>
    <col min="13570" max="13570" width="9.44140625" style="252" bestFit="1" customWidth="1"/>
    <col min="13571" max="13572" width="9.44140625" style="252" customWidth="1"/>
    <col min="13573" max="13573" width="9.44140625" style="252" bestFit="1" customWidth="1"/>
    <col min="13574" max="13575" width="9.44140625" style="252" customWidth="1"/>
    <col min="13576" max="13576" width="9.44140625" style="252" bestFit="1" customWidth="1"/>
    <col min="13577" max="13578" width="9.44140625" style="252" customWidth="1"/>
    <col min="13579" max="13581" width="9.109375" style="252"/>
    <col min="13582" max="13582" width="9.44140625" style="252" bestFit="1" customWidth="1"/>
    <col min="13583" max="13583" width="9.109375" style="252"/>
    <col min="13584" max="13584" width="6" style="252" customWidth="1"/>
    <col min="13585" max="13585" width="9.44140625" style="252" bestFit="1" customWidth="1"/>
    <col min="13586" max="13587" width="9.44140625" style="252" customWidth="1"/>
    <col min="13588" max="13588" width="9.44140625" style="252" bestFit="1" customWidth="1"/>
    <col min="13589" max="13589" width="11.44140625" style="252" bestFit="1" customWidth="1"/>
    <col min="13590" max="13590" width="9.44140625" style="252" customWidth="1"/>
    <col min="13591" max="13591" width="9.44140625" style="252" bestFit="1" customWidth="1"/>
    <col min="13592" max="13592" width="11.44140625" style="252" bestFit="1" customWidth="1"/>
    <col min="13593" max="13593" width="9.44140625" style="252" customWidth="1"/>
    <col min="13594" max="13594" width="9.44140625" style="252" bestFit="1" customWidth="1"/>
    <col min="13595" max="13595" width="11.44140625" style="252" bestFit="1" customWidth="1"/>
    <col min="13596" max="13596" width="9.109375" style="252"/>
    <col min="13597" max="13597" width="9.44140625" style="252" bestFit="1" customWidth="1"/>
    <col min="13598" max="13598" width="10.5546875" style="252" customWidth="1"/>
    <col min="13599" max="13824" width="9.109375" style="252"/>
    <col min="13825" max="13825" width="27.5546875" style="252" customWidth="1"/>
    <col min="13826" max="13826" width="9.44140625" style="252" bestFit="1" customWidth="1"/>
    <col min="13827" max="13828" width="9.44140625" style="252" customWidth="1"/>
    <col min="13829" max="13829" width="9.44140625" style="252" bestFit="1" customWidth="1"/>
    <col min="13830" max="13831" width="9.44140625" style="252" customWidth="1"/>
    <col min="13832" max="13832" width="9.44140625" style="252" bestFit="1" customWidth="1"/>
    <col min="13833" max="13834" width="9.44140625" style="252" customWidth="1"/>
    <col min="13835" max="13837" width="9.109375" style="252"/>
    <col min="13838" max="13838" width="9.44140625" style="252" bestFit="1" customWidth="1"/>
    <col min="13839" max="13839" width="9.109375" style="252"/>
    <col min="13840" max="13840" width="6" style="252" customWidth="1"/>
    <col min="13841" max="13841" width="9.44140625" style="252" bestFit="1" customWidth="1"/>
    <col min="13842" max="13843" width="9.44140625" style="252" customWidth="1"/>
    <col min="13844" max="13844" width="9.44140625" style="252" bestFit="1" customWidth="1"/>
    <col min="13845" max="13845" width="11.44140625" style="252" bestFit="1" customWidth="1"/>
    <col min="13846" max="13846" width="9.44140625" style="252" customWidth="1"/>
    <col min="13847" max="13847" width="9.44140625" style="252" bestFit="1" customWidth="1"/>
    <col min="13848" max="13848" width="11.44140625" style="252" bestFit="1" customWidth="1"/>
    <col min="13849" max="13849" width="9.44140625" style="252" customWidth="1"/>
    <col min="13850" max="13850" width="9.44140625" style="252" bestFit="1" customWidth="1"/>
    <col min="13851" max="13851" width="11.44140625" style="252" bestFit="1" customWidth="1"/>
    <col min="13852" max="13852" width="9.109375" style="252"/>
    <col min="13853" max="13853" width="9.44140625" style="252" bestFit="1" customWidth="1"/>
    <col min="13854" max="13854" width="10.5546875" style="252" customWidth="1"/>
    <col min="13855" max="14080" width="9.109375" style="252"/>
    <col min="14081" max="14081" width="27.5546875" style="252" customWidth="1"/>
    <col min="14082" max="14082" width="9.44140625" style="252" bestFit="1" customWidth="1"/>
    <col min="14083" max="14084" width="9.44140625" style="252" customWidth="1"/>
    <col min="14085" max="14085" width="9.44140625" style="252" bestFit="1" customWidth="1"/>
    <col min="14086" max="14087" width="9.44140625" style="252" customWidth="1"/>
    <col min="14088" max="14088" width="9.44140625" style="252" bestFit="1" customWidth="1"/>
    <col min="14089" max="14090" width="9.44140625" style="252" customWidth="1"/>
    <col min="14091" max="14093" width="9.109375" style="252"/>
    <col min="14094" max="14094" width="9.44140625" style="252" bestFit="1" customWidth="1"/>
    <col min="14095" max="14095" width="9.109375" style="252"/>
    <col min="14096" max="14096" width="6" style="252" customWidth="1"/>
    <col min="14097" max="14097" width="9.44140625" style="252" bestFit="1" customWidth="1"/>
    <col min="14098" max="14099" width="9.44140625" style="252" customWidth="1"/>
    <col min="14100" max="14100" width="9.44140625" style="252" bestFit="1" customWidth="1"/>
    <col min="14101" max="14101" width="11.44140625" style="252" bestFit="1" customWidth="1"/>
    <col min="14102" max="14102" width="9.44140625" style="252" customWidth="1"/>
    <col min="14103" max="14103" width="9.44140625" style="252" bestFit="1" customWidth="1"/>
    <col min="14104" max="14104" width="11.44140625" style="252" bestFit="1" customWidth="1"/>
    <col min="14105" max="14105" width="9.44140625" style="252" customWidth="1"/>
    <col min="14106" max="14106" width="9.44140625" style="252" bestFit="1" customWidth="1"/>
    <col min="14107" max="14107" width="11.44140625" style="252" bestFit="1" customWidth="1"/>
    <col min="14108" max="14108" width="9.109375" style="252"/>
    <col min="14109" max="14109" width="9.44140625" style="252" bestFit="1" customWidth="1"/>
    <col min="14110" max="14110" width="10.5546875" style="252" customWidth="1"/>
    <col min="14111" max="14336" width="9.109375" style="252"/>
    <col min="14337" max="14337" width="27.5546875" style="252" customWidth="1"/>
    <col min="14338" max="14338" width="9.44140625" style="252" bestFit="1" customWidth="1"/>
    <col min="14339" max="14340" width="9.44140625" style="252" customWidth="1"/>
    <col min="14341" max="14341" width="9.44140625" style="252" bestFit="1" customWidth="1"/>
    <col min="14342" max="14343" width="9.44140625" style="252" customWidth="1"/>
    <col min="14344" max="14344" width="9.44140625" style="252" bestFit="1" customWidth="1"/>
    <col min="14345" max="14346" width="9.44140625" style="252" customWidth="1"/>
    <col min="14347" max="14349" width="9.109375" style="252"/>
    <col min="14350" max="14350" width="9.44140625" style="252" bestFit="1" customWidth="1"/>
    <col min="14351" max="14351" width="9.109375" style="252"/>
    <col min="14352" max="14352" width="6" style="252" customWidth="1"/>
    <col min="14353" max="14353" width="9.44140625" style="252" bestFit="1" customWidth="1"/>
    <col min="14354" max="14355" width="9.44140625" style="252" customWidth="1"/>
    <col min="14356" max="14356" width="9.44140625" style="252" bestFit="1" customWidth="1"/>
    <col min="14357" max="14357" width="11.44140625" style="252" bestFit="1" customWidth="1"/>
    <col min="14358" max="14358" width="9.44140625" style="252" customWidth="1"/>
    <col min="14359" max="14359" width="9.44140625" style="252" bestFit="1" customWidth="1"/>
    <col min="14360" max="14360" width="11.44140625" style="252" bestFit="1" customWidth="1"/>
    <col min="14361" max="14361" width="9.44140625" style="252" customWidth="1"/>
    <col min="14362" max="14362" width="9.44140625" style="252" bestFit="1" customWidth="1"/>
    <col min="14363" max="14363" width="11.44140625" style="252" bestFit="1" customWidth="1"/>
    <col min="14364" max="14364" width="9.109375" style="252"/>
    <col min="14365" max="14365" width="9.44140625" style="252" bestFit="1" customWidth="1"/>
    <col min="14366" max="14366" width="10.5546875" style="252" customWidth="1"/>
    <col min="14367" max="14592" width="9.109375" style="252"/>
    <col min="14593" max="14593" width="27.5546875" style="252" customWidth="1"/>
    <col min="14594" max="14594" width="9.44140625" style="252" bestFit="1" customWidth="1"/>
    <col min="14595" max="14596" width="9.44140625" style="252" customWidth="1"/>
    <col min="14597" max="14597" width="9.44140625" style="252" bestFit="1" customWidth="1"/>
    <col min="14598" max="14599" width="9.44140625" style="252" customWidth="1"/>
    <col min="14600" max="14600" width="9.44140625" style="252" bestFit="1" customWidth="1"/>
    <col min="14601" max="14602" width="9.44140625" style="252" customWidth="1"/>
    <col min="14603" max="14605" width="9.109375" style="252"/>
    <col min="14606" max="14606" width="9.44140625" style="252" bestFit="1" customWidth="1"/>
    <col min="14607" max="14607" width="9.109375" style="252"/>
    <col min="14608" max="14608" width="6" style="252" customWidth="1"/>
    <col min="14609" max="14609" width="9.44140625" style="252" bestFit="1" customWidth="1"/>
    <col min="14610" max="14611" width="9.44140625" style="252" customWidth="1"/>
    <col min="14612" max="14612" width="9.44140625" style="252" bestFit="1" customWidth="1"/>
    <col min="14613" max="14613" width="11.44140625" style="252" bestFit="1" customWidth="1"/>
    <col min="14614" max="14614" width="9.44140625" style="252" customWidth="1"/>
    <col min="14615" max="14615" width="9.44140625" style="252" bestFit="1" customWidth="1"/>
    <col min="14616" max="14616" width="11.44140625" style="252" bestFit="1" customWidth="1"/>
    <col min="14617" max="14617" width="9.44140625" style="252" customWidth="1"/>
    <col min="14618" max="14618" width="9.44140625" style="252" bestFit="1" customWidth="1"/>
    <col min="14619" max="14619" width="11.44140625" style="252" bestFit="1" customWidth="1"/>
    <col min="14620" max="14620" width="9.109375" style="252"/>
    <col min="14621" max="14621" width="9.44140625" style="252" bestFit="1" customWidth="1"/>
    <col min="14622" max="14622" width="10.5546875" style="252" customWidth="1"/>
    <col min="14623" max="14848" width="9.109375" style="252"/>
    <col min="14849" max="14849" width="27.5546875" style="252" customWidth="1"/>
    <col min="14850" max="14850" width="9.44140625" style="252" bestFit="1" customWidth="1"/>
    <col min="14851" max="14852" width="9.44140625" style="252" customWidth="1"/>
    <col min="14853" max="14853" width="9.44140625" style="252" bestFit="1" customWidth="1"/>
    <col min="14854" max="14855" width="9.44140625" style="252" customWidth="1"/>
    <col min="14856" max="14856" width="9.44140625" style="252" bestFit="1" customWidth="1"/>
    <col min="14857" max="14858" width="9.44140625" style="252" customWidth="1"/>
    <col min="14859" max="14861" width="9.109375" style="252"/>
    <col min="14862" max="14862" width="9.44140625" style="252" bestFit="1" customWidth="1"/>
    <col min="14863" max="14863" width="9.109375" style="252"/>
    <col min="14864" max="14864" width="6" style="252" customWidth="1"/>
    <col min="14865" max="14865" width="9.44140625" style="252" bestFit="1" customWidth="1"/>
    <col min="14866" max="14867" width="9.44140625" style="252" customWidth="1"/>
    <col min="14868" max="14868" width="9.44140625" style="252" bestFit="1" customWidth="1"/>
    <col min="14869" max="14869" width="11.44140625" style="252" bestFit="1" customWidth="1"/>
    <col min="14870" max="14870" width="9.44140625" style="252" customWidth="1"/>
    <col min="14871" max="14871" width="9.44140625" style="252" bestFit="1" customWidth="1"/>
    <col min="14872" max="14872" width="11.44140625" style="252" bestFit="1" customWidth="1"/>
    <col min="14873" max="14873" width="9.44140625" style="252" customWidth="1"/>
    <col min="14874" max="14874" width="9.44140625" style="252" bestFit="1" customWidth="1"/>
    <col min="14875" max="14875" width="11.44140625" style="252" bestFit="1" customWidth="1"/>
    <col min="14876" max="14876" width="9.109375" style="252"/>
    <col min="14877" max="14877" width="9.44140625" style="252" bestFit="1" customWidth="1"/>
    <col min="14878" max="14878" width="10.5546875" style="252" customWidth="1"/>
    <col min="14879" max="15104" width="9.109375" style="252"/>
    <col min="15105" max="15105" width="27.5546875" style="252" customWidth="1"/>
    <col min="15106" max="15106" width="9.44140625" style="252" bestFit="1" customWidth="1"/>
    <col min="15107" max="15108" width="9.44140625" style="252" customWidth="1"/>
    <col min="15109" max="15109" width="9.44140625" style="252" bestFit="1" customWidth="1"/>
    <col min="15110" max="15111" width="9.44140625" style="252" customWidth="1"/>
    <col min="15112" max="15112" width="9.44140625" style="252" bestFit="1" customWidth="1"/>
    <col min="15113" max="15114" width="9.44140625" style="252" customWidth="1"/>
    <col min="15115" max="15117" width="9.109375" style="252"/>
    <col min="15118" max="15118" width="9.44140625" style="252" bestFit="1" customWidth="1"/>
    <col min="15119" max="15119" width="9.109375" style="252"/>
    <col min="15120" max="15120" width="6" style="252" customWidth="1"/>
    <col min="15121" max="15121" width="9.44140625" style="252" bestFit="1" customWidth="1"/>
    <col min="15122" max="15123" width="9.44140625" style="252" customWidth="1"/>
    <col min="15124" max="15124" width="9.44140625" style="252" bestFit="1" customWidth="1"/>
    <col min="15125" max="15125" width="11.44140625" style="252" bestFit="1" customWidth="1"/>
    <col min="15126" max="15126" width="9.44140625" style="252" customWidth="1"/>
    <col min="15127" max="15127" width="9.44140625" style="252" bestFit="1" customWidth="1"/>
    <col min="15128" max="15128" width="11.44140625" style="252" bestFit="1" customWidth="1"/>
    <col min="15129" max="15129" width="9.44140625" style="252" customWidth="1"/>
    <col min="15130" max="15130" width="9.44140625" style="252" bestFit="1" customWidth="1"/>
    <col min="15131" max="15131" width="11.44140625" style="252" bestFit="1" customWidth="1"/>
    <col min="15132" max="15132" width="9.109375" style="252"/>
    <col min="15133" max="15133" width="9.44140625" style="252" bestFit="1" customWidth="1"/>
    <col min="15134" max="15134" width="10.5546875" style="252" customWidth="1"/>
    <col min="15135" max="15360" width="9.109375" style="252"/>
    <col min="15361" max="15361" width="27.5546875" style="252" customWidth="1"/>
    <col min="15362" max="15362" width="9.44140625" style="252" bestFit="1" customWidth="1"/>
    <col min="15363" max="15364" width="9.44140625" style="252" customWidth="1"/>
    <col min="15365" max="15365" width="9.44140625" style="252" bestFit="1" customWidth="1"/>
    <col min="15366" max="15367" width="9.44140625" style="252" customWidth="1"/>
    <col min="15368" max="15368" width="9.44140625" style="252" bestFit="1" customWidth="1"/>
    <col min="15369" max="15370" width="9.44140625" style="252" customWidth="1"/>
    <col min="15371" max="15373" width="9.109375" style="252"/>
    <col min="15374" max="15374" width="9.44140625" style="252" bestFit="1" customWidth="1"/>
    <col min="15375" max="15375" width="9.109375" style="252"/>
    <col min="15376" max="15376" width="6" style="252" customWidth="1"/>
    <col min="15377" max="15377" width="9.44140625" style="252" bestFit="1" customWidth="1"/>
    <col min="15378" max="15379" width="9.44140625" style="252" customWidth="1"/>
    <col min="15380" max="15380" width="9.44140625" style="252" bestFit="1" customWidth="1"/>
    <col min="15381" max="15381" width="11.44140625" style="252" bestFit="1" customWidth="1"/>
    <col min="15382" max="15382" width="9.44140625" style="252" customWidth="1"/>
    <col min="15383" max="15383" width="9.44140625" style="252" bestFit="1" customWidth="1"/>
    <col min="15384" max="15384" width="11.44140625" style="252" bestFit="1" customWidth="1"/>
    <col min="15385" max="15385" width="9.44140625" style="252" customWidth="1"/>
    <col min="15386" max="15386" width="9.44140625" style="252" bestFit="1" customWidth="1"/>
    <col min="15387" max="15387" width="11.44140625" style="252" bestFit="1" customWidth="1"/>
    <col min="15388" max="15388" width="9.109375" style="252"/>
    <col min="15389" max="15389" width="9.44140625" style="252" bestFit="1" customWidth="1"/>
    <col min="15390" max="15390" width="10.5546875" style="252" customWidth="1"/>
    <col min="15391" max="15616" width="9.109375" style="252"/>
    <col min="15617" max="15617" width="27.5546875" style="252" customWidth="1"/>
    <col min="15618" max="15618" width="9.44140625" style="252" bestFit="1" customWidth="1"/>
    <col min="15619" max="15620" width="9.44140625" style="252" customWidth="1"/>
    <col min="15621" max="15621" width="9.44140625" style="252" bestFit="1" customWidth="1"/>
    <col min="15622" max="15623" width="9.44140625" style="252" customWidth="1"/>
    <col min="15624" max="15624" width="9.44140625" style="252" bestFit="1" customWidth="1"/>
    <col min="15625" max="15626" width="9.44140625" style="252" customWidth="1"/>
    <col min="15627" max="15629" width="9.109375" style="252"/>
    <col min="15630" max="15630" width="9.44140625" style="252" bestFit="1" customWidth="1"/>
    <col min="15631" max="15631" width="9.109375" style="252"/>
    <col min="15632" max="15632" width="6" style="252" customWidth="1"/>
    <col min="15633" max="15633" width="9.44140625" style="252" bestFit="1" customWidth="1"/>
    <col min="15634" max="15635" width="9.44140625" style="252" customWidth="1"/>
    <col min="15636" max="15636" width="9.44140625" style="252" bestFit="1" customWidth="1"/>
    <col min="15637" max="15637" width="11.44140625" style="252" bestFit="1" customWidth="1"/>
    <col min="15638" max="15638" width="9.44140625" style="252" customWidth="1"/>
    <col min="15639" max="15639" width="9.44140625" style="252" bestFit="1" customWidth="1"/>
    <col min="15640" max="15640" width="11.44140625" style="252" bestFit="1" customWidth="1"/>
    <col min="15641" max="15641" width="9.44140625" style="252" customWidth="1"/>
    <col min="15642" max="15642" width="9.44140625" style="252" bestFit="1" customWidth="1"/>
    <col min="15643" max="15643" width="11.44140625" style="252" bestFit="1" customWidth="1"/>
    <col min="15644" max="15644" width="9.109375" style="252"/>
    <col min="15645" max="15645" width="9.44140625" style="252" bestFit="1" customWidth="1"/>
    <col min="15646" max="15646" width="10.5546875" style="252" customWidth="1"/>
    <col min="15647" max="15872" width="9.109375" style="252"/>
    <col min="15873" max="15873" width="27.5546875" style="252" customWidth="1"/>
    <col min="15874" max="15874" width="9.44140625" style="252" bestFit="1" customWidth="1"/>
    <col min="15875" max="15876" width="9.44140625" style="252" customWidth="1"/>
    <col min="15877" max="15877" width="9.44140625" style="252" bestFit="1" customWidth="1"/>
    <col min="15878" max="15879" width="9.44140625" style="252" customWidth="1"/>
    <col min="15880" max="15880" width="9.44140625" style="252" bestFit="1" customWidth="1"/>
    <col min="15881" max="15882" width="9.44140625" style="252" customWidth="1"/>
    <col min="15883" max="15885" width="9.109375" style="252"/>
    <col min="15886" max="15886" width="9.44140625" style="252" bestFit="1" customWidth="1"/>
    <col min="15887" max="15887" width="9.109375" style="252"/>
    <col min="15888" max="15888" width="6" style="252" customWidth="1"/>
    <col min="15889" max="15889" width="9.44140625" style="252" bestFit="1" customWidth="1"/>
    <col min="15890" max="15891" width="9.44140625" style="252" customWidth="1"/>
    <col min="15892" max="15892" width="9.44140625" style="252" bestFit="1" customWidth="1"/>
    <col min="15893" max="15893" width="11.44140625" style="252" bestFit="1" customWidth="1"/>
    <col min="15894" max="15894" width="9.44140625" style="252" customWidth="1"/>
    <col min="15895" max="15895" width="9.44140625" style="252" bestFit="1" customWidth="1"/>
    <col min="15896" max="15896" width="11.44140625" style="252" bestFit="1" customWidth="1"/>
    <col min="15897" max="15897" width="9.44140625" style="252" customWidth="1"/>
    <col min="15898" max="15898" width="9.44140625" style="252" bestFit="1" customWidth="1"/>
    <col min="15899" max="15899" width="11.44140625" style="252" bestFit="1" customWidth="1"/>
    <col min="15900" max="15900" width="9.109375" style="252"/>
    <col min="15901" max="15901" width="9.44140625" style="252" bestFit="1" customWidth="1"/>
    <col min="15902" max="15902" width="10.5546875" style="252" customWidth="1"/>
    <col min="15903" max="16128" width="9.109375" style="252"/>
    <col min="16129" max="16129" width="27.5546875" style="252" customWidth="1"/>
    <col min="16130" max="16130" width="9.44140625" style="252" bestFit="1" customWidth="1"/>
    <col min="16131" max="16132" width="9.44140625" style="252" customWidth="1"/>
    <col min="16133" max="16133" width="9.44140625" style="252" bestFit="1" customWidth="1"/>
    <col min="16134" max="16135" width="9.44140625" style="252" customWidth="1"/>
    <col min="16136" max="16136" width="9.44140625" style="252" bestFit="1" customWidth="1"/>
    <col min="16137" max="16138" width="9.44140625" style="252" customWidth="1"/>
    <col min="16139" max="16141" width="9.109375" style="252"/>
    <col min="16142" max="16142" width="9.44140625" style="252" bestFit="1" customWidth="1"/>
    <col min="16143" max="16143" width="9.109375" style="252"/>
    <col min="16144" max="16144" width="6" style="252" customWidth="1"/>
    <col min="16145" max="16145" width="9.44140625" style="252" bestFit="1" customWidth="1"/>
    <col min="16146" max="16147" width="9.44140625" style="252" customWidth="1"/>
    <col min="16148" max="16148" width="9.44140625" style="252" bestFit="1" customWidth="1"/>
    <col min="16149" max="16149" width="11.44140625" style="252" bestFit="1" customWidth="1"/>
    <col min="16150" max="16150" width="9.44140625" style="252" customWidth="1"/>
    <col min="16151" max="16151" width="9.44140625" style="252" bestFit="1" customWidth="1"/>
    <col min="16152" max="16152" width="11.44140625" style="252" bestFit="1" customWidth="1"/>
    <col min="16153" max="16153" width="9.44140625" style="252" customWidth="1"/>
    <col min="16154" max="16154" width="9.44140625" style="252" bestFit="1" customWidth="1"/>
    <col min="16155" max="16155" width="11.44140625" style="252" bestFit="1" customWidth="1"/>
    <col min="16156" max="16156" width="9.109375" style="252"/>
    <col min="16157" max="16157" width="9.44140625" style="252" bestFit="1" customWidth="1"/>
    <col min="16158" max="16158" width="10.5546875" style="252" customWidth="1"/>
    <col min="16159" max="16384" width="9.109375" style="252"/>
  </cols>
  <sheetData>
    <row r="1" spans="1:88" ht="17.399999999999999" x14ac:dyDescent="0.3">
      <c r="A1" s="209" t="s">
        <v>86</v>
      </c>
    </row>
    <row r="3" spans="1:88" ht="13.8" thickBot="1" x14ac:dyDescent="0.3">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row>
    <row r="4" spans="1:88" x14ac:dyDescent="0.25">
      <c r="A4" s="281"/>
      <c r="B4" s="1038" t="s">
        <v>56</v>
      </c>
      <c r="C4" s="1038"/>
      <c r="D4" s="1038"/>
      <c r="E4" s="1038"/>
      <c r="F4" s="1038"/>
      <c r="G4" s="1038"/>
      <c r="H4" s="1038"/>
      <c r="I4" s="1038"/>
      <c r="J4" s="1038"/>
      <c r="K4" s="1038"/>
      <c r="L4" s="1038"/>
      <c r="M4" s="1038"/>
      <c r="N4" s="1038"/>
      <c r="O4" s="1038"/>
      <c r="P4" s="326"/>
      <c r="Q4" s="1040"/>
      <c r="R4" s="1040"/>
      <c r="S4" s="1040"/>
      <c r="T4" s="1040"/>
      <c r="U4" s="1040"/>
      <c r="V4" s="1040"/>
      <c r="W4" s="1040"/>
      <c r="X4" s="1040"/>
      <c r="Y4" s="1040"/>
      <c r="Z4" s="1040"/>
      <c r="AA4" s="1040"/>
      <c r="AB4" s="1040"/>
      <c r="AC4" s="1040"/>
      <c r="AD4" s="1040"/>
    </row>
    <row r="5" spans="1:88" s="332" customFormat="1" ht="31.5" customHeight="1" x14ac:dyDescent="0.25">
      <c r="A5" s="327"/>
      <c r="B5" s="1041" t="s">
        <v>87</v>
      </c>
      <c r="C5" s="1041"/>
      <c r="D5" s="328"/>
      <c r="E5" s="1041" t="s">
        <v>88</v>
      </c>
      <c r="F5" s="1041"/>
      <c r="G5" s="328"/>
      <c r="H5" s="1041" t="s">
        <v>89</v>
      </c>
      <c r="I5" s="1041"/>
      <c r="J5" s="328"/>
      <c r="K5" s="1042" t="s">
        <v>90</v>
      </c>
      <c r="L5" s="1042"/>
      <c r="M5" s="328"/>
      <c r="N5" s="1041" t="s">
        <v>91</v>
      </c>
      <c r="O5" s="1041"/>
      <c r="P5" s="329"/>
      <c r="Q5" s="1037" t="s">
        <v>87</v>
      </c>
      <c r="R5" s="1037"/>
      <c r="S5" s="329"/>
      <c r="T5" s="1041" t="s">
        <v>88</v>
      </c>
      <c r="U5" s="1041"/>
      <c r="V5" s="329"/>
      <c r="W5" s="1037" t="s">
        <v>89</v>
      </c>
      <c r="X5" s="1037"/>
      <c r="Y5" s="329"/>
      <c r="Z5" s="1036" t="s">
        <v>90</v>
      </c>
      <c r="AA5" s="1036"/>
      <c r="AB5" s="331"/>
      <c r="AC5" s="1037" t="s">
        <v>91</v>
      </c>
      <c r="AD5" s="1037"/>
      <c r="AE5" s="401"/>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row>
    <row r="6" spans="1:88" x14ac:dyDescent="0.25">
      <c r="A6" s="293"/>
      <c r="B6" s="337" t="s">
        <v>60</v>
      </c>
      <c r="C6" s="338" t="s">
        <v>93</v>
      </c>
      <c r="D6" s="337"/>
      <c r="E6" s="337" t="s">
        <v>60</v>
      </c>
      <c r="F6" s="338" t="s">
        <v>93</v>
      </c>
      <c r="G6" s="337"/>
      <c r="H6" s="337" t="s">
        <v>60</v>
      </c>
      <c r="I6" s="338" t="s">
        <v>93</v>
      </c>
      <c r="J6" s="337"/>
      <c r="K6" s="337" t="s">
        <v>60</v>
      </c>
      <c r="L6" s="338" t="s">
        <v>93</v>
      </c>
      <c r="M6" s="337"/>
      <c r="N6" s="337" t="s">
        <v>60</v>
      </c>
      <c r="O6" s="338" t="s">
        <v>93</v>
      </c>
      <c r="P6" s="335"/>
      <c r="Q6" s="337" t="s">
        <v>60</v>
      </c>
      <c r="R6" s="338" t="s">
        <v>93</v>
      </c>
      <c r="S6" s="337"/>
      <c r="T6" s="337" t="s">
        <v>60</v>
      </c>
      <c r="U6" s="338" t="s">
        <v>93</v>
      </c>
      <c r="V6" s="337"/>
      <c r="W6" s="337" t="s">
        <v>60</v>
      </c>
      <c r="X6" s="338" t="s">
        <v>93</v>
      </c>
      <c r="Y6" s="337"/>
      <c r="Z6" s="337" t="s">
        <v>60</v>
      </c>
      <c r="AA6" s="338" t="s">
        <v>93</v>
      </c>
      <c r="AB6" s="337"/>
      <c r="AC6" s="337" t="s">
        <v>60</v>
      </c>
      <c r="AD6" s="338" t="s">
        <v>93</v>
      </c>
    </row>
    <row r="7" spans="1:88" x14ac:dyDescent="0.25">
      <c r="A7" s="290"/>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row>
    <row r="8" spans="1:88" ht="13.8" x14ac:dyDescent="0.25">
      <c r="A8" s="251" t="s">
        <v>33</v>
      </c>
      <c r="B8" s="258">
        <v>704</v>
      </c>
      <c r="C8" s="402"/>
      <c r="D8" s="403"/>
      <c r="E8" s="258">
        <v>60</v>
      </c>
      <c r="F8" s="402"/>
      <c r="G8" s="403"/>
      <c r="H8" s="258">
        <v>1410</v>
      </c>
      <c r="I8" s="402"/>
      <c r="J8" s="403"/>
      <c r="K8" s="258">
        <v>1339</v>
      </c>
      <c r="L8" s="402"/>
      <c r="M8" s="403"/>
      <c r="N8" s="258">
        <v>3513</v>
      </c>
      <c r="O8" s="402"/>
      <c r="P8" s="289"/>
      <c r="Q8" s="258">
        <v>678</v>
      </c>
      <c r="R8" s="404"/>
      <c r="S8" s="402"/>
      <c r="T8" s="405">
        <v>21</v>
      </c>
      <c r="U8" s="406"/>
      <c r="V8" s="407"/>
      <c r="W8" s="405">
        <v>1602</v>
      </c>
      <c r="X8" s="406"/>
      <c r="Y8" s="407"/>
      <c r="Z8" s="405">
        <v>1231</v>
      </c>
      <c r="AA8" s="406"/>
      <c r="AB8" s="407"/>
      <c r="AC8" s="405">
        <v>3532</v>
      </c>
      <c r="AD8" s="404"/>
    </row>
    <row r="9" spans="1:88" ht="13.8" x14ac:dyDescent="0.25">
      <c r="A9" s="346"/>
      <c r="B9" s="408"/>
      <c r="C9" s="408"/>
      <c r="D9" s="408"/>
      <c r="E9" s="408"/>
      <c r="F9" s="408"/>
      <c r="G9" s="408"/>
      <c r="H9" s="408"/>
      <c r="I9" s="408"/>
      <c r="J9" s="408"/>
      <c r="K9" s="408"/>
      <c r="L9" s="408"/>
      <c r="M9" s="408"/>
      <c r="N9" s="408"/>
      <c r="O9" s="408"/>
      <c r="P9" s="289"/>
      <c r="Q9" s="408"/>
      <c r="R9" s="408"/>
      <c r="S9" s="408"/>
      <c r="T9" s="408"/>
      <c r="U9" s="408"/>
      <c r="V9" s="409"/>
      <c r="W9" s="408"/>
      <c r="X9" s="408"/>
      <c r="Y9" s="409"/>
      <c r="Z9" s="408"/>
      <c r="AA9" s="408"/>
      <c r="AB9" s="409"/>
      <c r="AC9" s="408"/>
      <c r="AD9" s="408"/>
    </row>
    <row r="10" spans="1:88" ht="13.8" x14ac:dyDescent="0.25">
      <c r="A10" s="251" t="s">
        <v>10</v>
      </c>
      <c r="B10" s="403"/>
      <c r="C10" s="403"/>
      <c r="D10" s="403"/>
      <c r="E10" s="403"/>
      <c r="F10" s="403"/>
      <c r="G10" s="403"/>
      <c r="H10" s="403"/>
      <c r="I10" s="403"/>
      <c r="J10" s="403"/>
      <c r="K10" s="403"/>
      <c r="L10" s="403"/>
      <c r="M10" s="403"/>
      <c r="N10" s="403"/>
      <c r="O10" s="403"/>
      <c r="P10" s="289"/>
      <c r="Q10" s="404"/>
      <c r="R10" s="403"/>
      <c r="S10" s="403"/>
      <c r="T10" s="403"/>
      <c r="U10" s="403"/>
      <c r="V10" s="410"/>
      <c r="W10" s="403"/>
      <c r="X10" s="403"/>
      <c r="Y10" s="410"/>
      <c r="Z10" s="403"/>
      <c r="AA10" s="403"/>
      <c r="AB10" s="410"/>
      <c r="AC10" s="403"/>
      <c r="AD10" s="403"/>
    </row>
    <row r="11" spans="1:88" ht="13.8" x14ac:dyDescent="0.25">
      <c r="A11" s="289" t="s">
        <v>11</v>
      </c>
      <c r="B11" s="266">
        <v>175</v>
      </c>
      <c r="C11" s="117">
        <v>24.857954545454547</v>
      </c>
      <c r="D11" s="403"/>
      <c r="E11" s="266">
        <v>25</v>
      </c>
      <c r="F11" s="117">
        <v>41.666666666666664</v>
      </c>
      <c r="G11" s="403"/>
      <c r="H11" s="266">
        <v>733</v>
      </c>
      <c r="I11" s="117">
        <v>51.98581560283688</v>
      </c>
      <c r="J11" s="403"/>
      <c r="K11" s="266">
        <v>534</v>
      </c>
      <c r="L11" s="117">
        <v>39.880507841672888</v>
      </c>
      <c r="M11" s="403"/>
      <c r="N11" s="266">
        <v>1467</v>
      </c>
      <c r="O11" s="117">
        <v>41.759180187873611</v>
      </c>
      <c r="P11" s="289"/>
      <c r="Q11" s="404">
        <v>187</v>
      </c>
      <c r="R11" s="411">
        <v>27.581120943952801</v>
      </c>
      <c r="S11" s="412"/>
      <c r="T11" s="404">
        <v>12</v>
      </c>
      <c r="U11" s="411">
        <v>57.142857142857146</v>
      </c>
      <c r="V11" s="410"/>
      <c r="W11" s="404">
        <v>815</v>
      </c>
      <c r="X11" s="411">
        <v>50.873907615480647</v>
      </c>
      <c r="Y11" s="410"/>
      <c r="Z11" s="404">
        <v>459</v>
      </c>
      <c r="AA11" s="411">
        <v>37.28675873273761</v>
      </c>
      <c r="AB11" s="410"/>
      <c r="AC11" s="404">
        <v>1473</v>
      </c>
      <c r="AD11" s="411">
        <v>41.704416761041905</v>
      </c>
      <c r="AE11" s="413"/>
    </row>
    <row r="12" spans="1:88" ht="13.8" x14ac:dyDescent="0.25">
      <c r="A12" s="292" t="s">
        <v>12</v>
      </c>
      <c r="B12" s="266">
        <v>529</v>
      </c>
      <c r="C12" s="119">
        <v>75.142045454545453</v>
      </c>
      <c r="D12" s="408"/>
      <c r="E12" s="266">
        <v>35</v>
      </c>
      <c r="F12" s="117">
        <v>58.333333333333336</v>
      </c>
      <c r="G12" s="408"/>
      <c r="H12" s="266">
        <v>677</v>
      </c>
      <c r="I12" s="117">
        <v>48.01418439716312</v>
      </c>
      <c r="J12" s="408"/>
      <c r="K12" s="266">
        <v>805</v>
      </c>
      <c r="L12" s="117">
        <v>60.119492158327112</v>
      </c>
      <c r="M12" s="408"/>
      <c r="N12" s="266">
        <v>2046</v>
      </c>
      <c r="O12" s="117">
        <v>58.240819812126389</v>
      </c>
      <c r="P12" s="292"/>
      <c r="Q12" s="404">
        <v>491</v>
      </c>
      <c r="R12" s="411">
        <v>72.418879056047203</v>
      </c>
      <c r="S12" s="414"/>
      <c r="T12" s="404">
        <v>9</v>
      </c>
      <c r="U12" s="411">
        <v>42.857142857142854</v>
      </c>
      <c r="V12" s="409"/>
      <c r="W12" s="404">
        <v>787</v>
      </c>
      <c r="X12" s="411">
        <v>49.126092384519353</v>
      </c>
      <c r="Y12" s="409"/>
      <c r="Z12" s="404">
        <v>772</v>
      </c>
      <c r="AA12" s="411">
        <v>62.71324126726239</v>
      </c>
      <c r="AB12" s="409"/>
      <c r="AC12" s="404">
        <v>2059</v>
      </c>
      <c r="AD12" s="411">
        <v>58.295583238958095</v>
      </c>
      <c r="AE12" s="413"/>
    </row>
    <row r="13" spans="1:88" ht="13.8" x14ac:dyDescent="0.25">
      <c r="A13" s="287" t="s">
        <v>13</v>
      </c>
      <c r="B13" s="415"/>
      <c r="C13" s="411"/>
      <c r="D13" s="415"/>
      <c r="E13" s="415"/>
      <c r="F13" s="416"/>
      <c r="G13" s="415"/>
      <c r="H13" s="415"/>
      <c r="I13" s="416"/>
      <c r="J13" s="415"/>
      <c r="K13" s="415"/>
      <c r="L13" s="416"/>
      <c r="M13" s="415"/>
      <c r="N13" s="415"/>
      <c r="O13" s="417"/>
      <c r="P13" s="295"/>
      <c r="Q13" s="415"/>
      <c r="R13" s="417"/>
      <c r="S13" s="417"/>
      <c r="T13" s="415"/>
      <c r="U13" s="417"/>
      <c r="V13" s="418"/>
      <c r="W13" s="415"/>
      <c r="X13" s="417"/>
      <c r="Y13" s="418"/>
      <c r="Z13" s="415"/>
      <c r="AA13" s="417"/>
      <c r="AB13" s="418"/>
      <c r="AC13" s="415"/>
      <c r="AD13" s="417"/>
      <c r="AE13" s="419"/>
    </row>
    <row r="14" spans="1:88" ht="13.8" x14ac:dyDescent="0.25">
      <c r="A14" s="289" t="s">
        <v>14</v>
      </c>
      <c r="B14" s="266">
        <v>0</v>
      </c>
      <c r="C14" s="117">
        <v>0</v>
      </c>
      <c r="D14" s="403"/>
      <c r="E14" s="266">
        <v>0</v>
      </c>
      <c r="F14" s="117">
        <v>0</v>
      </c>
      <c r="G14" s="403"/>
      <c r="H14" s="266">
        <v>340</v>
      </c>
      <c r="I14" s="117">
        <v>24.113475177304963</v>
      </c>
      <c r="J14" s="403"/>
      <c r="K14" s="266">
        <v>111</v>
      </c>
      <c r="L14" s="117">
        <v>8.2897684839432415</v>
      </c>
      <c r="M14" s="403"/>
      <c r="N14" s="266">
        <v>451</v>
      </c>
      <c r="O14" s="117">
        <v>12.838030173640762</v>
      </c>
      <c r="P14" s="289"/>
      <c r="Q14" s="404">
        <v>0</v>
      </c>
      <c r="R14" s="420">
        <v>0</v>
      </c>
      <c r="S14" s="412"/>
      <c r="T14" s="404">
        <v>0</v>
      </c>
      <c r="U14" s="420">
        <v>0</v>
      </c>
      <c r="V14" s="410"/>
      <c r="W14" s="404">
        <v>471</v>
      </c>
      <c r="X14" s="420">
        <v>29.400749063670411</v>
      </c>
      <c r="Y14" s="410"/>
      <c r="Z14" s="404">
        <v>92</v>
      </c>
      <c r="AA14" s="420">
        <v>7.4735987002437039</v>
      </c>
      <c r="AB14" s="410"/>
      <c r="AC14" s="404">
        <v>563</v>
      </c>
      <c r="AD14" s="411">
        <v>15.939977349943375</v>
      </c>
      <c r="AE14" s="413"/>
    </row>
    <row r="15" spans="1:88" ht="13.8" x14ac:dyDescent="0.25">
      <c r="A15" s="289" t="s">
        <v>15</v>
      </c>
      <c r="B15" s="266">
        <v>0</v>
      </c>
      <c r="C15" s="117">
        <v>0</v>
      </c>
      <c r="D15" s="403"/>
      <c r="E15" s="266">
        <v>7</v>
      </c>
      <c r="F15" s="117">
        <v>11.666666666666666</v>
      </c>
      <c r="G15" s="403"/>
      <c r="H15" s="266">
        <v>423</v>
      </c>
      <c r="I15" s="117">
        <v>30</v>
      </c>
      <c r="J15" s="403"/>
      <c r="K15" s="266">
        <v>214</v>
      </c>
      <c r="L15" s="117">
        <v>15.982076176250933</v>
      </c>
      <c r="M15" s="403"/>
      <c r="N15" s="266">
        <v>644</v>
      </c>
      <c r="O15" s="117">
        <v>18.331910048391688</v>
      </c>
      <c r="P15" s="289"/>
      <c r="Q15" s="404">
        <v>0</v>
      </c>
      <c r="R15" s="420">
        <v>0</v>
      </c>
      <c r="S15" s="412"/>
      <c r="T15" s="404">
        <v>2</v>
      </c>
      <c r="U15" s="420">
        <v>9.5238095238095237</v>
      </c>
      <c r="V15" s="410"/>
      <c r="W15" s="404">
        <v>429</v>
      </c>
      <c r="X15" s="420">
        <v>26.779026217228463</v>
      </c>
      <c r="Y15" s="410"/>
      <c r="Z15" s="404">
        <v>163</v>
      </c>
      <c r="AA15" s="420">
        <v>13.241267262388302</v>
      </c>
      <c r="AB15" s="410"/>
      <c r="AC15" s="404">
        <v>594</v>
      </c>
      <c r="AD15" s="411">
        <v>16.81766704416761</v>
      </c>
      <c r="AE15" s="413"/>
    </row>
    <row r="16" spans="1:88" ht="13.8" x14ac:dyDescent="0.25">
      <c r="A16" s="289" t="s">
        <v>16</v>
      </c>
      <c r="B16" s="266">
        <v>0</v>
      </c>
      <c r="C16" s="117">
        <v>0</v>
      </c>
      <c r="D16" s="403"/>
      <c r="E16" s="266">
        <v>14</v>
      </c>
      <c r="F16" s="117">
        <v>23.333333333333332</v>
      </c>
      <c r="G16" s="403"/>
      <c r="H16" s="266">
        <v>364</v>
      </c>
      <c r="I16" s="117">
        <v>25.815602836879432</v>
      </c>
      <c r="J16" s="403"/>
      <c r="K16" s="266">
        <v>378</v>
      </c>
      <c r="L16" s="117">
        <v>28.230022404779685</v>
      </c>
      <c r="M16" s="403"/>
      <c r="N16" s="266">
        <v>756</v>
      </c>
      <c r="O16" s="117">
        <v>21.5200683176772</v>
      </c>
      <c r="P16" s="289"/>
      <c r="Q16" s="404">
        <v>0</v>
      </c>
      <c r="R16" s="420">
        <v>0</v>
      </c>
      <c r="S16" s="412"/>
      <c r="T16" s="404">
        <v>1</v>
      </c>
      <c r="U16" s="420">
        <v>4.7619047619047619</v>
      </c>
      <c r="V16" s="410"/>
      <c r="W16" s="404">
        <v>364</v>
      </c>
      <c r="X16" s="420">
        <v>22.721598002496879</v>
      </c>
      <c r="Y16" s="410"/>
      <c r="Z16" s="404">
        <v>342</v>
      </c>
      <c r="AA16" s="420">
        <v>27.782290820471161</v>
      </c>
      <c r="AB16" s="410"/>
      <c r="AC16" s="404">
        <v>707</v>
      </c>
      <c r="AD16" s="411">
        <v>20.016987542468858</v>
      </c>
      <c r="AE16" s="413"/>
    </row>
    <row r="17" spans="1:31" ht="13.8" x14ac:dyDescent="0.25">
      <c r="A17" s="289" t="s">
        <v>17</v>
      </c>
      <c r="B17" s="266">
        <v>112</v>
      </c>
      <c r="C17" s="117">
        <v>15.909090909090908</v>
      </c>
      <c r="D17" s="403"/>
      <c r="E17" s="266">
        <v>30</v>
      </c>
      <c r="F17" s="117">
        <v>50</v>
      </c>
      <c r="G17" s="403"/>
      <c r="H17" s="266">
        <v>228</v>
      </c>
      <c r="I17" s="117">
        <v>16.170212765957448</v>
      </c>
      <c r="J17" s="403"/>
      <c r="K17" s="266">
        <v>472</v>
      </c>
      <c r="L17" s="117">
        <v>35.250186706497388</v>
      </c>
      <c r="M17" s="403"/>
      <c r="N17" s="266">
        <v>842</v>
      </c>
      <c r="O17" s="117">
        <v>23.968118417307146</v>
      </c>
      <c r="P17" s="289"/>
      <c r="Q17" s="404">
        <v>79</v>
      </c>
      <c r="R17" s="420">
        <v>11.651917404129794</v>
      </c>
      <c r="S17" s="412"/>
      <c r="T17" s="404">
        <v>14</v>
      </c>
      <c r="U17" s="420">
        <v>66.666666666666671</v>
      </c>
      <c r="V17" s="410"/>
      <c r="W17" s="404">
        <v>251</v>
      </c>
      <c r="X17" s="420">
        <v>15.667915106117354</v>
      </c>
      <c r="Y17" s="410"/>
      <c r="Z17" s="404">
        <v>520</v>
      </c>
      <c r="AA17" s="420">
        <v>42.242079610073112</v>
      </c>
      <c r="AB17" s="410"/>
      <c r="AC17" s="404">
        <v>864</v>
      </c>
      <c r="AD17" s="411">
        <v>24.462061155152888</v>
      </c>
      <c r="AE17" s="413"/>
    </row>
    <row r="18" spans="1:31" ht="13.8" x14ac:dyDescent="0.25">
      <c r="A18" s="292" t="s">
        <v>18</v>
      </c>
      <c r="B18" s="266">
        <v>592</v>
      </c>
      <c r="C18" s="119">
        <v>84.090909090909093</v>
      </c>
      <c r="D18" s="408"/>
      <c r="E18" s="266">
        <v>9</v>
      </c>
      <c r="F18" s="117">
        <v>15</v>
      </c>
      <c r="G18" s="408"/>
      <c r="H18" s="266">
        <v>55</v>
      </c>
      <c r="I18" s="117">
        <v>3.9007092198581561</v>
      </c>
      <c r="J18" s="408"/>
      <c r="K18" s="266">
        <v>164</v>
      </c>
      <c r="L18" s="117">
        <v>12.247946228528752</v>
      </c>
      <c r="M18" s="408"/>
      <c r="N18" s="266">
        <v>820</v>
      </c>
      <c r="O18" s="117">
        <v>23.341873042983206</v>
      </c>
      <c r="P18" s="292"/>
      <c r="Q18" s="404">
        <v>599</v>
      </c>
      <c r="R18" s="420">
        <v>88.34808259587021</v>
      </c>
      <c r="S18" s="414"/>
      <c r="T18" s="404">
        <v>4</v>
      </c>
      <c r="U18" s="420">
        <v>19.047619047619047</v>
      </c>
      <c r="V18" s="409"/>
      <c r="W18" s="404">
        <v>87</v>
      </c>
      <c r="X18" s="420">
        <v>5.4307116104868918</v>
      </c>
      <c r="Y18" s="409"/>
      <c r="Z18" s="404">
        <v>114</v>
      </c>
      <c r="AA18" s="420">
        <v>9.2607636068237209</v>
      </c>
      <c r="AB18" s="409"/>
      <c r="AC18" s="404">
        <v>804</v>
      </c>
      <c r="AD18" s="411">
        <v>22.763306908267271</v>
      </c>
      <c r="AE18" s="413"/>
    </row>
    <row r="19" spans="1:31" ht="13.8" x14ac:dyDescent="0.25">
      <c r="A19" s="287" t="s">
        <v>19</v>
      </c>
      <c r="B19" s="415"/>
      <c r="C19" s="411"/>
      <c r="D19" s="415"/>
      <c r="E19" s="415"/>
      <c r="F19" s="417"/>
      <c r="G19" s="415"/>
      <c r="H19" s="415"/>
      <c r="I19" s="417"/>
      <c r="J19" s="415"/>
      <c r="K19" s="415"/>
      <c r="L19" s="417"/>
      <c r="M19" s="415"/>
      <c r="N19" s="415"/>
      <c r="O19" s="417"/>
      <c r="P19" s="295"/>
      <c r="Q19" s="415"/>
      <c r="R19" s="417"/>
      <c r="S19" s="417"/>
      <c r="T19" s="415"/>
      <c r="U19" s="417"/>
      <c r="V19" s="418"/>
      <c r="W19" s="415"/>
      <c r="X19" s="417"/>
      <c r="Y19" s="418"/>
      <c r="Z19" s="415"/>
      <c r="AA19" s="417"/>
      <c r="AB19" s="418"/>
      <c r="AC19" s="415"/>
      <c r="AD19" s="417"/>
      <c r="AE19" s="419"/>
    </row>
    <row r="20" spans="1:31" s="325" customFormat="1" ht="13.8" x14ac:dyDescent="0.25">
      <c r="A20" s="251" t="s">
        <v>95</v>
      </c>
      <c r="B20" s="421"/>
      <c r="C20" s="268">
        <v>88.778409090909093</v>
      </c>
      <c r="D20" s="268"/>
      <c r="E20" s="268"/>
      <c r="F20" s="268">
        <v>68.333333333333329</v>
      </c>
      <c r="G20" s="268"/>
      <c r="H20" s="268"/>
      <c r="I20" s="268">
        <v>60.709219858156025</v>
      </c>
      <c r="J20" s="268"/>
      <c r="K20" s="268"/>
      <c r="L20" s="268">
        <v>82.374906646751313</v>
      </c>
      <c r="M20" s="268"/>
      <c r="N20" s="268"/>
      <c r="O20" s="268">
        <v>74.722459436379168</v>
      </c>
      <c r="P20" s="386"/>
      <c r="Q20" s="421"/>
      <c r="R20" s="268">
        <v>81.120943952802364</v>
      </c>
      <c r="S20" s="421"/>
      <c r="T20" s="421"/>
      <c r="U20" s="268">
        <v>57.142857142857146</v>
      </c>
      <c r="V20" s="421"/>
      <c r="W20" s="421"/>
      <c r="X20" s="268">
        <v>64.66916354556804</v>
      </c>
      <c r="Y20" s="421"/>
      <c r="Z20" s="421"/>
      <c r="AA20" s="268">
        <v>80.584890333062546</v>
      </c>
      <c r="AB20" s="421"/>
      <c r="AC20" s="421"/>
      <c r="AD20" s="268">
        <v>73.32955832389581</v>
      </c>
      <c r="AE20" s="422"/>
    </row>
    <row r="21" spans="1:31" ht="13.8" x14ac:dyDescent="0.25">
      <c r="A21" s="241" t="s">
        <v>21</v>
      </c>
      <c r="B21" s="266">
        <v>25</v>
      </c>
      <c r="C21" s="117">
        <v>4</v>
      </c>
      <c r="D21" s="403"/>
      <c r="E21" s="266">
        <v>3</v>
      </c>
      <c r="F21" s="117">
        <v>7.3170731707317067</v>
      </c>
      <c r="G21" s="403"/>
      <c r="H21" s="266">
        <v>66</v>
      </c>
      <c r="I21" s="117">
        <v>7.7102803738317753</v>
      </c>
      <c r="J21" s="403"/>
      <c r="K21" s="266">
        <v>80</v>
      </c>
      <c r="L21" s="117">
        <v>7.252946509519492</v>
      </c>
      <c r="M21" s="403"/>
      <c r="N21" s="266">
        <v>174</v>
      </c>
      <c r="O21" s="117">
        <v>6.6285714285714281</v>
      </c>
      <c r="P21" s="289"/>
      <c r="Q21" s="404">
        <v>21</v>
      </c>
      <c r="R21" s="117">
        <v>3.8181818181818183</v>
      </c>
      <c r="S21" s="412"/>
      <c r="T21" s="404">
        <v>1</v>
      </c>
      <c r="U21" s="117">
        <v>8.3333333333333321</v>
      </c>
      <c r="V21" s="410"/>
      <c r="W21" s="404">
        <v>90</v>
      </c>
      <c r="X21" s="117">
        <v>8.6872586872586872</v>
      </c>
      <c r="Y21" s="410"/>
      <c r="Z21" s="404">
        <v>66</v>
      </c>
      <c r="AA21" s="117">
        <v>6.6532258064516121</v>
      </c>
      <c r="AB21" s="410"/>
      <c r="AC21" s="404">
        <v>178</v>
      </c>
      <c r="AD21" s="117">
        <v>6.8725868725868722</v>
      </c>
      <c r="AE21" s="423"/>
    </row>
    <row r="22" spans="1:31" ht="14.4" x14ac:dyDescent="0.3">
      <c r="A22" s="242" t="s">
        <v>22</v>
      </c>
      <c r="B22" s="424"/>
      <c r="C22" s="425"/>
      <c r="D22" s="426"/>
      <c r="E22" s="424"/>
      <c r="F22" s="427"/>
      <c r="G22" s="426"/>
      <c r="H22" s="424"/>
      <c r="I22" s="427"/>
      <c r="J22" s="426"/>
      <c r="K22" s="424"/>
      <c r="L22" s="427"/>
      <c r="M22" s="426"/>
      <c r="N22" s="424"/>
      <c r="O22" s="427"/>
      <c r="P22" s="289"/>
      <c r="Q22" s="424"/>
      <c r="R22" s="427"/>
      <c r="S22" s="428"/>
      <c r="T22" s="424"/>
      <c r="U22" s="427"/>
      <c r="V22" s="427"/>
      <c r="W22" s="424"/>
      <c r="X22" s="427"/>
      <c r="Y22" s="427"/>
      <c r="Z22" s="424"/>
      <c r="AA22" s="427"/>
      <c r="AB22" s="427"/>
      <c r="AC22" s="424"/>
      <c r="AD22" s="427"/>
      <c r="AE22" s="429"/>
    </row>
    <row r="23" spans="1:31" ht="14.4" x14ac:dyDescent="0.3">
      <c r="A23" s="242" t="s">
        <v>23</v>
      </c>
      <c r="B23" s="271">
        <v>8</v>
      </c>
      <c r="C23" s="131">
        <v>1.28</v>
      </c>
      <c r="D23" s="426"/>
      <c r="E23" s="271">
        <v>1</v>
      </c>
      <c r="F23" s="131">
        <v>2.4390243902439024</v>
      </c>
      <c r="G23" s="426"/>
      <c r="H23" s="271">
        <v>25</v>
      </c>
      <c r="I23" s="131">
        <v>2.9205607476635516</v>
      </c>
      <c r="J23" s="426"/>
      <c r="K23" s="271">
        <v>22</v>
      </c>
      <c r="L23" s="131">
        <v>1.9945602901178603</v>
      </c>
      <c r="M23" s="426"/>
      <c r="N23" s="271">
        <v>56</v>
      </c>
      <c r="O23" s="131">
        <v>2.1333333333333333</v>
      </c>
      <c r="P23" s="430"/>
      <c r="Q23" s="424">
        <v>4</v>
      </c>
      <c r="R23" s="117">
        <v>0.72727272727272729</v>
      </c>
      <c r="S23" s="428"/>
      <c r="T23" s="424">
        <v>0</v>
      </c>
      <c r="U23" s="117">
        <v>0</v>
      </c>
      <c r="V23" s="427"/>
      <c r="W23" s="424">
        <v>33</v>
      </c>
      <c r="X23" s="117">
        <v>3.1853281853281854</v>
      </c>
      <c r="Y23" s="427"/>
      <c r="Z23" s="424">
        <v>21</v>
      </c>
      <c r="AA23" s="117">
        <v>2.1169354838709675</v>
      </c>
      <c r="AB23" s="427"/>
      <c r="AC23" s="424">
        <v>58</v>
      </c>
      <c r="AD23" s="117">
        <v>2.2393822393822393</v>
      </c>
      <c r="AE23" s="423"/>
    </row>
    <row r="24" spans="1:31" ht="14.4" x14ac:dyDescent="0.3">
      <c r="A24" s="242" t="s">
        <v>24</v>
      </c>
      <c r="B24" s="271">
        <v>8</v>
      </c>
      <c r="C24" s="131">
        <v>1.28</v>
      </c>
      <c r="D24" s="426"/>
      <c r="E24" s="271">
        <v>2</v>
      </c>
      <c r="F24" s="131">
        <v>4.8780487804878048</v>
      </c>
      <c r="G24" s="426"/>
      <c r="H24" s="271">
        <v>24</v>
      </c>
      <c r="I24" s="131">
        <v>2.8037383177570092</v>
      </c>
      <c r="J24" s="426"/>
      <c r="K24" s="271">
        <v>40</v>
      </c>
      <c r="L24" s="131">
        <v>3.626473254759746</v>
      </c>
      <c r="M24" s="426"/>
      <c r="N24" s="271">
        <v>74</v>
      </c>
      <c r="O24" s="131">
        <v>2.8190476190476188</v>
      </c>
      <c r="P24" s="430"/>
      <c r="Q24" s="424">
        <v>7</v>
      </c>
      <c r="R24" s="117">
        <v>1.2727272727272727</v>
      </c>
      <c r="S24" s="428"/>
      <c r="T24" s="424">
        <v>1</v>
      </c>
      <c r="U24" s="117">
        <v>8.3333333333333321</v>
      </c>
      <c r="V24" s="427"/>
      <c r="W24" s="424">
        <v>33</v>
      </c>
      <c r="X24" s="117">
        <v>3.1853281853281854</v>
      </c>
      <c r="Y24" s="427"/>
      <c r="Z24" s="424">
        <v>27</v>
      </c>
      <c r="AA24" s="117">
        <v>2.721774193548387</v>
      </c>
      <c r="AB24" s="427"/>
      <c r="AC24" s="424">
        <v>68</v>
      </c>
      <c r="AD24" s="117">
        <v>2.6254826254826256</v>
      </c>
      <c r="AE24" s="423"/>
    </row>
    <row r="25" spans="1:31" ht="14.4" x14ac:dyDescent="0.3">
      <c r="A25" s="242" t="s">
        <v>25</v>
      </c>
      <c r="B25" s="271">
        <v>7</v>
      </c>
      <c r="C25" s="131">
        <v>1.1199999999999999</v>
      </c>
      <c r="D25" s="426"/>
      <c r="E25" s="271">
        <v>0</v>
      </c>
      <c r="F25" s="131">
        <v>0</v>
      </c>
      <c r="G25" s="426"/>
      <c r="H25" s="271">
        <v>4</v>
      </c>
      <c r="I25" s="131">
        <v>0.46728971962616817</v>
      </c>
      <c r="J25" s="426"/>
      <c r="K25" s="271">
        <v>14</v>
      </c>
      <c r="L25" s="131">
        <v>1.2692656391659112</v>
      </c>
      <c r="M25" s="426"/>
      <c r="N25" s="271">
        <v>25</v>
      </c>
      <c r="O25" s="131">
        <v>0.95238095238095244</v>
      </c>
      <c r="P25" s="430"/>
      <c r="Q25" s="424">
        <v>6</v>
      </c>
      <c r="R25" s="117">
        <v>1.0909090909090911</v>
      </c>
      <c r="S25" s="428"/>
      <c r="T25" s="424">
        <v>0</v>
      </c>
      <c r="U25" s="117">
        <v>0</v>
      </c>
      <c r="V25" s="427"/>
      <c r="W25" s="424">
        <v>4</v>
      </c>
      <c r="X25" s="117">
        <v>0.38610038610038611</v>
      </c>
      <c r="Y25" s="427"/>
      <c r="Z25" s="424">
        <v>6</v>
      </c>
      <c r="AA25" s="117">
        <v>0.60483870967741937</v>
      </c>
      <c r="AB25" s="427"/>
      <c r="AC25" s="424">
        <v>16</v>
      </c>
      <c r="AD25" s="117">
        <v>0.61776061776061775</v>
      </c>
      <c r="AE25" s="423"/>
    </row>
    <row r="26" spans="1:31" ht="14.4" x14ac:dyDescent="0.3">
      <c r="A26" s="242" t="s">
        <v>26</v>
      </c>
      <c r="B26" s="271">
        <v>2</v>
      </c>
      <c r="C26" s="131">
        <v>0.32</v>
      </c>
      <c r="D26" s="426"/>
      <c r="E26" s="271">
        <v>0</v>
      </c>
      <c r="F26" s="131">
        <v>0</v>
      </c>
      <c r="G26" s="426"/>
      <c r="H26" s="271">
        <v>13</v>
      </c>
      <c r="I26" s="131">
        <v>1.5186915887850467</v>
      </c>
      <c r="J26" s="426"/>
      <c r="K26" s="271">
        <v>4</v>
      </c>
      <c r="L26" s="131">
        <v>0.36264732547597461</v>
      </c>
      <c r="M26" s="426"/>
      <c r="N26" s="271">
        <v>19</v>
      </c>
      <c r="O26" s="131">
        <v>0.72380952380952379</v>
      </c>
      <c r="P26" s="430"/>
      <c r="Q26" s="424">
        <v>4</v>
      </c>
      <c r="R26" s="117">
        <v>0.72727272727272729</v>
      </c>
      <c r="S26" s="428"/>
      <c r="T26" s="424">
        <v>0</v>
      </c>
      <c r="U26" s="117">
        <v>0</v>
      </c>
      <c r="V26" s="427"/>
      <c r="W26" s="424">
        <v>20</v>
      </c>
      <c r="X26" s="117">
        <v>1.9305019305019304</v>
      </c>
      <c r="Y26" s="427"/>
      <c r="Z26" s="424">
        <v>12</v>
      </c>
      <c r="AA26" s="117">
        <v>1.2096774193548387</v>
      </c>
      <c r="AB26" s="427"/>
      <c r="AC26" s="424">
        <v>36</v>
      </c>
      <c r="AD26" s="117">
        <v>1.3899613899613898</v>
      </c>
      <c r="AE26" s="423"/>
    </row>
    <row r="27" spans="1:31" ht="13.8" x14ac:dyDescent="0.25">
      <c r="A27" s="241" t="s">
        <v>27</v>
      </c>
      <c r="B27" s="266">
        <v>600</v>
      </c>
      <c r="C27" s="117">
        <v>96</v>
      </c>
      <c r="D27" s="403"/>
      <c r="E27" s="266">
        <v>38</v>
      </c>
      <c r="F27" s="117">
        <v>92.682926829268297</v>
      </c>
      <c r="G27" s="403"/>
      <c r="H27" s="266">
        <v>790</v>
      </c>
      <c r="I27" s="117">
        <v>92.289719626168221</v>
      </c>
      <c r="J27" s="403"/>
      <c r="K27" s="266">
        <v>1023</v>
      </c>
      <c r="L27" s="117">
        <v>92.747053490480496</v>
      </c>
      <c r="M27" s="403"/>
      <c r="N27" s="266">
        <v>2451</v>
      </c>
      <c r="O27" s="117">
        <v>93.371428571428567</v>
      </c>
      <c r="P27" s="289"/>
      <c r="Q27" s="404">
        <v>529</v>
      </c>
      <c r="R27" s="117">
        <v>96.181818181818173</v>
      </c>
      <c r="S27" s="412"/>
      <c r="T27" s="404">
        <v>11</v>
      </c>
      <c r="U27" s="117">
        <v>91.666666666666657</v>
      </c>
      <c r="V27" s="410"/>
      <c r="W27" s="404">
        <v>946</v>
      </c>
      <c r="X27" s="117">
        <v>91.312741312741309</v>
      </c>
      <c r="Y27" s="410"/>
      <c r="Z27" s="404">
        <v>926</v>
      </c>
      <c r="AA27" s="117">
        <v>93.346774193548384</v>
      </c>
      <c r="AB27" s="410"/>
      <c r="AC27" s="404">
        <v>2412</v>
      </c>
      <c r="AD27" s="117">
        <v>93.127413127413121</v>
      </c>
      <c r="AE27" s="423"/>
    </row>
    <row r="28" spans="1:31" ht="13.8" x14ac:dyDescent="0.25">
      <c r="A28" s="303" t="s">
        <v>28</v>
      </c>
      <c r="B28" s="266">
        <v>79</v>
      </c>
      <c r="C28" s="431"/>
      <c r="D28" s="408"/>
      <c r="E28" s="266">
        <v>19</v>
      </c>
      <c r="F28" s="432"/>
      <c r="G28" s="408"/>
      <c r="H28" s="266">
        <v>554</v>
      </c>
      <c r="I28" s="432"/>
      <c r="J28" s="408"/>
      <c r="K28" s="266">
        <v>236</v>
      </c>
      <c r="L28" s="432"/>
      <c r="M28" s="408"/>
      <c r="N28" s="266">
        <v>888</v>
      </c>
      <c r="O28" s="432"/>
      <c r="P28" s="292"/>
      <c r="Q28" s="404">
        <v>128</v>
      </c>
      <c r="R28" s="432"/>
      <c r="S28" s="408"/>
      <c r="T28" s="404">
        <v>9</v>
      </c>
      <c r="U28" s="432"/>
      <c r="V28" s="408"/>
      <c r="W28" s="404">
        <v>566</v>
      </c>
      <c r="X28" s="432"/>
      <c r="Y28" s="408"/>
      <c r="Z28" s="404">
        <v>239</v>
      </c>
      <c r="AA28" s="432"/>
      <c r="AB28" s="408"/>
      <c r="AC28" s="404">
        <v>942</v>
      </c>
      <c r="AD28" s="117">
        <v>36.37065637065637</v>
      </c>
      <c r="AE28" s="423"/>
    </row>
    <row r="29" spans="1:31" ht="13.8" x14ac:dyDescent="0.25">
      <c r="A29" s="287" t="s">
        <v>29</v>
      </c>
      <c r="B29" s="415"/>
      <c r="C29" s="416"/>
      <c r="D29" s="415"/>
      <c r="E29" s="415"/>
      <c r="F29" s="417"/>
      <c r="G29" s="415"/>
      <c r="H29" s="415"/>
      <c r="I29" s="417"/>
      <c r="J29" s="415"/>
      <c r="K29" s="415"/>
      <c r="L29" s="417"/>
      <c r="M29" s="415"/>
      <c r="N29" s="415"/>
      <c r="O29" s="417"/>
      <c r="P29" s="295"/>
      <c r="Q29" s="415"/>
      <c r="R29" s="417"/>
      <c r="S29" s="417"/>
      <c r="T29" s="415"/>
      <c r="U29" s="417"/>
      <c r="V29" s="418"/>
      <c r="W29" s="415"/>
      <c r="X29" s="417"/>
      <c r="Y29" s="418"/>
      <c r="Z29" s="415"/>
      <c r="AA29" s="417"/>
      <c r="AB29" s="418"/>
      <c r="AC29" s="415"/>
      <c r="AD29" s="417"/>
      <c r="AE29" s="419"/>
    </row>
    <row r="30" spans="1:31" s="325" customFormat="1" ht="13.8" x14ac:dyDescent="0.25">
      <c r="A30" s="251" t="s">
        <v>95</v>
      </c>
      <c r="B30" s="421"/>
      <c r="C30" s="268">
        <v>52.698863636363633</v>
      </c>
      <c r="D30" s="268"/>
      <c r="E30" s="268"/>
      <c r="F30" s="268">
        <v>40</v>
      </c>
      <c r="G30" s="268"/>
      <c r="H30" s="268"/>
      <c r="I30" s="268">
        <v>44.964539007092199</v>
      </c>
      <c r="J30" s="268"/>
      <c r="K30" s="268"/>
      <c r="L30" s="268">
        <v>50.634802091112768</v>
      </c>
      <c r="M30" s="268"/>
      <c r="N30" s="268"/>
      <c r="O30" s="268">
        <v>48.590947907771138</v>
      </c>
      <c r="P30" s="386"/>
      <c r="Q30" s="421"/>
      <c r="R30" s="268">
        <v>52.212389380530972</v>
      </c>
      <c r="S30" s="421"/>
      <c r="T30" s="421"/>
      <c r="U30" s="268">
        <v>47.61904761904762</v>
      </c>
      <c r="V30" s="421"/>
      <c r="W30" s="421"/>
      <c r="X30" s="268">
        <v>56.679151061173535</v>
      </c>
      <c r="Y30" s="421"/>
      <c r="Z30" s="421"/>
      <c r="AA30" s="268">
        <v>51.584077985377739</v>
      </c>
      <c r="AB30" s="421"/>
      <c r="AC30" s="421"/>
      <c r="AD30" s="268">
        <v>53.9920724801812</v>
      </c>
      <c r="AE30" s="422"/>
    </row>
    <row r="31" spans="1:31" ht="13.8" x14ac:dyDescent="0.25">
      <c r="A31" s="289" t="s">
        <v>30</v>
      </c>
      <c r="B31" s="266">
        <v>40</v>
      </c>
      <c r="C31" s="117">
        <v>10.781671159029651</v>
      </c>
      <c r="D31" s="403"/>
      <c r="E31" s="266">
        <v>2</v>
      </c>
      <c r="F31" s="117">
        <v>8.3333333333333321</v>
      </c>
      <c r="G31" s="403"/>
      <c r="H31" s="266">
        <v>28</v>
      </c>
      <c r="I31" s="117">
        <v>4.4164037854889591</v>
      </c>
      <c r="J31" s="403"/>
      <c r="K31" s="266">
        <v>105</v>
      </c>
      <c r="L31" s="117">
        <v>15.486725663716813</v>
      </c>
      <c r="M31" s="403"/>
      <c r="N31" s="266">
        <v>175</v>
      </c>
      <c r="O31" s="117">
        <v>10.251903925014645</v>
      </c>
      <c r="P31" s="289"/>
      <c r="Q31" s="404">
        <v>40</v>
      </c>
      <c r="R31" s="117">
        <v>11.299435028248588</v>
      </c>
      <c r="S31" s="412"/>
      <c r="T31" s="404">
        <v>1</v>
      </c>
      <c r="U31" s="117">
        <v>10</v>
      </c>
      <c r="V31" s="410"/>
      <c r="W31" s="404">
        <v>46</v>
      </c>
      <c r="X31" s="117">
        <v>5.0660792951541849</v>
      </c>
      <c r="Y31" s="410"/>
      <c r="Z31" s="404">
        <v>101</v>
      </c>
      <c r="AA31" s="117">
        <v>15.905511811023624</v>
      </c>
      <c r="AB31" s="410"/>
      <c r="AC31" s="404">
        <v>188</v>
      </c>
      <c r="AD31" s="117">
        <v>9.8584163607760882</v>
      </c>
      <c r="AE31" s="423"/>
    </row>
    <row r="32" spans="1:31" ht="13.8" x14ac:dyDescent="0.25">
      <c r="A32" s="289" t="s">
        <v>31</v>
      </c>
      <c r="B32" s="266">
        <v>331</v>
      </c>
      <c r="C32" s="423">
        <v>89.218328840970358</v>
      </c>
      <c r="D32" s="403"/>
      <c r="E32" s="266">
        <v>22</v>
      </c>
      <c r="F32" s="117">
        <v>91.666666666666657</v>
      </c>
      <c r="G32" s="403"/>
      <c r="H32" s="266">
        <v>606</v>
      </c>
      <c r="I32" s="423">
        <v>95.583596214511047</v>
      </c>
      <c r="J32" s="403"/>
      <c r="K32" s="266">
        <v>573</v>
      </c>
      <c r="L32" s="423">
        <v>84.513274336283189</v>
      </c>
      <c r="M32" s="403"/>
      <c r="N32" s="266">
        <v>1532</v>
      </c>
      <c r="O32" s="423">
        <v>89.748096074985355</v>
      </c>
      <c r="P32" s="289"/>
      <c r="Q32" s="404">
        <v>314</v>
      </c>
      <c r="R32" s="117">
        <v>88.700564971751419</v>
      </c>
      <c r="S32" s="412"/>
      <c r="T32" s="404">
        <v>9</v>
      </c>
      <c r="U32" s="117">
        <v>90</v>
      </c>
      <c r="V32" s="410"/>
      <c r="W32" s="404">
        <v>862</v>
      </c>
      <c r="X32" s="117">
        <v>94.933920704845818</v>
      </c>
      <c r="Y32" s="410"/>
      <c r="Z32" s="404">
        <v>534</v>
      </c>
      <c r="AA32" s="117">
        <v>84.094488188976385</v>
      </c>
      <c r="AB32" s="410"/>
      <c r="AC32" s="404">
        <v>1719</v>
      </c>
      <c r="AD32" s="117">
        <v>90.14158363922391</v>
      </c>
      <c r="AE32" s="423"/>
    </row>
    <row r="33" spans="1:31" ht="14.4" thickBot="1" x14ac:dyDescent="0.3">
      <c r="A33" s="315" t="s">
        <v>32</v>
      </c>
      <c r="B33" s="273">
        <v>333</v>
      </c>
      <c r="C33" s="433"/>
      <c r="D33" s="434"/>
      <c r="E33" s="273">
        <v>36</v>
      </c>
      <c r="F33" s="433"/>
      <c r="G33" s="434"/>
      <c r="H33" s="273">
        <v>776</v>
      </c>
      <c r="I33" s="433"/>
      <c r="J33" s="434"/>
      <c r="K33" s="273">
        <v>661</v>
      </c>
      <c r="L33" s="433"/>
      <c r="M33" s="434"/>
      <c r="N33" s="273">
        <v>1806</v>
      </c>
      <c r="O33" s="433"/>
      <c r="P33" s="315"/>
      <c r="Q33" s="435">
        <v>324</v>
      </c>
      <c r="R33" s="436"/>
      <c r="S33" s="434"/>
      <c r="T33" s="435">
        <v>11</v>
      </c>
      <c r="U33" s="433"/>
      <c r="V33" s="434"/>
      <c r="W33" s="435">
        <v>694</v>
      </c>
      <c r="X33" s="433"/>
      <c r="Y33" s="434"/>
      <c r="Z33" s="435">
        <v>596</v>
      </c>
      <c r="AA33" s="433"/>
      <c r="AB33" s="434"/>
      <c r="AC33" s="435">
        <v>1625</v>
      </c>
      <c r="AD33" s="433"/>
      <c r="AE33" s="419"/>
    </row>
    <row r="34" spans="1:31" x14ac:dyDescent="0.25">
      <c r="A34" s="251"/>
    </row>
    <row r="35" spans="1:31" x14ac:dyDescent="0.25">
      <c r="A35" s="251" t="s">
        <v>35</v>
      </c>
    </row>
    <row r="36" spans="1:31" ht="15.6" x14ac:dyDescent="0.25">
      <c r="A36" s="253" t="s">
        <v>83</v>
      </c>
      <c r="E36" s="398"/>
      <c r="F36" s="398"/>
      <c r="G36" s="398"/>
      <c r="O36" s="398"/>
      <c r="P36" s="398"/>
      <c r="U36" s="398"/>
      <c r="V36" s="398"/>
      <c r="W36" s="398"/>
      <c r="X36" s="399"/>
      <c r="Y36" s="399"/>
    </row>
    <row r="37" spans="1:31" ht="15.6" x14ac:dyDescent="0.25">
      <c r="A37" s="254" t="s">
        <v>96</v>
      </c>
      <c r="E37" s="398"/>
      <c r="F37" s="398"/>
      <c r="G37" s="398"/>
      <c r="O37" s="398"/>
      <c r="P37" s="398"/>
      <c r="U37" s="398"/>
      <c r="V37" s="398"/>
      <c r="W37" s="398"/>
      <c r="X37" s="399"/>
      <c r="Y37" s="399"/>
    </row>
    <row r="38" spans="1:31" ht="15.6" x14ac:dyDescent="0.25">
      <c r="A38" s="254" t="s">
        <v>97</v>
      </c>
      <c r="D38" s="400"/>
      <c r="E38" s="398"/>
      <c r="F38" s="398"/>
      <c r="G38" s="398"/>
      <c r="O38" s="398"/>
      <c r="P38" s="398"/>
      <c r="U38" s="398"/>
      <c r="V38" s="398"/>
      <c r="W38" s="398"/>
      <c r="X38" s="290"/>
      <c r="Y38" s="290"/>
    </row>
    <row r="40" spans="1:31" ht="38.25" customHeight="1" x14ac:dyDescent="0.25">
      <c r="A40" s="1027" t="s">
        <v>49</v>
      </c>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row>
    <row r="42" spans="1:31" ht="28.5" customHeight="1" x14ac:dyDescent="0.25">
      <c r="A42" s="1029" t="s">
        <v>98</v>
      </c>
      <c r="B42" s="1029"/>
      <c r="C42" s="1029"/>
      <c r="D42" s="1029"/>
      <c r="E42" s="1029"/>
      <c r="F42" s="1029"/>
      <c r="G42" s="1029"/>
      <c r="H42" s="1029"/>
      <c r="I42" s="1029"/>
      <c r="J42" s="1029"/>
      <c r="K42" s="1029"/>
      <c r="L42" s="1029"/>
      <c r="M42" s="1029"/>
      <c r="N42" s="1029"/>
      <c r="O42" s="1029"/>
      <c r="P42" s="1029"/>
      <c r="Q42" s="1029"/>
      <c r="R42" s="1029"/>
      <c r="S42" s="1029"/>
      <c r="T42" s="1029"/>
      <c r="U42" s="1029"/>
      <c r="V42" s="1029"/>
      <c r="W42" s="1029"/>
      <c r="X42" s="278"/>
      <c r="Y42" s="278"/>
      <c r="Z42" s="278"/>
      <c r="AA42" s="278"/>
      <c r="AB42" s="278"/>
      <c r="AC42" s="278"/>
      <c r="AD42" s="278"/>
    </row>
    <row r="43" spans="1:31" x14ac:dyDescent="0.25">
      <c r="A43" s="1029"/>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29"/>
      <c r="X43" s="278"/>
      <c r="Y43" s="278"/>
      <c r="Z43" s="278"/>
      <c r="AA43" s="278"/>
      <c r="AB43" s="278"/>
      <c r="AC43" s="278"/>
      <c r="AD43" s="278"/>
    </row>
    <row r="44" spans="1:31" x14ac:dyDescent="0.25">
      <c r="A44" s="1029"/>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278"/>
      <c r="Y44" s="278"/>
      <c r="Z44" s="278"/>
      <c r="AA44" s="278"/>
      <c r="AB44" s="278"/>
      <c r="AC44" s="278"/>
      <c r="AD44" s="278"/>
    </row>
    <row r="45" spans="1:31" x14ac:dyDescent="0.25">
      <c r="A45" s="1029"/>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278"/>
      <c r="Y45" s="278"/>
      <c r="Z45" s="278"/>
      <c r="AA45" s="278"/>
      <c r="AB45" s="278"/>
      <c r="AC45" s="278"/>
      <c r="AD45" s="278"/>
    </row>
    <row r="46" spans="1:31" x14ac:dyDescent="0.25">
      <c r="A46" s="1029"/>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278"/>
      <c r="Y46" s="278"/>
      <c r="Z46" s="278"/>
      <c r="AA46" s="278"/>
      <c r="AB46" s="278"/>
      <c r="AC46" s="278"/>
      <c r="AD46" s="278"/>
    </row>
    <row r="47" spans="1:31" x14ac:dyDescent="0.25">
      <c r="A47" s="1029"/>
      <c r="B47" s="1029"/>
      <c r="C47" s="1029"/>
      <c r="D47" s="1029"/>
      <c r="E47" s="1029"/>
      <c r="F47" s="1029"/>
      <c r="G47" s="1029"/>
      <c r="H47" s="1029"/>
      <c r="I47" s="1029"/>
      <c r="J47" s="1029"/>
      <c r="K47" s="1029"/>
      <c r="L47" s="1029"/>
      <c r="M47" s="1029"/>
      <c r="N47" s="1029"/>
      <c r="O47" s="1029"/>
      <c r="P47" s="1029"/>
      <c r="Q47" s="1029"/>
      <c r="R47" s="1029"/>
      <c r="S47" s="1029"/>
      <c r="T47" s="1029"/>
      <c r="U47" s="1029"/>
      <c r="V47" s="1029"/>
      <c r="W47" s="1029"/>
      <c r="X47" s="278"/>
      <c r="Y47" s="278"/>
      <c r="Z47" s="278"/>
      <c r="AA47" s="278"/>
      <c r="AB47" s="278"/>
      <c r="AC47" s="278"/>
      <c r="AD47" s="278"/>
    </row>
    <row r="48" spans="1:31" x14ac:dyDescent="0.25">
      <c r="A48" s="1029"/>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278"/>
      <c r="Y48" s="278"/>
      <c r="Z48" s="278"/>
      <c r="AA48" s="278"/>
      <c r="AB48" s="278"/>
      <c r="AC48" s="278"/>
      <c r="AD48" s="278"/>
    </row>
    <row r="49" spans="1:30" x14ac:dyDescent="0.25">
      <c r="A49" s="1029"/>
      <c r="B49" s="1029"/>
      <c r="C49" s="1029"/>
      <c r="D49" s="1029"/>
      <c r="E49" s="1029"/>
      <c r="F49" s="1029"/>
      <c r="G49" s="1029"/>
      <c r="H49" s="1029"/>
      <c r="I49" s="1029"/>
      <c r="J49" s="1029"/>
      <c r="K49" s="1029"/>
      <c r="L49" s="1029"/>
      <c r="M49" s="1029"/>
      <c r="N49" s="1029"/>
      <c r="O49" s="1029"/>
      <c r="P49" s="1029"/>
      <c r="Q49" s="1029"/>
      <c r="R49" s="1029"/>
      <c r="S49" s="1029"/>
      <c r="T49" s="1029"/>
      <c r="U49" s="1029"/>
      <c r="V49" s="1029"/>
      <c r="W49" s="1029"/>
      <c r="X49" s="278"/>
      <c r="Y49" s="278"/>
      <c r="Z49" s="278"/>
      <c r="AA49" s="278"/>
      <c r="AB49" s="278"/>
      <c r="AC49" s="278"/>
      <c r="AD49" s="278"/>
    </row>
    <row r="50" spans="1:30" x14ac:dyDescent="0.25">
      <c r="A50" s="1029"/>
      <c r="B50" s="1029"/>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278"/>
      <c r="Y50" s="278"/>
      <c r="Z50" s="278"/>
      <c r="AA50" s="278"/>
      <c r="AB50" s="278"/>
      <c r="AC50" s="278"/>
      <c r="AD50" s="278"/>
    </row>
    <row r="51" spans="1:30" x14ac:dyDescent="0.25">
      <c r="A51" s="1029"/>
      <c r="B51" s="1029"/>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278"/>
      <c r="Y51" s="278"/>
      <c r="Z51" s="278"/>
      <c r="AA51" s="278"/>
      <c r="AB51" s="278"/>
      <c r="AC51" s="278"/>
      <c r="AD51" s="278"/>
    </row>
    <row r="52" spans="1:30" x14ac:dyDescent="0.25">
      <c r="A52" s="1029"/>
      <c r="B52" s="1029"/>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278"/>
      <c r="Y52" s="278"/>
      <c r="Z52" s="278"/>
      <c r="AA52" s="278"/>
      <c r="AB52" s="278"/>
      <c r="AC52" s="278"/>
      <c r="AD52" s="278"/>
    </row>
    <row r="53" spans="1:30" x14ac:dyDescent="0.25">
      <c r="A53" s="1029"/>
      <c r="B53" s="1029"/>
      <c r="C53" s="1029"/>
      <c r="D53" s="1029"/>
      <c r="E53" s="1029"/>
      <c r="F53" s="1029"/>
      <c r="G53" s="1029"/>
      <c r="H53" s="1029"/>
      <c r="I53" s="1029"/>
      <c r="J53" s="1029"/>
      <c r="K53" s="1029"/>
      <c r="L53" s="1029"/>
      <c r="M53" s="1029"/>
      <c r="N53" s="1029"/>
      <c r="O53" s="1029"/>
      <c r="P53" s="1029"/>
      <c r="Q53" s="1029"/>
      <c r="R53" s="1029"/>
      <c r="S53" s="1029"/>
      <c r="T53" s="1029"/>
      <c r="U53" s="1029"/>
      <c r="V53" s="1029"/>
      <c r="W53" s="1029"/>
      <c r="X53" s="278"/>
      <c r="Y53" s="278"/>
      <c r="Z53" s="278"/>
      <c r="AA53" s="278"/>
      <c r="AB53" s="278"/>
      <c r="AC53" s="278"/>
      <c r="AD53" s="278"/>
    </row>
    <row r="54" spans="1:30" x14ac:dyDescent="0.25">
      <c r="A54" s="278"/>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row>
    <row r="55" spans="1:30" ht="43.5" customHeight="1" x14ac:dyDescent="0.25">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row>
    <row r="56" spans="1:30" x14ac:dyDescent="0.25">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row>
  </sheetData>
  <mergeCells count="14">
    <mergeCell ref="Z5:AA5"/>
    <mergeCell ref="AC5:AD5"/>
    <mergeCell ref="A40:AD40"/>
    <mergeCell ref="A42:W53"/>
    <mergeCell ref="B4:O4"/>
    <mergeCell ref="Q4:AD4"/>
    <mergeCell ref="B5:C5"/>
    <mergeCell ref="E5:F5"/>
    <mergeCell ref="H5:I5"/>
    <mergeCell ref="K5:L5"/>
    <mergeCell ref="N5:O5"/>
    <mergeCell ref="Q5:R5"/>
    <mergeCell ref="T5:U5"/>
    <mergeCell ref="W5:X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0"/>
  <sheetViews>
    <sheetView view="pageBreakPreview" zoomScaleNormal="90" zoomScaleSheetLayoutView="100" workbookViewId="0"/>
  </sheetViews>
  <sheetFormatPr defaultRowHeight="13.2" x14ac:dyDescent="0.25"/>
  <cols>
    <col min="1" max="1" width="26.44140625" style="290" customWidth="1"/>
    <col min="2" max="5" width="7.5546875" style="252" bestFit="1" customWidth="1"/>
    <col min="6" max="6" width="9.88671875" style="252" bestFit="1" customWidth="1"/>
    <col min="7" max="7" width="2.5546875" style="252" customWidth="1"/>
    <col min="8" max="12" width="9.44140625" style="252" bestFit="1" customWidth="1"/>
    <col min="13" max="13" width="2.5546875" style="252" customWidth="1"/>
    <col min="14" max="18" width="7.5546875" style="252" bestFit="1" customWidth="1"/>
    <col min="19" max="19" width="2.5546875" style="252" customWidth="1"/>
    <col min="20" max="21" width="8.88671875" style="252" bestFit="1" customWidth="1"/>
    <col min="22" max="22" width="7.5546875" style="252" bestFit="1" customWidth="1"/>
    <col min="23" max="23" width="8.88671875" style="252" bestFit="1" customWidth="1"/>
    <col min="24" max="24" width="7.5546875" style="252" bestFit="1" customWidth="1"/>
    <col min="25" max="25" width="2.44140625" style="252" customWidth="1"/>
    <col min="26" max="27" width="7.5546875" style="252" bestFit="1" customWidth="1"/>
    <col min="28" max="256" width="9.109375" style="252"/>
    <col min="257" max="257" width="26.44140625" style="252" customWidth="1"/>
    <col min="258" max="261" width="7.5546875" style="252" bestFit="1" customWidth="1"/>
    <col min="262" max="262" width="9.88671875" style="252" bestFit="1" customWidth="1"/>
    <col min="263" max="263" width="2.5546875" style="252" customWidth="1"/>
    <col min="264" max="268" width="7.5546875" style="252" bestFit="1" customWidth="1"/>
    <col min="269" max="269" width="2.5546875" style="252" customWidth="1"/>
    <col min="270" max="274" width="7.5546875" style="252" bestFit="1" customWidth="1"/>
    <col min="275" max="275" width="2.5546875" style="252" customWidth="1"/>
    <col min="276" max="280" width="7.5546875" style="252" bestFit="1" customWidth="1"/>
    <col min="281" max="281" width="2.44140625" style="252" customWidth="1"/>
    <col min="282" max="283" width="7.5546875" style="252" bestFit="1" customWidth="1"/>
    <col min="284" max="512" width="9.109375" style="252"/>
    <col min="513" max="513" width="26.44140625" style="252" customWidth="1"/>
    <col min="514" max="517" width="7.5546875" style="252" bestFit="1" customWidth="1"/>
    <col min="518" max="518" width="9.88671875" style="252" bestFit="1" customWidth="1"/>
    <col min="519" max="519" width="2.5546875" style="252" customWidth="1"/>
    <col min="520" max="524" width="7.5546875" style="252" bestFit="1" customWidth="1"/>
    <col min="525" max="525" width="2.5546875" style="252" customWidth="1"/>
    <col min="526" max="530" width="7.5546875" style="252" bestFit="1" customWidth="1"/>
    <col min="531" max="531" width="2.5546875" style="252" customWidth="1"/>
    <col min="532" max="536" width="7.5546875" style="252" bestFit="1" customWidth="1"/>
    <col min="537" max="537" width="2.44140625" style="252" customWidth="1"/>
    <col min="538" max="539" width="7.5546875" style="252" bestFit="1" customWidth="1"/>
    <col min="540" max="768" width="9.109375" style="252"/>
    <col min="769" max="769" width="26.44140625" style="252" customWidth="1"/>
    <col min="770" max="773" width="7.5546875" style="252" bestFit="1" customWidth="1"/>
    <col min="774" max="774" width="9.88671875" style="252" bestFit="1" customWidth="1"/>
    <col min="775" max="775" width="2.5546875" style="252" customWidth="1"/>
    <col min="776" max="780" width="7.5546875" style="252" bestFit="1" customWidth="1"/>
    <col min="781" max="781" width="2.5546875" style="252" customWidth="1"/>
    <col min="782" max="786" width="7.5546875" style="252" bestFit="1" customWidth="1"/>
    <col min="787" max="787" width="2.5546875" style="252" customWidth="1"/>
    <col min="788" max="792" width="7.5546875" style="252" bestFit="1" customWidth="1"/>
    <col min="793" max="793" width="2.44140625" style="252" customWidth="1"/>
    <col min="794" max="795" width="7.5546875" style="252" bestFit="1" customWidth="1"/>
    <col min="796" max="1024" width="9.109375" style="252"/>
    <col min="1025" max="1025" width="26.44140625" style="252" customWidth="1"/>
    <col min="1026" max="1029" width="7.5546875" style="252" bestFit="1" customWidth="1"/>
    <col min="1030" max="1030" width="9.88671875" style="252" bestFit="1" customWidth="1"/>
    <col min="1031" max="1031" width="2.5546875" style="252" customWidth="1"/>
    <col min="1032" max="1036" width="7.5546875" style="252" bestFit="1" customWidth="1"/>
    <col min="1037" max="1037" width="2.5546875" style="252" customWidth="1"/>
    <col min="1038" max="1042" width="7.5546875" style="252" bestFit="1" customWidth="1"/>
    <col min="1043" max="1043" width="2.5546875" style="252" customWidth="1"/>
    <col min="1044" max="1048" width="7.5546875" style="252" bestFit="1" customWidth="1"/>
    <col min="1049" max="1049" width="2.44140625" style="252" customWidth="1"/>
    <col min="1050" max="1051" width="7.5546875" style="252" bestFit="1" customWidth="1"/>
    <col min="1052" max="1280" width="9.109375" style="252"/>
    <col min="1281" max="1281" width="26.44140625" style="252" customWidth="1"/>
    <col min="1282" max="1285" width="7.5546875" style="252" bestFit="1" customWidth="1"/>
    <col min="1286" max="1286" width="9.88671875" style="252" bestFit="1" customWidth="1"/>
    <col min="1287" max="1287" width="2.5546875" style="252" customWidth="1"/>
    <col min="1288" max="1292" width="7.5546875" style="252" bestFit="1" customWidth="1"/>
    <col min="1293" max="1293" width="2.5546875" style="252" customWidth="1"/>
    <col min="1294" max="1298" width="7.5546875" style="252" bestFit="1" customWidth="1"/>
    <col min="1299" max="1299" width="2.5546875" style="252" customWidth="1"/>
    <col min="1300" max="1304" width="7.5546875" style="252" bestFit="1" customWidth="1"/>
    <col min="1305" max="1305" width="2.44140625" style="252" customWidth="1"/>
    <col min="1306" max="1307" width="7.5546875" style="252" bestFit="1" customWidth="1"/>
    <col min="1308" max="1536" width="9.109375" style="252"/>
    <col min="1537" max="1537" width="26.44140625" style="252" customWidth="1"/>
    <col min="1538" max="1541" width="7.5546875" style="252" bestFit="1" customWidth="1"/>
    <col min="1542" max="1542" width="9.88671875" style="252" bestFit="1" customWidth="1"/>
    <col min="1543" max="1543" width="2.5546875" style="252" customWidth="1"/>
    <col min="1544" max="1548" width="7.5546875" style="252" bestFit="1" customWidth="1"/>
    <col min="1549" max="1549" width="2.5546875" style="252" customWidth="1"/>
    <col min="1550" max="1554" width="7.5546875" style="252" bestFit="1" customWidth="1"/>
    <col min="1555" max="1555" width="2.5546875" style="252" customWidth="1"/>
    <col min="1556" max="1560" width="7.5546875" style="252" bestFit="1" customWidth="1"/>
    <col min="1561" max="1561" width="2.44140625" style="252" customWidth="1"/>
    <col min="1562" max="1563" width="7.5546875" style="252" bestFit="1" customWidth="1"/>
    <col min="1564" max="1792" width="9.109375" style="252"/>
    <col min="1793" max="1793" width="26.44140625" style="252" customWidth="1"/>
    <col min="1794" max="1797" width="7.5546875" style="252" bestFit="1" customWidth="1"/>
    <col min="1798" max="1798" width="9.88671875" style="252" bestFit="1" customWidth="1"/>
    <col min="1799" max="1799" width="2.5546875" style="252" customWidth="1"/>
    <col min="1800" max="1804" width="7.5546875" style="252" bestFit="1" customWidth="1"/>
    <col min="1805" max="1805" width="2.5546875" style="252" customWidth="1"/>
    <col min="1806" max="1810" width="7.5546875" style="252" bestFit="1" customWidth="1"/>
    <col min="1811" max="1811" width="2.5546875" style="252" customWidth="1"/>
    <col min="1812" max="1816" width="7.5546875" style="252" bestFit="1" customWidth="1"/>
    <col min="1817" max="1817" width="2.44140625" style="252" customWidth="1"/>
    <col min="1818" max="1819" width="7.5546875" style="252" bestFit="1" customWidth="1"/>
    <col min="1820" max="2048" width="9.109375" style="252"/>
    <col min="2049" max="2049" width="26.44140625" style="252" customWidth="1"/>
    <col min="2050" max="2053" width="7.5546875" style="252" bestFit="1" customWidth="1"/>
    <col min="2054" max="2054" width="9.88671875" style="252" bestFit="1" customWidth="1"/>
    <col min="2055" max="2055" width="2.5546875" style="252" customWidth="1"/>
    <col min="2056" max="2060" width="7.5546875" style="252" bestFit="1" customWidth="1"/>
    <col min="2061" max="2061" width="2.5546875" style="252" customWidth="1"/>
    <col min="2062" max="2066" width="7.5546875" style="252" bestFit="1" customWidth="1"/>
    <col min="2067" max="2067" width="2.5546875" style="252" customWidth="1"/>
    <col min="2068" max="2072" width="7.5546875" style="252" bestFit="1" customWidth="1"/>
    <col min="2073" max="2073" width="2.44140625" style="252" customWidth="1"/>
    <col min="2074" max="2075" width="7.5546875" style="252" bestFit="1" customWidth="1"/>
    <col min="2076" max="2304" width="9.109375" style="252"/>
    <col min="2305" max="2305" width="26.44140625" style="252" customWidth="1"/>
    <col min="2306" max="2309" width="7.5546875" style="252" bestFit="1" customWidth="1"/>
    <col min="2310" max="2310" width="9.88671875" style="252" bestFit="1" customWidth="1"/>
    <col min="2311" max="2311" width="2.5546875" style="252" customWidth="1"/>
    <col min="2312" max="2316" width="7.5546875" style="252" bestFit="1" customWidth="1"/>
    <col min="2317" max="2317" width="2.5546875" style="252" customWidth="1"/>
    <col min="2318" max="2322" width="7.5546875" style="252" bestFit="1" customWidth="1"/>
    <col min="2323" max="2323" width="2.5546875" style="252" customWidth="1"/>
    <col min="2324" max="2328" width="7.5546875" style="252" bestFit="1" customWidth="1"/>
    <col min="2329" max="2329" width="2.44140625" style="252" customWidth="1"/>
    <col min="2330" max="2331" width="7.5546875" style="252" bestFit="1" customWidth="1"/>
    <col min="2332" max="2560" width="9.109375" style="252"/>
    <col min="2561" max="2561" width="26.44140625" style="252" customWidth="1"/>
    <col min="2562" max="2565" width="7.5546875" style="252" bestFit="1" customWidth="1"/>
    <col min="2566" max="2566" width="9.88671875" style="252" bestFit="1" customWidth="1"/>
    <col min="2567" max="2567" width="2.5546875" style="252" customWidth="1"/>
    <col min="2568" max="2572" width="7.5546875" style="252" bestFit="1" customWidth="1"/>
    <col min="2573" max="2573" width="2.5546875" style="252" customWidth="1"/>
    <col min="2574" max="2578" width="7.5546875" style="252" bestFit="1" customWidth="1"/>
    <col min="2579" max="2579" width="2.5546875" style="252" customWidth="1"/>
    <col min="2580" max="2584" width="7.5546875" style="252" bestFit="1" customWidth="1"/>
    <col min="2585" max="2585" width="2.44140625" style="252" customWidth="1"/>
    <col min="2586" max="2587" width="7.5546875" style="252" bestFit="1" customWidth="1"/>
    <col min="2588" max="2816" width="9.109375" style="252"/>
    <col min="2817" max="2817" width="26.44140625" style="252" customWidth="1"/>
    <col min="2818" max="2821" width="7.5546875" style="252" bestFit="1" customWidth="1"/>
    <col min="2822" max="2822" width="9.88671875" style="252" bestFit="1" customWidth="1"/>
    <col min="2823" max="2823" width="2.5546875" style="252" customWidth="1"/>
    <col min="2824" max="2828" width="7.5546875" style="252" bestFit="1" customWidth="1"/>
    <col min="2829" max="2829" width="2.5546875" style="252" customWidth="1"/>
    <col min="2830" max="2834" width="7.5546875" style="252" bestFit="1" customWidth="1"/>
    <col min="2835" max="2835" width="2.5546875" style="252" customWidth="1"/>
    <col min="2836" max="2840" width="7.5546875" style="252" bestFit="1" customWidth="1"/>
    <col min="2841" max="2841" width="2.44140625" style="252" customWidth="1"/>
    <col min="2842" max="2843" width="7.5546875" style="252" bestFit="1" customWidth="1"/>
    <col min="2844" max="3072" width="9.109375" style="252"/>
    <col min="3073" max="3073" width="26.44140625" style="252" customWidth="1"/>
    <col min="3074" max="3077" width="7.5546875" style="252" bestFit="1" customWidth="1"/>
    <col min="3078" max="3078" width="9.88671875" style="252" bestFit="1" customWidth="1"/>
    <col min="3079" max="3079" width="2.5546875" style="252" customWidth="1"/>
    <col min="3080" max="3084" width="7.5546875" style="252" bestFit="1" customWidth="1"/>
    <col min="3085" max="3085" width="2.5546875" style="252" customWidth="1"/>
    <col min="3086" max="3090" width="7.5546875" style="252" bestFit="1" customWidth="1"/>
    <col min="3091" max="3091" width="2.5546875" style="252" customWidth="1"/>
    <col min="3092" max="3096" width="7.5546875" style="252" bestFit="1" customWidth="1"/>
    <col min="3097" max="3097" width="2.44140625" style="252" customWidth="1"/>
    <col min="3098" max="3099" width="7.5546875" style="252" bestFit="1" customWidth="1"/>
    <col min="3100" max="3328" width="9.109375" style="252"/>
    <col min="3329" max="3329" width="26.44140625" style="252" customWidth="1"/>
    <col min="3330" max="3333" width="7.5546875" style="252" bestFit="1" customWidth="1"/>
    <col min="3334" max="3334" width="9.88671875" style="252" bestFit="1" customWidth="1"/>
    <col min="3335" max="3335" width="2.5546875" style="252" customWidth="1"/>
    <col min="3336" max="3340" width="7.5546875" style="252" bestFit="1" customWidth="1"/>
    <col min="3341" max="3341" width="2.5546875" style="252" customWidth="1"/>
    <col min="3342" max="3346" width="7.5546875" style="252" bestFit="1" customWidth="1"/>
    <col min="3347" max="3347" width="2.5546875" style="252" customWidth="1"/>
    <col min="3348" max="3352" width="7.5546875" style="252" bestFit="1" customWidth="1"/>
    <col min="3353" max="3353" width="2.44140625" style="252" customWidth="1"/>
    <col min="3354" max="3355" width="7.5546875" style="252" bestFit="1" customWidth="1"/>
    <col min="3356" max="3584" width="9.109375" style="252"/>
    <col min="3585" max="3585" width="26.44140625" style="252" customWidth="1"/>
    <col min="3586" max="3589" width="7.5546875" style="252" bestFit="1" customWidth="1"/>
    <col min="3590" max="3590" width="9.88671875" style="252" bestFit="1" customWidth="1"/>
    <col min="3591" max="3591" width="2.5546875" style="252" customWidth="1"/>
    <col min="3592" max="3596" width="7.5546875" style="252" bestFit="1" customWidth="1"/>
    <col min="3597" max="3597" width="2.5546875" style="252" customWidth="1"/>
    <col min="3598" max="3602" width="7.5546875" style="252" bestFit="1" customWidth="1"/>
    <col min="3603" max="3603" width="2.5546875" style="252" customWidth="1"/>
    <col min="3604" max="3608" width="7.5546875" style="252" bestFit="1" customWidth="1"/>
    <col min="3609" max="3609" width="2.44140625" style="252" customWidth="1"/>
    <col min="3610" max="3611" width="7.5546875" style="252" bestFit="1" customWidth="1"/>
    <col min="3612" max="3840" width="9.109375" style="252"/>
    <col min="3841" max="3841" width="26.44140625" style="252" customWidth="1"/>
    <col min="3842" max="3845" width="7.5546875" style="252" bestFit="1" customWidth="1"/>
    <col min="3846" max="3846" width="9.88671875" style="252" bestFit="1" customWidth="1"/>
    <col min="3847" max="3847" width="2.5546875" style="252" customWidth="1"/>
    <col min="3848" max="3852" width="7.5546875" style="252" bestFit="1" customWidth="1"/>
    <col min="3853" max="3853" width="2.5546875" style="252" customWidth="1"/>
    <col min="3854" max="3858" width="7.5546875" style="252" bestFit="1" customWidth="1"/>
    <col min="3859" max="3859" width="2.5546875" style="252" customWidth="1"/>
    <col min="3860" max="3864" width="7.5546875" style="252" bestFit="1" customWidth="1"/>
    <col min="3865" max="3865" width="2.44140625" style="252" customWidth="1"/>
    <col min="3866" max="3867" width="7.5546875" style="252" bestFit="1" customWidth="1"/>
    <col min="3868" max="4096" width="9.109375" style="252"/>
    <col min="4097" max="4097" width="26.44140625" style="252" customWidth="1"/>
    <col min="4098" max="4101" width="7.5546875" style="252" bestFit="1" customWidth="1"/>
    <col min="4102" max="4102" width="9.88671875" style="252" bestFit="1" customWidth="1"/>
    <col min="4103" max="4103" width="2.5546875" style="252" customWidth="1"/>
    <col min="4104" max="4108" width="7.5546875" style="252" bestFit="1" customWidth="1"/>
    <col min="4109" max="4109" width="2.5546875" style="252" customWidth="1"/>
    <col min="4110" max="4114" width="7.5546875" style="252" bestFit="1" customWidth="1"/>
    <col min="4115" max="4115" width="2.5546875" style="252" customWidth="1"/>
    <col min="4116" max="4120" width="7.5546875" style="252" bestFit="1" customWidth="1"/>
    <col min="4121" max="4121" width="2.44140625" style="252" customWidth="1"/>
    <col min="4122" max="4123" width="7.5546875" style="252" bestFit="1" customWidth="1"/>
    <col min="4124" max="4352" width="9.109375" style="252"/>
    <col min="4353" max="4353" width="26.44140625" style="252" customWidth="1"/>
    <col min="4354" max="4357" width="7.5546875" style="252" bestFit="1" customWidth="1"/>
    <col min="4358" max="4358" width="9.88671875" style="252" bestFit="1" customWidth="1"/>
    <col min="4359" max="4359" width="2.5546875" style="252" customWidth="1"/>
    <col min="4360" max="4364" width="7.5546875" style="252" bestFit="1" customWidth="1"/>
    <col min="4365" max="4365" width="2.5546875" style="252" customWidth="1"/>
    <col min="4366" max="4370" width="7.5546875" style="252" bestFit="1" customWidth="1"/>
    <col min="4371" max="4371" width="2.5546875" style="252" customWidth="1"/>
    <col min="4372" max="4376" width="7.5546875" style="252" bestFit="1" customWidth="1"/>
    <col min="4377" max="4377" width="2.44140625" style="252" customWidth="1"/>
    <col min="4378" max="4379" width="7.5546875" style="252" bestFit="1" customWidth="1"/>
    <col min="4380" max="4608" width="9.109375" style="252"/>
    <col min="4609" max="4609" width="26.44140625" style="252" customWidth="1"/>
    <col min="4610" max="4613" width="7.5546875" style="252" bestFit="1" customWidth="1"/>
    <col min="4614" max="4614" width="9.88671875" style="252" bestFit="1" customWidth="1"/>
    <col min="4615" max="4615" width="2.5546875" style="252" customWidth="1"/>
    <col min="4616" max="4620" width="7.5546875" style="252" bestFit="1" customWidth="1"/>
    <col min="4621" max="4621" width="2.5546875" style="252" customWidth="1"/>
    <col min="4622" max="4626" width="7.5546875" style="252" bestFit="1" customWidth="1"/>
    <col min="4627" max="4627" width="2.5546875" style="252" customWidth="1"/>
    <col min="4628" max="4632" width="7.5546875" style="252" bestFit="1" customWidth="1"/>
    <col min="4633" max="4633" width="2.44140625" style="252" customWidth="1"/>
    <col min="4634" max="4635" width="7.5546875" style="252" bestFit="1" customWidth="1"/>
    <col min="4636" max="4864" width="9.109375" style="252"/>
    <col min="4865" max="4865" width="26.44140625" style="252" customWidth="1"/>
    <col min="4866" max="4869" width="7.5546875" style="252" bestFit="1" customWidth="1"/>
    <col min="4870" max="4870" width="9.88671875" style="252" bestFit="1" customWidth="1"/>
    <col min="4871" max="4871" width="2.5546875" style="252" customWidth="1"/>
    <col min="4872" max="4876" width="7.5546875" style="252" bestFit="1" customWidth="1"/>
    <col min="4877" max="4877" width="2.5546875" style="252" customWidth="1"/>
    <col min="4878" max="4882" width="7.5546875" style="252" bestFit="1" customWidth="1"/>
    <col min="4883" max="4883" width="2.5546875" style="252" customWidth="1"/>
    <col min="4884" max="4888" width="7.5546875" style="252" bestFit="1" customWidth="1"/>
    <col min="4889" max="4889" width="2.44140625" style="252" customWidth="1"/>
    <col min="4890" max="4891" width="7.5546875" style="252" bestFit="1" customWidth="1"/>
    <col min="4892" max="5120" width="9.109375" style="252"/>
    <col min="5121" max="5121" width="26.44140625" style="252" customWidth="1"/>
    <col min="5122" max="5125" width="7.5546875" style="252" bestFit="1" customWidth="1"/>
    <col min="5126" max="5126" width="9.88671875" style="252" bestFit="1" customWidth="1"/>
    <col min="5127" max="5127" width="2.5546875" style="252" customWidth="1"/>
    <col min="5128" max="5132" width="7.5546875" style="252" bestFit="1" customWidth="1"/>
    <col min="5133" max="5133" width="2.5546875" style="252" customWidth="1"/>
    <col min="5134" max="5138" width="7.5546875" style="252" bestFit="1" customWidth="1"/>
    <col min="5139" max="5139" width="2.5546875" style="252" customWidth="1"/>
    <col min="5140" max="5144" width="7.5546875" style="252" bestFit="1" customWidth="1"/>
    <col min="5145" max="5145" width="2.44140625" style="252" customWidth="1"/>
    <col min="5146" max="5147" width="7.5546875" style="252" bestFit="1" customWidth="1"/>
    <col min="5148" max="5376" width="9.109375" style="252"/>
    <col min="5377" max="5377" width="26.44140625" style="252" customWidth="1"/>
    <col min="5378" max="5381" width="7.5546875" style="252" bestFit="1" customWidth="1"/>
    <col min="5382" max="5382" width="9.88671875" style="252" bestFit="1" customWidth="1"/>
    <col min="5383" max="5383" width="2.5546875" style="252" customWidth="1"/>
    <col min="5384" max="5388" width="7.5546875" style="252" bestFit="1" customWidth="1"/>
    <col min="5389" max="5389" width="2.5546875" style="252" customWidth="1"/>
    <col min="5390" max="5394" width="7.5546875" style="252" bestFit="1" customWidth="1"/>
    <col min="5395" max="5395" width="2.5546875" style="252" customWidth="1"/>
    <col min="5396" max="5400" width="7.5546875" style="252" bestFit="1" customWidth="1"/>
    <col min="5401" max="5401" width="2.44140625" style="252" customWidth="1"/>
    <col min="5402" max="5403" width="7.5546875" style="252" bestFit="1" customWidth="1"/>
    <col min="5404" max="5632" width="9.109375" style="252"/>
    <col min="5633" max="5633" width="26.44140625" style="252" customWidth="1"/>
    <col min="5634" max="5637" width="7.5546875" style="252" bestFit="1" customWidth="1"/>
    <col min="5638" max="5638" width="9.88671875" style="252" bestFit="1" customWidth="1"/>
    <col min="5639" max="5639" width="2.5546875" style="252" customWidth="1"/>
    <col min="5640" max="5644" width="7.5546875" style="252" bestFit="1" customWidth="1"/>
    <col min="5645" max="5645" width="2.5546875" style="252" customWidth="1"/>
    <col min="5646" max="5650" width="7.5546875" style="252" bestFit="1" customWidth="1"/>
    <col min="5651" max="5651" width="2.5546875" style="252" customWidth="1"/>
    <col min="5652" max="5656" width="7.5546875" style="252" bestFit="1" customWidth="1"/>
    <col min="5657" max="5657" width="2.44140625" style="252" customWidth="1"/>
    <col min="5658" max="5659" width="7.5546875" style="252" bestFit="1" customWidth="1"/>
    <col min="5660" max="5888" width="9.109375" style="252"/>
    <col min="5889" max="5889" width="26.44140625" style="252" customWidth="1"/>
    <col min="5890" max="5893" width="7.5546875" style="252" bestFit="1" customWidth="1"/>
    <col min="5894" max="5894" width="9.88671875" style="252" bestFit="1" customWidth="1"/>
    <col min="5895" max="5895" width="2.5546875" style="252" customWidth="1"/>
    <col min="5896" max="5900" width="7.5546875" style="252" bestFit="1" customWidth="1"/>
    <col min="5901" max="5901" width="2.5546875" style="252" customWidth="1"/>
    <col min="5902" max="5906" width="7.5546875" style="252" bestFit="1" customWidth="1"/>
    <col min="5907" max="5907" width="2.5546875" style="252" customWidth="1"/>
    <col min="5908" max="5912" width="7.5546875" style="252" bestFit="1" customWidth="1"/>
    <col min="5913" max="5913" width="2.44140625" style="252" customWidth="1"/>
    <col min="5914" max="5915" width="7.5546875" style="252" bestFit="1" customWidth="1"/>
    <col min="5916" max="6144" width="9.109375" style="252"/>
    <col min="6145" max="6145" width="26.44140625" style="252" customWidth="1"/>
    <col min="6146" max="6149" width="7.5546875" style="252" bestFit="1" customWidth="1"/>
    <col min="6150" max="6150" width="9.88671875" style="252" bestFit="1" customWidth="1"/>
    <col min="6151" max="6151" width="2.5546875" style="252" customWidth="1"/>
    <col min="6152" max="6156" width="7.5546875" style="252" bestFit="1" customWidth="1"/>
    <col min="6157" max="6157" width="2.5546875" style="252" customWidth="1"/>
    <col min="6158" max="6162" width="7.5546875" style="252" bestFit="1" customWidth="1"/>
    <col min="6163" max="6163" width="2.5546875" style="252" customWidth="1"/>
    <col min="6164" max="6168" width="7.5546875" style="252" bestFit="1" customWidth="1"/>
    <col min="6169" max="6169" width="2.44140625" style="252" customWidth="1"/>
    <col min="6170" max="6171" width="7.5546875" style="252" bestFit="1" customWidth="1"/>
    <col min="6172" max="6400" width="9.109375" style="252"/>
    <col min="6401" max="6401" width="26.44140625" style="252" customWidth="1"/>
    <col min="6402" max="6405" width="7.5546875" style="252" bestFit="1" customWidth="1"/>
    <col min="6406" max="6406" width="9.88671875" style="252" bestFit="1" customWidth="1"/>
    <col min="6407" max="6407" width="2.5546875" style="252" customWidth="1"/>
    <col min="6408" max="6412" width="7.5546875" style="252" bestFit="1" customWidth="1"/>
    <col min="6413" max="6413" width="2.5546875" style="252" customWidth="1"/>
    <col min="6414" max="6418" width="7.5546875" style="252" bestFit="1" customWidth="1"/>
    <col min="6419" max="6419" width="2.5546875" style="252" customWidth="1"/>
    <col min="6420" max="6424" width="7.5546875" style="252" bestFit="1" customWidth="1"/>
    <col min="6425" max="6425" width="2.44140625" style="252" customWidth="1"/>
    <col min="6426" max="6427" width="7.5546875" style="252" bestFit="1" customWidth="1"/>
    <col min="6428" max="6656" width="9.109375" style="252"/>
    <col min="6657" max="6657" width="26.44140625" style="252" customWidth="1"/>
    <col min="6658" max="6661" width="7.5546875" style="252" bestFit="1" customWidth="1"/>
    <col min="6662" max="6662" width="9.88671875" style="252" bestFit="1" customWidth="1"/>
    <col min="6663" max="6663" width="2.5546875" style="252" customWidth="1"/>
    <col min="6664" max="6668" width="7.5546875" style="252" bestFit="1" customWidth="1"/>
    <col min="6669" max="6669" width="2.5546875" style="252" customWidth="1"/>
    <col min="6670" max="6674" width="7.5546875" style="252" bestFit="1" customWidth="1"/>
    <col min="6675" max="6675" width="2.5546875" style="252" customWidth="1"/>
    <col min="6676" max="6680" width="7.5546875" style="252" bestFit="1" customWidth="1"/>
    <col min="6681" max="6681" width="2.44140625" style="252" customWidth="1"/>
    <col min="6682" max="6683" width="7.5546875" style="252" bestFit="1" customWidth="1"/>
    <col min="6684" max="6912" width="9.109375" style="252"/>
    <col min="6913" max="6913" width="26.44140625" style="252" customWidth="1"/>
    <col min="6914" max="6917" width="7.5546875" style="252" bestFit="1" customWidth="1"/>
    <col min="6918" max="6918" width="9.88671875" style="252" bestFit="1" customWidth="1"/>
    <col min="6919" max="6919" width="2.5546875" style="252" customWidth="1"/>
    <col min="6920" max="6924" width="7.5546875" style="252" bestFit="1" customWidth="1"/>
    <col min="6925" max="6925" width="2.5546875" style="252" customWidth="1"/>
    <col min="6926" max="6930" width="7.5546875" style="252" bestFit="1" customWidth="1"/>
    <col min="6931" max="6931" width="2.5546875" style="252" customWidth="1"/>
    <col min="6932" max="6936" width="7.5546875" style="252" bestFit="1" customWidth="1"/>
    <col min="6937" max="6937" width="2.44140625" style="252" customWidth="1"/>
    <col min="6938" max="6939" width="7.5546875" style="252" bestFit="1" customWidth="1"/>
    <col min="6940" max="7168" width="9.109375" style="252"/>
    <col min="7169" max="7169" width="26.44140625" style="252" customWidth="1"/>
    <col min="7170" max="7173" width="7.5546875" style="252" bestFit="1" customWidth="1"/>
    <col min="7174" max="7174" width="9.88671875" style="252" bestFit="1" customWidth="1"/>
    <col min="7175" max="7175" width="2.5546875" style="252" customWidth="1"/>
    <col min="7176" max="7180" width="7.5546875" style="252" bestFit="1" customWidth="1"/>
    <col min="7181" max="7181" width="2.5546875" style="252" customWidth="1"/>
    <col min="7182" max="7186" width="7.5546875" style="252" bestFit="1" customWidth="1"/>
    <col min="7187" max="7187" width="2.5546875" style="252" customWidth="1"/>
    <col min="7188" max="7192" width="7.5546875" style="252" bestFit="1" customWidth="1"/>
    <col min="7193" max="7193" width="2.44140625" style="252" customWidth="1"/>
    <col min="7194" max="7195" width="7.5546875" style="252" bestFit="1" customWidth="1"/>
    <col min="7196" max="7424" width="9.109375" style="252"/>
    <col min="7425" max="7425" width="26.44140625" style="252" customWidth="1"/>
    <col min="7426" max="7429" width="7.5546875" style="252" bestFit="1" customWidth="1"/>
    <col min="7430" max="7430" width="9.88671875" style="252" bestFit="1" customWidth="1"/>
    <col min="7431" max="7431" width="2.5546875" style="252" customWidth="1"/>
    <col min="7432" max="7436" width="7.5546875" style="252" bestFit="1" customWidth="1"/>
    <col min="7437" max="7437" width="2.5546875" style="252" customWidth="1"/>
    <col min="7438" max="7442" width="7.5546875" style="252" bestFit="1" customWidth="1"/>
    <col min="7443" max="7443" width="2.5546875" style="252" customWidth="1"/>
    <col min="7444" max="7448" width="7.5546875" style="252" bestFit="1" customWidth="1"/>
    <col min="7449" max="7449" width="2.44140625" style="252" customWidth="1"/>
    <col min="7450" max="7451" width="7.5546875" style="252" bestFit="1" customWidth="1"/>
    <col min="7452" max="7680" width="9.109375" style="252"/>
    <col min="7681" max="7681" width="26.44140625" style="252" customWidth="1"/>
    <col min="7682" max="7685" width="7.5546875" style="252" bestFit="1" customWidth="1"/>
    <col min="7686" max="7686" width="9.88671875" style="252" bestFit="1" customWidth="1"/>
    <col min="7687" max="7687" width="2.5546875" style="252" customWidth="1"/>
    <col min="7688" max="7692" width="7.5546875" style="252" bestFit="1" customWidth="1"/>
    <col min="7693" max="7693" width="2.5546875" style="252" customWidth="1"/>
    <col min="7694" max="7698" width="7.5546875" style="252" bestFit="1" customWidth="1"/>
    <col min="7699" max="7699" width="2.5546875" style="252" customWidth="1"/>
    <col min="7700" max="7704" width="7.5546875" style="252" bestFit="1" customWidth="1"/>
    <col min="7705" max="7705" width="2.44140625" style="252" customWidth="1"/>
    <col min="7706" max="7707" width="7.5546875" style="252" bestFit="1" customWidth="1"/>
    <col min="7708" max="7936" width="9.109375" style="252"/>
    <col min="7937" max="7937" width="26.44140625" style="252" customWidth="1"/>
    <col min="7938" max="7941" width="7.5546875" style="252" bestFit="1" customWidth="1"/>
    <col min="7942" max="7942" width="9.88671875" style="252" bestFit="1" customWidth="1"/>
    <col min="7943" max="7943" width="2.5546875" style="252" customWidth="1"/>
    <col min="7944" max="7948" width="7.5546875" style="252" bestFit="1" customWidth="1"/>
    <col min="7949" max="7949" width="2.5546875" style="252" customWidth="1"/>
    <col min="7950" max="7954" width="7.5546875" style="252" bestFit="1" customWidth="1"/>
    <col min="7955" max="7955" width="2.5546875" style="252" customWidth="1"/>
    <col min="7956" max="7960" width="7.5546875" style="252" bestFit="1" customWidth="1"/>
    <col min="7961" max="7961" width="2.44140625" style="252" customWidth="1"/>
    <col min="7962" max="7963" width="7.5546875" style="252" bestFit="1" customWidth="1"/>
    <col min="7964" max="8192" width="9.109375" style="252"/>
    <col min="8193" max="8193" width="26.44140625" style="252" customWidth="1"/>
    <col min="8194" max="8197" width="7.5546875" style="252" bestFit="1" customWidth="1"/>
    <col min="8198" max="8198" width="9.88671875" style="252" bestFit="1" customWidth="1"/>
    <col min="8199" max="8199" width="2.5546875" style="252" customWidth="1"/>
    <col min="8200" max="8204" width="7.5546875" style="252" bestFit="1" customWidth="1"/>
    <col min="8205" max="8205" width="2.5546875" style="252" customWidth="1"/>
    <col min="8206" max="8210" width="7.5546875" style="252" bestFit="1" customWidth="1"/>
    <col min="8211" max="8211" width="2.5546875" style="252" customWidth="1"/>
    <col min="8212" max="8216" width="7.5546875" style="252" bestFit="1" customWidth="1"/>
    <col min="8217" max="8217" width="2.44140625" style="252" customWidth="1"/>
    <col min="8218" max="8219" width="7.5546875" style="252" bestFit="1" customWidth="1"/>
    <col min="8220" max="8448" width="9.109375" style="252"/>
    <col min="8449" max="8449" width="26.44140625" style="252" customWidth="1"/>
    <col min="8450" max="8453" width="7.5546875" style="252" bestFit="1" customWidth="1"/>
    <col min="8454" max="8454" width="9.88671875" style="252" bestFit="1" customWidth="1"/>
    <col min="8455" max="8455" width="2.5546875" style="252" customWidth="1"/>
    <col min="8456" max="8460" width="7.5546875" style="252" bestFit="1" customWidth="1"/>
    <col min="8461" max="8461" width="2.5546875" style="252" customWidth="1"/>
    <col min="8462" max="8466" width="7.5546875" style="252" bestFit="1" customWidth="1"/>
    <col min="8467" max="8467" width="2.5546875" style="252" customWidth="1"/>
    <col min="8468" max="8472" width="7.5546875" style="252" bestFit="1" customWidth="1"/>
    <col min="8473" max="8473" width="2.44140625" style="252" customWidth="1"/>
    <col min="8474" max="8475" width="7.5546875" style="252" bestFit="1" customWidth="1"/>
    <col min="8476" max="8704" width="9.109375" style="252"/>
    <col min="8705" max="8705" width="26.44140625" style="252" customWidth="1"/>
    <col min="8706" max="8709" width="7.5546875" style="252" bestFit="1" customWidth="1"/>
    <col min="8710" max="8710" width="9.88671875" style="252" bestFit="1" customWidth="1"/>
    <col min="8711" max="8711" width="2.5546875" style="252" customWidth="1"/>
    <col min="8712" max="8716" width="7.5546875" style="252" bestFit="1" customWidth="1"/>
    <col min="8717" max="8717" width="2.5546875" style="252" customWidth="1"/>
    <col min="8718" max="8722" width="7.5546875" style="252" bestFit="1" customWidth="1"/>
    <col min="8723" max="8723" width="2.5546875" style="252" customWidth="1"/>
    <col min="8724" max="8728" width="7.5546875" style="252" bestFit="1" customWidth="1"/>
    <col min="8729" max="8729" width="2.44140625" style="252" customWidth="1"/>
    <col min="8730" max="8731" width="7.5546875" style="252" bestFit="1" customWidth="1"/>
    <col min="8732" max="8960" width="9.109375" style="252"/>
    <col min="8961" max="8961" width="26.44140625" style="252" customWidth="1"/>
    <col min="8962" max="8965" width="7.5546875" style="252" bestFit="1" customWidth="1"/>
    <col min="8966" max="8966" width="9.88671875" style="252" bestFit="1" customWidth="1"/>
    <col min="8967" max="8967" width="2.5546875" style="252" customWidth="1"/>
    <col min="8968" max="8972" width="7.5546875" style="252" bestFit="1" customWidth="1"/>
    <col min="8973" max="8973" width="2.5546875" style="252" customWidth="1"/>
    <col min="8974" max="8978" width="7.5546875" style="252" bestFit="1" customWidth="1"/>
    <col min="8979" max="8979" width="2.5546875" style="252" customWidth="1"/>
    <col min="8980" max="8984" width="7.5546875" style="252" bestFit="1" customWidth="1"/>
    <col min="8985" max="8985" width="2.44140625" style="252" customWidth="1"/>
    <col min="8986" max="8987" width="7.5546875" style="252" bestFit="1" customWidth="1"/>
    <col min="8988" max="9216" width="9.109375" style="252"/>
    <col min="9217" max="9217" width="26.44140625" style="252" customWidth="1"/>
    <col min="9218" max="9221" width="7.5546875" style="252" bestFit="1" customWidth="1"/>
    <col min="9222" max="9222" width="9.88671875" style="252" bestFit="1" customWidth="1"/>
    <col min="9223" max="9223" width="2.5546875" style="252" customWidth="1"/>
    <col min="9224" max="9228" width="7.5546875" style="252" bestFit="1" customWidth="1"/>
    <col min="9229" max="9229" width="2.5546875" style="252" customWidth="1"/>
    <col min="9230" max="9234" width="7.5546875" style="252" bestFit="1" customWidth="1"/>
    <col min="9235" max="9235" width="2.5546875" style="252" customWidth="1"/>
    <col min="9236" max="9240" width="7.5546875" style="252" bestFit="1" customWidth="1"/>
    <col min="9241" max="9241" width="2.44140625" style="252" customWidth="1"/>
    <col min="9242" max="9243" width="7.5546875" style="252" bestFit="1" customWidth="1"/>
    <col min="9244" max="9472" width="9.109375" style="252"/>
    <col min="9473" max="9473" width="26.44140625" style="252" customWidth="1"/>
    <col min="9474" max="9477" width="7.5546875" style="252" bestFit="1" customWidth="1"/>
    <col min="9478" max="9478" width="9.88671875" style="252" bestFit="1" customWidth="1"/>
    <col min="9479" max="9479" width="2.5546875" style="252" customWidth="1"/>
    <col min="9480" max="9484" width="7.5546875" style="252" bestFit="1" customWidth="1"/>
    <col min="9485" max="9485" width="2.5546875" style="252" customWidth="1"/>
    <col min="9486" max="9490" width="7.5546875" style="252" bestFit="1" customWidth="1"/>
    <col min="9491" max="9491" width="2.5546875" style="252" customWidth="1"/>
    <col min="9492" max="9496" width="7.5546875" style="252" bestFit="1" customWidth="1"/>
    <col min="9497" max="9497" width="2.44140625" style="252" customWidth="1"/>
    <col min="9498" max="9499" width="7.5546875" style="252" bestFit="1" customWidth="1"/>
    <col min="9500" max="9728" width="9.109375" style="252"/>
    <col min="9729" max="9729" width="26.44140625" style="252" customWidth="1"/>
    <col min="9730" max="9733" width="7.5546875" style="252" bestFit="1" customWidth="1"/>
    <col min="9734" max="9734" width="9.88671875" style="252" bestFit="1" customWidth="1"/>
    <col min="9735" max="9735" width="2.5546875" style="252" customWidth="1"/>
    <col min="9736" max="9740" width="7.5546875" style="252" bestFit="1" customWidth="1"/>
    <col min="9741" max="9741" width="2.5546875" style="252" customWidth="1"/>
    <col min="9742" max="9746" width="7.5546875" style="252" bestFit="1" customWidth="1"/>
    <col min="9747" max="9747" width="2.5546875" style="252" customWidth="1"/>
    <col min="9748" max="9752" width="7.5546875" style="252" bestFit="1" customWidth="1"/>
    <col min="9753" max="9753" width="2.44140625" style="252" customWidth="1"/>
    <col min="9754" max="9755" width="7.5546875" style="252" bestFit="1" customWidth="1"/>
    <col min="9756" max="9984" width="9.109375" style="252"/>
    <col min="9985" max="9985" width="26.44140625" style="252" customWidth="1"/>
    <col min="9986" max="9989" width="7.5546875" style="252" bestFit="1" customWidth="1"/>
    <col min="9990" max="9990" width="9.88671875" style="252" bestFit="1" customWidth="1"/>
    <col min="9991" max="9991" width="2.5546875" style="252" customWidth="1"/>
    <col min="9992" max="9996" width="7.5546875" style="252" bestFit="1" customWidth="1"/>
    <col min="9997" max="9997" width="2.5546875" style="252" customWidth="1"/>
    <col min="9998" max="10002" width="7.5546875" style="252" bestFit="1" customWidth="1"/>
    <col min="10003" max="10003" width="2.5546875" style="252" customWidth="1"/>
    <col min="10004" max="10008" width="7.5546875" style="252" bestFit="1" customWidth="1"/>
    <col min="10009" max="10009" width="2.44140625" style="252" customWidth="1"/>
    <col min="10010" max="10011" width="7.5546875" style="252" bestFit="1" customWidth="1"/>
    <col min="10012" max="10240" width="9.109375" style="252"/>
    <col min="10241" max="10241" width="26.44140625" style="252" customWidth="1"/>
    <col min="10242" max="10245" width="7.5546875" style="252" bestFit="1" customWidth="1"/>
    <col min="10246" max="10246" width="9.88671875" style="252" bestFit="1" customWidth="1"/>
    <col min="10247" max="10247" width="2.5546875" style="252" customWidth="1"/>
    <col min="10248" max="10252" width="7.5546875" style="252" bestFit="1" customWidth="1"/>
    <col min="10253" max="10253" width="2.5546875" style="252" customWidth="1"/>
    <col min="10254" max="10258" width="7.5546875" style="252" bestFit="1" customWidth="1"/>
    <col min="10259" max="10259" width="2.5546875" style="252" customWidth="1"/>
    <col min="10260" max="10264" width="7.5546875" style="252" bestFit="1" customWidth="1"/>
    <col min="10265" max="10265" width="2.44140625" style="252" customWidth="1"/>
    <col min="10266" max="10267" width="7.5546875" style="252" bestFit="1" customWidth="1"/>
    <col min="10268" max="10496" width="9.109375" style="252"/>
    <col min="10497" max="10497" width="26.44140625" style="252" customWidth="1"/>
    <col min="10498" max="10501" width="7.5546875" style="252" bestFit="1" customWidth="1"/>
    <col min="10502" max="10502" width="9.88671875" style="252" bestFit="1" customWidth="1"/>
    <col min="10503" max="10503" width="2.5546875" style="252" customWidth="1"/>
    <col min="10504" max="10508" width="7.5546875" style="252" bestFit="1" customWidth="1"/>
    <col min="10509" max="10509" width="2.5546875" style="252" customWidth="1"/>
    <col min="10510" max="10514" width="7.5546875" style="252" bestFit="1" customWidth="1"/>
    <col min="10515" max="10515" width="2.5546875" style="252" customWidth="1"/>
    <col min="10516" max="10520" width="7.5546875" style="252" bestFit="1" customWidth="1"/>
    <col min="10521" max="10521" width="2.44140625" style="252" customWidth="1"/>
    <col min="10522" max="10523" width="7.5546875" style="252" bestFit="1" customWidth="1"/>
    <col min="10524" max="10752" width="9.109375" style="252"/>
    <col min="10753" max="10753" width="26.44140625" style="252" customWidth="1"/>
    <col min="10754" max="10757" width="7.5546875" style="252" bestFit="1" customWidth="1"/>
    <col min="10758" max="10758" width="9.88671875" style="252" bestFit="1" customWidth="1"/>
    <col min="10759" max="10759" width="2.5546875" style="252" customWidth="1"/>
    <col min="10760" max="10764" width="7.5546875" style="252" bestFit="1" customWidth="1"/>
    <col min="10765" max="10765" width="2.5546875" style="252" customWidth="1"/>
    <col min="10766" max="10770" width="7.5546875" style="252" bestFit="1" customWidth="1"/>
    <col min="10771" max="10771" width="2.5546875" style="252" customWidth="1"/>
    <col min="10772" max="10776" width="7.5546875" style="252" bestFit="1" customWidth="1"/>
    <col min="10777" max="10777" width="2.44140625" style="252" customWidth="1"/>
    <col min="10778" max="10779" width="7.5546875" style="252" bestFit="1" customWidth="1"/>
    <col min="10780" max="11008" width="9.109375" style="252"/>
    <col min="11009" max="11009" width="26.44140625" style="252" customWidth="1"/>
    <col min="11010" max="11013" width="7.5546875" style="252" bestFit="1" customWidth="1"/>
    <col min="11014" max="11014" width="9.88671875" style="252" bestFit="1" customWidth="1"/>
    <col min="11015" max="11015" width="2.5546875" style="252" customWidth="1"/>
    <col min="11016" max="11020" width="7.5546875" style="252" bestFit="1" customWidth="1"/>
    <col min="11021" max="11021" width="2.5546875" style="252" customWidth="1"/>
    <col min="11022" max="11026" width="7.5546875" style="252" bestFit="1" customWidth="1"/>
    <col min="11027" max="11027" width="2.5546875" style="252" customWidth="1"/>
    <col min="11028" max="11032" width="7.5546875" style="252" bestFit="1" customWidth="1"/>
    <col min="11033" max="11033" width="2.44140625" style="252" customWidth="1"/>
    <col min="11034" max="11035" width="7.5546875" style="252" bestFit="1" customWidth="1"/>
    <col min="11036" max="11264" width="9.109375" style="252"/>
    <col min="11265" max="11265" width="26.44140625" style="252" customWidth="1"/>
    <col min="11266" max="11269" width="7.5546875" style="252" bestFit="1" customWidth="1"/>
    <col min="11270" max="11270" width="9.88671875" style="252" bestFit="1" customWidth="1"/>
    <col min="11271" max="11271" width="2.5546875" style="252" customWidth="1"/>
    <col min="11272" max="11276" width="7.5546875" style="252" bestFit="1" customWidth="1"/>
    <col min="11277" max="11277" width="2.5546875" style="252" customWidth="1"/>
    <col min="11278" max="11282" width="7.5546875" style="252" bestFit="1" customWidth="1"/>
    <col min="11283" max="11283" width="2.5546875" style="252" customWidth="1"/>
    <col min="11284" max="11288" width="7.5546875" style="252" bestFit="1" customWidth="1"/>
    <col min="11289" max="11289" width="2.44140625" style="252" customWidth="1"/>
    <col min="11290" max="11291" width="7.5546875" style="252" bestFit="1" customWidth="1"/>
    <col min="11292" max="11520" width="9.109375" style="252"/>
    <col min="11521" max="11521" width="26.44140625" style="252" customWidth="1"/>
    <col min="11522" max="11525" width="7.5546875" style="252" bestFit="1" customWidth="1"/>
    <col min="11526" max="11526" width="9.88671875" style="252" bestFit="1" customWidth="1"/>
    <col min="11527" max="11527" width="2.5546875" style="252" customWidth="1"/>
    <col min="11528" max="11532" width="7.5546875" style="252" bestFit="1" customWidth="1"/>
    <col min="11533" max="11533" width="2.5546875" style="252" customWidth="1"/>
    <col min="11534" max="11538" width="7.5546875" style="252" bestFit="1" customWidth="1"/>
    <col min="11539" max="11539" width="2.5546875" style="252" customWidth="1"/>
    <col min="11540" max="11544" width="7.5546875" style="252" bestFit="1" customWidth="1"/>
    <col min="11545" max="11545" width="2.44140625" style="252" customWidth="1"/>
    <col min="11546" max="11547" width="7.5546875" style="252" bestFit="1" customWidth="1"/>
    <col min="11548" max="11776" width="9.109375" style="252"/>
    <col min="11777" max="11777" width="26.44140625" style="252" customWidth="1"/>
    <col min="11778" max="11781" width="7.5546875" style="252" bestFit="1" customWidth="1"/>
    <col min="11782" max="11782" width="9.88671875" style="252" bestFit="1" customWidth="1"/>
    <col min="11783" max="11783" width="2.5546875" style="252" customWidth="1"/>
    <col min="11784" max="11788" width="7.5546875" style="252" bestFit="1" customWidth="1"/>
    <col min="11789" max="11789" width="2.5546875" style="252" customWidth="1"/>
    <col min="11790" max="11794" width="7.5546875" style="252" bestFit="1" customWidth="1"/>
    <col min="11795" max="11795" width="2.5546875" style="252" customWidth="1"/>
    <col min="11796" max="11800" width="7.5546875" style="252" bestFit="1" customWidth="1"/>
    <col min="11801" max="11801" width="2.44140625" style="252" customWidth="1"/>
    <col min="11802" max="11803" width="7.5546875" style="252" bestFit="1" customWidth="1"/>
    <col min="11804" max="12032" width="9.109375" style="252"/>
    <col min="12033" max="12033" width="26.44140625" style="252" customWidth="1"/>
    <col min="12034" max="12037" width="7.5546875" style="252" bestFit="1" customWidth="1"/>
    <col min="12038" max="12038" width="9.88671875" style="252" bestFit="1" customWidth="1"/>
    <col min="12039" max="12039" width="2.5546875" style="252" customWidth="1"/>
    <col min="12040" max="12044" width="7.5546875" style="252" bestFit="1" customWidth="1"/>
    <col min="12045" max="12045" width="2.5546875" style="252" customWidth="1"/>
    <col min="12046" max="12050" width="7.5546875" style="252" bestFit="1" customWidth="1"/>
    <col min="12051" max="12051" width="2.5546875" style="252" customWidth="1"/>
    <col min="12052" max="12056" width="7.5546875" style="252" bestFit="1" customWidth="1"/>
    <col min="12057" max="12057" width="2.44140625" style="252" customWidth="1"/>
    <col min="12058" max="12059" width="7.5546875" style="252" bestFit="1" customWidth="1"/>
    <col min="12060" max="12288" width="9.109375" style="252"/>
    <col min="12289" max="12289" width="26.44140625" style="252" customWidth="1"/>
    <col min="12290" max="12293" width="7.5546875" style="252" bestFit="1" customWidth="1"/>
    <col min="12294" max="12294" width="9.88671875" style="252" bestFit="1" customWidth="1"/>
    <col min="12295" max="12295" width="2.5546875" style="252" customWidth="1"/>
    <col min="12296" max="12300" width="7.5546875" style="252" bestFit="1" customWidth="1"/>
    <col min="12301" max="12301" width="2.5546875" style="252" customWidth="1"/>
    <col min="12302" max="12306" width="7.5546875" style="252" bestFit="1" customWidth="1"/>
    <col min="12307" max="12307" width="2.5546875" style="252" customWidth="1"/>
    <col min="12308" max="12312" width="7.5546875" style="252" bestFit="1" customWidth="1"/>
    <col min="12313" max="12313" width="2.44140625" style="252" customWidth="1"/>
    <col min="12314" max="12315" width="7.5546875" style="252" bestFit="1" customWidth="1"/>
    <col min="12316" max="12544" width="9.109375" style="252"/>
    <col min="12545" max="12545" width="26.44140625" style="252" customWidth="1"/>
    <col min="12546" max="12549" width="7.5546875" style="252" bestFit="1" customWidth="1"/>
    <col min="12550" max="12550" width="9.88671875" style="252" bestFit="1" customWidth="1"/>
    <col min="12551" max="12551" width="2.5546875" style="252" customWidth="1"/>
    <col min="12552" max="12556" width="7.5546875" style="252" bestFit="1" customWidth="1"/>
    <col min="12557" max="12557" width="2.5546875" style="252" customWidth="1"/>
    <col min="12558" max="12562" width="7.5546875" style="252" bestFit="1" customWidth="1"/>
    <col min="12563" max="12563" width="2.5546875" style="252" customWidth="1"/>
    <col min="12564" max="12568" width="7.5546875" style="252" bestFit="1" customWidth="1"/>
    <col min="12569" max="12569" width="2.44140625" style="252" customWidth="1"/>
    <col min="12570" max="12571" width="7.5546875" style="252" bestFit="1" customWidth="1"/>
    <col min="12572" max="12800" width="9.109375" style="252"/>
    <col min="12801" max="12801" width="26.44140625" style="252" customWidth="1"/>
    <col min="12802" max="12805" width="7.5546875" style="252" bestFit="1" customWidth="1"/>
    <col min="12806" max="12806" width="9.88671875" style="252" bestFit="1" customWidth="1"/>
    <col min="12807" max="12807" width="2.5546875" style="252" customWidth="1"/>
    <col min="12808" max="12812" width="7.5546875" style="252" bestFit="1" customWidth="1"/>
    <col min="12813" max="12813" width="2.5546875" style="252" customWidth="1"/>
    <col min="12814" max="12818" width="7.5546875" style="252" bestFit="1" customWidth="1"/>
    <col min="12819" max="12819" width="2.5546875" style="252" customWidth="1"/>
    <col min="12820" max="12824" width="7.5546875" style="252" bestFit="1" customWidth="1"/>
    <col min="12825" max="12825" width="2.44140625" style="252" customWidth="1"/>
    <col min="12826" max="12827" width="7.5546875" style="252" bestFit="1" customWidth="1"/>
    <col min="12828" max="13056" width="9.109375" style="252"/>
    <col min="13057" max="13057" width="26.44140625" style="252" customWidth="1"/>
    <col min="13058" max="13061" width="7.5546875" style="252" bestFit="1" customWidth="1"/>
    <col min="13062" max="13062" width="9.88671875" style="252" bestFit="1" customWidth="1"/>
    <col min="13063" max="13063" width="2.5546875" style="252" customWidth="1"/>
    <col min="13064" max="13068" width="7.5546875" style="252" bestFit="1" customWidth="1"/>
    <col min="13069" max="13069" width="2.5546875" style="252" customWidth="1"/>
    <col min="13070" max="13074" width="7.5546875" style="252" bestFit="1" customWidth="1"/>
    <col min="13075" max="13075" width="2.5546875" style="252" customWidth="1"/>
    <col min="13076" max="13080" width="7.5546875" style="252" bestFit="1" customWidth="1"/>
    <col min="13081" max="13081" width="2.44140625" style="252" customWidth="1"/>
    <col min="13082" max="13083" width="7.5546875" style="252" bestFit="1" customWidth="1"/>
    <col min="13084" max="13312" width="9.109375" style="252"/>
    <col min="13313" max="13313" width="26.44140625" style="252" customWidth="1"/>
    <col min="13314" max="13317" width="7.5546875" style="252" bestFit="1" customWidth="1"/>
    <col min="13318" max="13318" width="9.88671875" style="252" bestFit="1" customWidth="1"/>
    <col min="13319" max="13319" width="2.5546875" style="252" customWidth="1"/>
    <col min="13320" max="13324" width="7.5546875" style="252" bestFit="1" customWidth="1"/>
    <col min="13325" max="13325" width="2.5546875" style="252" customWidth="1"/>
    <col min="13326" max="13330" width="7.5546875" style="252" bestFit="1" customWidth="1"/>
    <col min="13331" max="13331" width="2.5546875" style="252" customWidth="1"/>
    <col min="13332" max="13336" width="7.5546875" style="252" bestFit="1" customWidth="1"/>
    <col min="13337" max="13337" width="2.44140625" style="252" customWidth="1"/>
    <col min="13338" max="13339" width="7.5546875" style="252" bestFit="1" customWidth="1"/>
    <col min="13340" max="13568" width="9.109375" style="252"/>
    <col min="13569" max="13569" width="26.44140625" style="252" customWidth="1"/>
    <col min="13570" max="13573" width="7.5546875" style="252" bestFit="1" customWidth="1"/>
    <col min="13574" max="13574" width="9.88671875" style="252" bestFit="1" customWidth="1"/>
    <col min="13575" max="13575" width="2.5546875" style="252" customWidth="1"/>
    <col min="13576" max="13580" width="7.5546875" style="252" bestFit="1" customWidth="1"/>
    <col min="13581" max="13581" width="2.5546875" style="252" customWidth="1"/>
    <col min="13582" max="13586" width="7.5546875" style="252" bestFit="1" customWidth="1"/>
    <col min="13587" max="13587" width="2.5546875" style="252" customWidth="1"/>
    <col min="13588" max="13592" width="7.5546875" style="252" bestFit="1" customWidth="1"/>
    <col min="13593" max="13593" width="2.44140625" style="252" customWidth="1"/>
    <col min="13594" max="13595" width="7.5546875" style="252" bestFit="1" customWidth="1"/>
    <col min="13596" max="13824" width="9.109375" style="252"/>
    <col min="13825" max="13825" width="26.44140625" style="252" customWidth="1"/>
    <col min="13826" max="13829" width="7.5546875" style="252" bestFit="1" customWidth="1"/>
    <col min="13830" max="13830" width="9.88671875" style="252" bestFit="1" customWidth="1"/>
    <col min="13831" max="13831" width="2.5546875" style="252" customWidth="1"/>
    <col min="13832" max="13836" width="7.5546875" style="252" bestFit="1" customWidth="1"/>
    <col min="13837" max="13837" width="2.5546875" style="252" customWidth="1"/>
    <col min="13838" max="13842" width="7.5546875" style="252" bestFit="1" customWidth="1"/>
    <col min="13843" max="13843" width="2.5546875" style="252" customWidth="1"/>
    <col min="13844" max="13848" width="7.5546875" style="252" bestFit="1" customWidth="1"/>
    <col min="13849" max="13849" width="2.44140625" style="252" customWidth="1"/>
    <col min="13850" max="13851" width="7.5546875" style="252" bestFit="1" customWidth="1"/>
    <col min="13852" max="14080" width="9.109375" style="252"/>
    <col min="14081" max="14081" width="26.44140625" style="252" customWidth="1"/>
    <col min="14082" max="14085" width="7.5546875" style="252" bestFit="1" customWidth="1"/>
    <col min="14086" max="14086" width="9.88671875" style="252" bestFit="1" customWidth="1"/>
    <col min="14087" max="14087" width="2.5546875" style="252" customWidth="1"/>
    <col min="14088" max="14092" width="7.5546875" style="252" bestFit="1" customWidth="1"/>
    <col min="14093" max="14093" width="2.5546875" style="252" customWidth="1"/>
    <col min="14094" max="14098" width="7.5546875" style="252" bestFit="1" customWidth="1"/>
    <col min="14099" max="14099" width="2.5546875" style="252" customWidth="1"/>
    <col min="14100" max="14104" width="7.5546875" style="252" bestFit="1" customWidth="1"/>
    <col min="14105" max="14105" width="2.44140625" style="252" customWidth="1"/>
    <col min="14106" max="14107" width="7.5546875" style="252" bestFit="1" customWidth="1"/>
    <col min="14108" max="14336" width="9.109375" style="252"/>
    <col min="14337" max="14337" width="26.44140625" style="252" customWidth="1"/>
    <col min="14338" max="14341" width="7.5546875" style="252" bestFit="1" customWidth="1"/>
    <col min="14342" max="14342" width="9.88671875" style="252" bestFit="1" customWidth="1"/>
    <col min="14343" max="14343" width="2.5546875" style="252" customWidth="1"/>
    <col min="14344" max="14348" width="7.5546875" style="252" bestFit="1" customWidth="1"/>
    <col min="14349" max="14349" width="2.5546875" style="252" customWidth="1"/>
    <col min="14350" max="14354" width="7.5546875" style="252" bestFit="1" customWidth="1"/>
    <col min="14355" max="14355" width="2.5546875" style="252" customWidth="1"/>
    <col min="14356" max="14360" width="7.5546875" style="252" bestFit="1" customWidth="1"/>
    <col min="14361" max="14361" width="2.44140625" style="252" customWidth="1"/>
    <col min="14362" max="14363" width="7.5546875" style="252" bestFit="1" customWidth="1"/>
    <col min="14364" max="14592" width="9.109375" style="252"/>
    <col min="14593" max="14593" width="26.44140625" style="252" customWidth="1"/>
    <col min="14594" max="14597" width="7.5546875" style="252" bestFit="1" customWidth="1"/>
    <col min="14598" max="14598" width="9.88671875" style="252" bestFit="1" customWidth="1"/>
    <col min="14599" max="14599" width="2.5546875" style="252" customWidth="1"/>
    <col min="14600" max="14604" width="7.5546875" style="252" bestFit="1" customWidth="1"/>
    <col min="14605" max="14605" width="2.5546875" style="252" customWidth="1"/>
    <col min="14606" max="14610" width="7.5546875" style="252" bestFit="1" customWidth="1"/>
    <col min="14611" max="14611" width="2.5546875" style="252" customWidth="1"/>
    <col min="14612" max="14616" width="7.5546875" style="252" bestFit="1" customWidth="1"/>
    <col min="14617" max="14617" width="2.44140625" style="252" customWidth="1"/>
    <col min="14618" max="14619" width="7.5546875" style="252" bestFit="1" customWidth="1"/>
    <col min="14620" max="14848" width="9.109375" style="252"/>
    <col min="14849" max="14849" width="26.44140625" style="252" customWidth="1"/>
    <col min="14850" max="14853" width="7.5546875" style="252" bestFit="1" customWidth="1"/>
    <col min="14854" max="14854" width="9.88671875" style="252" bestFit="1" customWidth="1"/>
    <col min="14855" max="14855" width="2.5546875" style="252" customWidth="1"/>
    <col min="14856" max="14860" width="7.5546875" style="252" bestFit="1" customWidth="1"/>
    <col min="14861" max="14861" width="2.5546875" style="252" customWidth="1"/>
    <col min="14862" max="14866" width="7.5546875" style="252" bestFit="1" customWidth="1"/>
    <col min="14867" max="14867" width="2.5546875" style="252" customWidth="1"/>
    <col min="14868" max="14872" width="7.5546875" style="252" bestFit="1" customWidth="1"/>
    <col min="14873" max="14873" width="2.44140625" style="252" customWidth="1"/>
    <col min="14874" max="14875" width="7.5546875" style="252" bestFit="1" customWidth="1"/>
    <col min="14876" max="15104" width="9.109375" style="252"/>
    <col min="15105" max="15105" width="26.44140625" style="252" customWidth="1"/>
    <col min="15106" max="15109" width="7.5546875" style="252" bestFit="1" customWidth="1"/>
    <col min="15110" max="15110" width="9.88671875" style="252" bestFit="1" customWidth="1"/>
    <col min="15111" max="15111" width="2.5546875" style="252" customWidth="1"/>
    <col min="15112" max="15116" width="7.5546875" style="252" bestFit="1" customWidth="1"/>
    <col min="15117" max="15117" width="2.5546875" style="252" customWidth="1"/>
    <col min="15118" max="15122" width="7.5546875" style="252" bestFit="1" customWidth="1"/>
    <col min="15123" max="15123" width="2.5546875" style="252" customWidth="1"/>
    <col min="15124" max="15128" width="7.5546875" style="252" bestFit="1" customWidth="1"/>
    <col min="15129" max="15129" width="2.44140625" style="252" customWidth="1"/>
    <col min="15130" max="15131" width="7.5546875" style="252" bestFit="1" customWidth="1"/>
    <col min="15132" max="15360" width="9.109375" style="252"/>
    <col min="15361" max="15361" width="26.44140625" style="252" customWidth="1"/>
    <col min="15362" max="15365" width="7.5546875" style="252" bestFit="1" customWidth="1"/>
    <col min="15366" max="15366" width="9.88671875" style="252" bestFit="1" customWidth="1"/>
    <col min="15367" max="15367" width="2.5546875" style="252" customWidth="1"/>
    <col min="15368" max="15372" width="7.5546875" style="252" bestFit="1" customWidth="1"/>
    <col min="15373" max="15373" width="2.5546875" style="252" customWidth="1"/>
    <col min="15374" max="15378" width="7.5546875" style="252" bestFit="1" customWidth="1"/>
    <col min="15379" max="15379" width="2.5546875" style="252" customWidth="1"/>
    <col min="15380" max="15384" width="7.5546875" style="252" bestFit="1" customWidth="1"/>
    <col min="15385" max="15385" width="2.44140625" style="252" customWidth="1"/>
    <col min="15386" max="15387" width="7.5546875" style="252" bestFit="1" customWidth="1"/>
    <col min="15388" max="15616" width="9.109375" style="252"/>
    <col min="15617" max="15617" width="26.44140625" style="252" customWidth="1"/>
    <col min="15618" max="15621" width="7.5546875" style="252" bestFit="1" customWidth="1"/>
    <col min="15622" max="15622" width="9.88671875" style="252" bestFit="1" customWidth="1"/>
    <col min="15623" max="15623" width="2.5546875" style="252" customWidth="1"/>
    <col min="15624" max="15628" width="7.5546875" style="252" bestFit="1" customWidth="1"/>
    <col min="15629" max="15629" width="2.5546875" style="252" customWidth="1"/>
    <col min="15630" max="15634" width="7.5546875" style="252" bestFit="1" customWidth="1"/>
    <col min="15635" max="15635" width="2.5546875" style="252" customWidth="1"/>
    <col min="15636" max="15640" width="7.5546875" style="252" bestFit="1" customWidth="1"/>
    <col min="15641" max="15641" width="2.44140625" style="252" customWidth="1"/>
    <col min="15642" max="15643" width="7.5546875" style="252" bestFit="1" customWidth="1"/>
    <col min="15644" max="15872" width="9.109375" style="252"/>
    <col min="15873" max="15873" width="26.44140625" style="252" customWidth="1"/>
    <col min="15874" max="15877" width="7.5546875" style="252" bestFit="1" customWidth="1"/>
    <col min="15878" max="15878" width="9.88671875" style="252" bestFit="1" customWidth="1"/>
    <col min="15879" max="15879" width="2.5546875" style="252" customWidth="1"/>
    <col min="15880" max="15884" width="7.5546875" style="252" bestFit="1" customWidth="1"/>
    <col min="15885" max="15885" width="2.5546875" style="252" customWidth="1"/>
    <col min="15886" max="15890" width="7.5546875" style="252" bestFit="1" customWidth="1"/>
    <col min="15891" max="15891" width="2.5546875" style="252" customWidth="1"/>
    <col min="15892" max="15896" width="7.5546875" style="252" bestFit="1" customWidth="1"/>
    <col min="15897" max="15897" width="2.44140625" style="252" customWidth="1"/>
    <col min="15898" max="15899" width="7.5546875" style="252" bestFit="1" customWidth="1"/>
    <col min="15900" max="16128" width="9.109375" style="252"/>
    <col min="16129" max="16129" width="26.44140625" style="252" customWidth="1"/>
    <col min="16130" max="16133" width="7.5546875" style="252" bestFit="1" customWidth="1"/>
    <col min="16134" max="16134" width="9.88671875" style="252" bestFit="1" customWidth="1"/>
    <col min="16135" max="16135" width="2.5546875" style="252" customWidth="1"/>
    <col min="16136" max="16140" width="7.5546875" style="252" bestFit="1" customWidth="1"/>
    <col min="16141" max="16141" width="2.5546875" style="252" customWidth="1"/>
    <col min="16142" max="16146" width="7.5546875" style="252" bestFit="1" customWidth="1"/>
    <col min="16147" max="16147" width="2.5546875" style="252" customWidth="1"/>
    <col min="16148" max="16152" width="7.5546875" style="252" bestFit="1" customWidth="1"/>
    <col min="16153" max="16153" width="2.44140625" style="252" customWidth="1"/>
    <col min="16154" max="16155" width="7.5546875" style="252" bestFit="1" customWidth="1"/>
    <col min="16156" max="16384" width="9.109375" style="252"/>
  </cols>
  <sheetData>
    <row r="1" spans="1:27" ht="19.2" x14ac:dyDescent="0.3">
      <c r="A1" s="944" t="s">
        <v>374</v>
      </c>
    </row>
    <row r="2" spans="1:27" ht="13.8" thickBot="1" x14ac:dyDescent="0.3">
      <c r="A2" s="251"/>
    </row>
    <row r="3" spans="1:27" ht="21" customHeight="1" x14ac:dyDescent="0.25">
      <c r="A3" s="281"/>
      <c r="B3" s="1034" t="s">
        <v>40</v>
      </c>
      <c r="C3" s="1034"/>
      <c r="D3" s="1034"/>
      <c r="E3" s="1034"/>
      <c r="F3" s="1034"/>
      <c r="G3" s="839"/>
      <c r="H3" s="1034" t="s">
        <v>41</v>
      </c>
      <c r="I3" s="1034"/>
      <c r="J3" s="1034"/>
      <c r="K3" s="1034"/>
      <c r="L3" s="1034"/>
      <c r="M3" s="839"/>
      <c r="N3" s="1034" t="s">
        <v>42</v>
      </c>
      <c r="O3" s="1034"/>
      <c r="P3" s="1034"/>
      <c r="Q3" s="1034"/>
      <c r="R3" s="1034"/>
      <c r="S3" s="839"/>
      <c r="T3" s="1034" t="s">
        <v>43</v>
      </c>
      <c r="U3" s="1034"/>
      <c r="V3" s="1034"/>
      <c r="W3" s="1034"/>
      <c r="X3" s="1034"/>
      <c r="Y3" s="839"/>
      <c r="Z3" s="1034" t="s">
        <v>44</v>
      </c>
      <c r="AA3" s="1034"/>
    </row>
    <row r="4" spans="1:27" ht="21" customHeight="1" x14ac:dyDescent="0.25">
      <c r="A4" s="251"/>
      <c r="B4" s="467" t="s">
        <v>53</v>
      </c>
      <c r="C4" s="467" t="s">
        <v>54</v>
      </c>
      <c r="D4" s="467" t="s">
        <v>55</v>
      </c>
      <c r="E4" s="467" t="s">
        <v>56</v>
      </c>
      <c r="F4" s="467" t="s">
        <v>57</v>
      </c>
      <c r="G4" s="468"/>
      <c r="H4" s="467" t="s">
        <v>53</v>
      </c>
      <c r="I4" s="467" t="s">
        <v>54</v>
      </c>
      <c r="J4" s="467" t="s">
        <v>55</v>
      </c>
      <c r="K4" s="467" t="s">
        <v>56</v>
      </c>
      <c r="L4" s="467" t="s">
        <v>57</v>
      </c>
      <c r="M4" s="468"/>
      <c r="N4" s="467" t="s">
        <v>53</v>
      </c>
      <c r="O4" s="467" t="s">
        <v>54</v>
      </c>
      <c r="P4" s="467" t="s">
        <v>55</v>
      </c>
      <c r="Q4" s="467" t="s">
        <v>56</v>
      </c>
      <c r="R4" s="467" t="s">
        <v>57</v>
      </c>
      <c r="S4" s="468"/>
      <c r="T4" s="467" t="s">
        <v>53</v>
      </c>
      <c r="U4" s="467" t="s">
        <v>54</v>
      </c>
      <c r="V4" s="467" t="s">
        <v>55</v>
      </c>
      <c r="W4" s="467" t="s">
        <v>56</v>
      </c>
      <c r="X4" s="467" t="s">
        <v>57</v>
      </c>
      <c r="Y4" s="469"/>
      <c r="Z4" s="467" t="s">
        <v>56</v>
      </c>
      <c r="AA4" s="467" t="s">
        <v>57</v>
      </c>
    </row>
    <row r="5" spans="1:27" x14ac:dyDescent="0.25">
      <c r="A5" s="464"/>
      <c r="B5" s="1044" t="s">
        <v>9</v>
      </c>
      <c r="C5" s="1044"/>
      <c r="D5" s="1044"/>
      <c r="E5" s="1044"/>
      <c r="F5" s="1044"/>
      <c r="G5" s="1044"/>
      <c r="H5" s="1044"/>
      <c r="I5" s="1044"/>
      <c r="J5" s="1044"/>
      <c r="K5" s="1044"/>
      <c r="L5" s="1044"/>
      <c r="M5" s="1044"/>
      <c r="N5" s="1044"/>
      <c r="O5" s="1044"/>
      <c r="P5" s="1044"/>
      <c r="Q5" s="1044"/>
      <c r="R5" s="1044"/>
      <c r="S5" s="1044"/>
      <c r="T5" s="1044"/>
      <c r="U5" s="1044"/>
      <c r="V5" s="1044"/>
      <c r="W5" s="1044"/>
      <c r="X5" s="1044"/>
      <c r="Y5" s="1044"/>
      <c r="Z5" s="1044"/>
      <c r="AA5" s="1044"/>
    </row>
    <row r="6" spans="1:27" x14ac:dyDescent="0.25">
      <c r="A6" s="287" t="s">
        <v>136</v>
      </c>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row>
    <row r="7" spans="1:27" x14ac:dyDescent="0.25">
      <c r="A7" s="251"/>
      <c r="B7" s="761">
        <f>B9+B10</f>
        <v>3392</v>
      </c>
      <c r="C7" s="761">
        <f>C9+C10</f>
        <v>3467</v>
      </c>
      <c r="D7" s="761">
        <f>D9+D10</f>
        <v>4891</v>
      </c>
      <c r="E7" s="761">
        <f>E9+E10</f>
        <v>3696</v>
      </c>
      <c r="F7" s="761">
        <f>F9+F10</f>
        <v>3507</v>
      </c>
      <c r="G7" s="292"/>
      <c r="H7" s="761">
        <f>H9+H10</f>
        <v>2838</v>
      </c>
      <c r="I7" s="761">
        <f>I9+I10</f>
        <v>1940</v>
      </c>
      <c r="J7" s="761">
        <f>J9+J10</f>
        <v>2063</v>
      </c>
      <c r="K7" s="761">
        <f>K9+K10</f>
        <v>1858</v>
      </c>
      <c r="L7" s="761">
        <f>L9+L10</f>
        <v>1504</v>
      </c>
      <c r="M7" s="292"/>
      <c r="N7" s="292">
        <f>N9+N10</f>
        <v>407</v>
      </c>
      <c r="O7" s="292">
        <f>O9+O10</f>
        <v>235</v>
      </c>
      <c r="P7" s="292">
        <f>P9+P10</f>
        <v>247</v>
      </c>
      <c r="Q7" s="292">
        <f>Q9+Q10</f>
        <v>144</v>
      </c>
      <c r="R7" s="292">
        <f>R9+R10</f>
        <v>196</v>
      </c>
      <c r="S7" s="292"/>
      <c r="T7" s="292">
        <f>T9+T10</f>
        <v>64</v>
      </c>
      <c r="U7" s="292">
        <f>U9+U10</f>
        <v>33</v>
      </c>
      <c r="V7" s="292">
        <f>V9+V10</f>
        <v>43</v>
      </c>
      <c r="W7" s="292">
        <f>W9+W10</f>
        <v>29</v>
      </c>
      <c r="X7" s="292">
        <f>X9+X10</f>
        <v>34</v>
      </c>
      <c r="Y7" s="292"/>
      <c r="Z7" s="292">
        <f>Z9+Z10</f>
        <v>459</v>
      </c>
      <c r="AA7" s="292">
        <f>AA9+AA10</f>
        <v>587</v>
      </c>
    </row>
    <row r="8" spans="1:27" x14ac:dyDescent="0.25">
      <c r="A8" s="287" t="s">
        <v>10</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row>
    <row r="9" spans="1:27" x14ac:dyDescent="0.25">
      <c r="A9" s="289" t="s">
        <v>11</v>
      </c>
      <c r="B9" s="759">
        <v>1673</v>
      </c>
      <c r="C9" s="759">
        <v>1658</v>
      </c>
      <c r="D9" s="759">
        <f>'Table 2d-Leavers by Grade NOMS'!D7+'Table 2d - Leavers by Grade exN'!D7</f>
        <v>1861</v>
      </c>
      <c r="E9" s="759">
        <f>'Table 2d-Leavers by Grade NOMS'!E7+'Table 2d - Leavers by Grade exN'!E7</f>
        <v>1817</v>
      </c>
      <c r="F9" s="759">
        <f>'Table 2d-Leavers by Grade NOMS'!F7+'Table 2d - Leavers by Grade exN'!F7</f>
        <v>1640</v>
      </c>
      <c r="G9" s="289"/>
      <c r="H9" s="759">
        <v>1450</v>
      </c>
      <c r="I9" s="759">
        <v>930</v>
      </c>
      <c r="J9" s="759">
        <f>'Table 2d-Leavers by Grade NOMS'!J7+'Table 2d - Leavers by Grade exN'!J7</f>
        <v>922</v>
      </c>
      <c r="K9" s="759">
        <f>'Table 2d-Leavers by Grade NOMS'!K7+'Table 2d - Leavers by Grade exN'!K7</f>
        <v>959</v>
      </c>
      <c r="L9" s="759">
        <f>'Table 2d-Leavers by Grade NOMS'!L7+'Table 2d - Leavers by Grade exN'!L7</f>
        <v>728</v>
      </c>
      <c r="M9" s="289"/>
      <c r="N9" s="795">
        <v>180</v>
      </c>
      <c r="O9" s="795">
        <v>92</v>
      </c>
      <c r="P9" s="795">
        <f>'Table 2d-Leavers by Grade NOMS'!P7+'Table 2d - Leavers by Grade exN'!P7</f>
        <v>113</v>
      </c>
      <c r="Q9" s="795">
        <f>'Table 2d-Leavers by Grade NOMS'!Q7+'Table 2d - Leavers by Grade exN'!Q7</f>
        <v>63</v>
      </c>
      <c r="R9" s="795">
        <f>'Table 2d-Leavers by Grade NOMS'!R7+'Table 2d - Leavers by Grade exN'!R7</f>
        <v>84</v>
      </c>
      <c r="S9" s="289"/>
      <c r="T9" s="795">
        <v>28</v>
      </c>
      <c r="U9" s="795">
        <v>13</v>
      </c>
      <c r="V9" s="795">
        <f>'Table 2d-Leavers by Grade NOMS'!V7+'Table 2d - Leavers by Grade exN'!V7</f>
        <v>18</v>
      </c>
      <c r="W9" s="795">
        <f>'Table 2d-Leavers by Grade NOMS'!W7+'Table 2d - Leavers by Grade exN'!W7</f>
        <v>13</v>
      </c>
      <c r="X9" s="795">
        <f>'Table 2d-Leavers by Grade NOMS'!X7+'Table 2d - Leavers by Grade exN'!X7</f>
        <v>12</v>
      </c>
      <c r="Y9" s="289"/>
      <c r="Z9" s="795">
        <f>'Table 2d-Leavers by Grade NOMS'!Z7+'Table 2d - Leavers by Grade exN'!Z7</f>
        <v>330</v>
      </c>
      <c r="AA9" s="795">
        <f>'Table 2d-Leavers by Grade NOMS'!AA7+'Table 2d - Leavers by Grade exN'!AA7</f>
        <v>419</v>
      </c>
    </row>
    <row r="10" spans="1:27" x14ac:dyDescent="0.25">
      <c r="A10" s="292" t="s">
        <v>12</v>
      </c>
      <c r="B10" s="761">
        <v>1719</v>
      </c>
      <c r="C10" s="761">
        <v>1809</v>
      </c>
      <c r="D10" s="761">
        <f>'Table 2d-Leavers by Grade NOMS'!D8+'Table 2d - Leavers by Grade exN'!D8</f>
        <v>3030</v>
      </c>
      <c r="E10" s="761">
        <f>'Table 2d-Leavers by Grade NOMS'!E8+'Table 2d - Leavers by Grade exN'!E8</f>
        <v>1879</v>
      </c>
      <c r="F10" s="761">
        <f>'Table 2d-Leavers by Grade NOMS'!F8+'Table 2d - Leavers by Grade exN'!F8</f>
        <v>1867</v>
      </c>
      <c r="G10" s="292"/>
      <c r="H10" s="761">
        <v>1388</v>
      </c>
      <c r="I10" s="761">
        <v>1010</v>
      </c>
      <c r="J10" s="761">
        <f>'Table 2d-Leavers by Grade NOMS'!J8+'Table 2d - Leavers by Grade exN'!J8</f>
        <v>1141</v>
      </c>
      <c r="K10" s="761">
        <f>'Table 2d-Leavers by Grade NOMS'!K8+'Table 2d - Leavers by Grade exN'!K8</f>
        <v>899</v>
      </c>
      <c r="L10" s="761">
        <f>'Table 2d-Leavers by Grade NOMS'!L8+'Table 2d - Leavers by Grade exN'!L8</f>
        <v>776</v>
      </c>
      <c r="M10" s="292"/>
      <c r="N10" s="796">
        <v>227</v>
      </c>
      <c r="O10" s="796">
        <v>143</v>
      </c>
      <c r="P10" s="796">
        <f>'Table 2d-Leavers by Grade NOMS'!P8+'Table 2d - Leavers by Grade exN'!P8</f>
        <v>134</v>
      </c>
      <c r="Q10" s="796">
        <f>'Table 2d-Leavers by Grade NOMS'!Q8+'Table 2d - Leavers by Grade exN'!Q8</f>
        <v>81</v>
      </c>
      <c r="R10" s="796">
        <f>'Table 2d-Leavers by Grade NOMS'!R8+'Table 2d - Leavers by Grade exN'!R8</f>
        <v>112</v>
      </c>
      <c r="S10" s="292"/>
      <c r="T10" s="796">
        <v>36</v>
      </c>
      <c r="U10" s="796">
        <v>20</v>
      </c>
      <c r="V10" s="796">
        <f>'Table 2d-Leavers by Grade NOMS'!V8+'Table 2d - Leavers by Grade exN'!V8</f>
        <v>25</v>
      </c>
      <c r="W10" s="796">
        <f>'Table 2d-Leavers by Grade NOMS'!W8+'Table 2d - Leavers by Grade exN'!W8</f>
        <v>16</v>
      </c>
      <c r="X10" s="796">
        <f>'Table 2d-Leavers by Grade NOMS'!X8+'Table 2d - Leavers by Grade exN'!X8</f>
        <v>22</v>
      </c>
      <c r="Y10" s="292"/>
      <c r="Z10" s="796">
        <f>'Table 2d-Leavers by Grade NOMS'!Z8+'Table 2d - Leavers by Grade exN'!Z8</f>
        <v>129</v>
      </c>
      <c r="AA10" s="796">
        <f>'Table 2d-Leavers by Grade NOMS'!AA8+'Table 2d - Leavers by Grade exN'!AA8</f>
        <v>168</v>
      </c>
    </row>
    <row r="11" spans="1:27" x14ac:dyDescent="0.25">
      <c r="A11" s="251" t="s">
        <v>13</v>
      </c>
      <c r="B11" s="795"/>
      <c r="C11" s="795"/>
      <c r="D11" s="795"/>
      <c r="E11" s="795"/>
      <c r="F11" s="795"/>
      <c r="G11" s="289"/>
      <c r="H11" s="795"/>
      <c r="I11" s="795"/>
      <c r="J11" s="795"/>
      <c r="K11" s="795"/>
      <c r="L11" s="795"/>
      <c r="M11" s="289"/>
      <c r="N11" s="795"/>
      <c r="O11" s="795"/>
      <c r="P11" s="795"/>
      <c r="Q11" s="795"/>
      <c r="R11" s="795"/>
      <c r="S11" s="289"/>
      <c r="T11" s="795"/>
      <c r="U11" s="795"/>
      <c r="V11" s="795"/>
      <c r="W11" s="795"/>
      <c r="X11" s="795"/>
      <c r="Y11" s="289"/>
      <c r="Z11" s="795"/>
      <c r="AA11" s="795"/>
    </row>
    <row r="12" spans="1:27" x14ac:dyDescent="0.25">
      <c r="A12" s="289" t="s">
        <v>14</v>
      </c>
      <c r="B12" s="759">
        <v>626</v>
      </c>
      <c r="C12" s="759">
        <v>545</v>
      </c>
      <c r="D12" s="759">
        <f>'Table 2d-Leavers by Grade NOMS'!D10+'Table 2d - Leavers by Grade exN'!D10</f>
        <v>578</v>
      </c>
      <c r="E12" s="759">
        <f>'Table 2d-Leavers by Grade NOMS'!E10+'Table 2d - Leavers by Grade exN'!E10</f>
        <v>556</v>
      </c>
      <c r="F12" s="759">
        <f>'Table 2d-Leavers by Grade NOMS'!F10+'Table 2d - Leavers by Grade exN'!F10</f>
        <v>660</v>
      </c>
      <c r="G12" s="289"/>
      <c r="H12" s="759">
        <v>239</v>
      </c>
      <c r="I12" s="759">
        <v>210</v>
      </c>
      <c r="J12" s="759">
        <f>'Table 2d-Leavers by Grade NOMS'!J10+'Table 2d - Leavers by Grade exN'!J10</f>
        <v>175</v>
      </c>
      <c r="K12" s="759">
        <f>'Table 2d-Leavers by Grade NOMS'!K10+'Table 2d - Leavers by Grade exN'!K10</f>
        <v>218</v>
      </c>
      <c r="L12" s="759">
        <f>'Table 2d-Leavers by Grade NOMS'!L10+'Table 2d - Leavers by Grade exN'!L10</f>
        <v>191</v>
      </c>
      <c r="M12" s="289"/>
      <c r="N12" s="795">
        <v>4</v>
      </c>
      <c r="O12" s="795">
        <v>3</v>
      </c>
      <c r="P12" s="795">
        <f>'Table 2d-Leavers by Grade NOMS'!P10+'Table 2d - Leavers by Grade exN'!P10</f>
        <v>3</v>
      </c>
      <c r="Q12" s="795">
        <f>'Table 2d-Leavers by Grade NOMS'!Q10+'Table 2d - Leavers by Grade exN'!Q10</f>
        <v>0</v>
      </c>
      <c r="R12" s="795">
        <f>'Table 2d-Leavers by Grade NOMS'!R10+'Table 2d - Leavers by Grade exN'!R10</f>
        <v>5</v>
      </c>
      <c r="S12" s="289"/>
      <c r="T12" s="795">
        <v>0</v>
      </c>
      <c r="U12" s="795">
        <v>0</v>
      </c>
      <c r="V12" s="795">
        <f>'Table 2d-Leavers by Grade NOMS'!V10+'Table 2d - Leavers by Grade exN'!V10</f>
        <v>0</v>
      </c>
      <c r="W12" s="795">
        <f>'Table 2d-Leavers by Grade NOMS'!W10+'Table 2d - Leavers by Grade exN'!W10</f>
        <v>0</v>
      </c>
      <c r="X12" s="795">
        <f>'Table 2d-Leavers by Grade NOMS'!X10+'Table 2d - Leavers by Grade exN'!X10</f>
        <v>0</v>
      </c>
      <c r="Y12" s="289"/>
      <c r="Z12" s="795">
        <f>'Table 2d-Leavers by Grade NOMS'!Z10+'Table 2d - Leavers by Grade exN'!Z10</f>
        <v>76</v>
      </c>
      <c r="AA12" s="795">
        <f>'Table 2d-Leavers by Grade NOMS'!AA10+'Table 2d - Leavers by Grade exN'!AA10</f>
        <v>93</v>
      </c>
    </row>
    <row r="13" spans="1:27" x14ac:dyDescent="0.25">
      <c r="A13" s="289" t="s">
        <v>15</v>
      </c>
      <c r="B13" s="759">
        <v>452</v>
      </c>
      <c r="C13" s="759">
        <v>448</v>
      </c>
      <c r="D13" s="759">
        <f>'Table 2d-Leavers by Grade NOMS'!D11+'Table 2d - Leavers by Grade exN'!D11</f>
        <v>700</v>
      </c>
      <c r="E13" s="759">
        <f>'Table 2d-Leavers by Grade NOMS'!E11+'Table 2d - Leavers by Grade exN'!E11</f>
        <v>693</v>
      </c>
      <c r="F13" s="759">
        <f>'Table 2d-Leavers by Grade NOMS'!F11+'Table 2d - Leavers by Grade exN'!F11</f>
        <v>576</v>
      </c>
      <c r="G13" s="289"/>
      <c r="H13" s="759">
        <v>467</v>
      </c>
      <c r="I13" s="759">
        <v>324</v>
      </c>
      <c r="J13" s="759">
        <f>'Table 2d-Leavers by Grade NOMS'!J11+'Table 2d - Leavers by Grade exN'!J11</f>
        <v>351</v>
      </c>
      <c r="K13" s="759">
        <f>'Table 2d-Leavers by Grade NOMS'!K11+'Table 2d - Leavers by Grade exN'!K11</f>
        <v>479</v>
      </c>
      <c r="L13" s="759">
        <f>'Table 2d-Leavers by Grade NOMS'!L11+'Table 2d - Leavers by Grade exN'!L11</f>
        <v>335</v>
      </c>
      <c r="M13" s="289"/>
      <c r="N13" s="795">
        <v>53</v>
      </c>
      <c r="O13" s="795">
        <v>30</v>
      </c>
      <c r="P13" s="795">
        <f>'Table 2d-Leavers by Grade NOMS'!P11+'Table 2d - Leavers by Grade exN'!P11</f>
        <v>80</v>
      </c>
      <c r="Q13" s="795">
        <f>'Table 2d-Leavers by Grade NOMS'!Q11+'Table 2d - Leavers by Grade exN'!Q11</f>
        <v>33</v>
      </c>
      <c r="R13" s="795">
        <f>'Table 2d-Leavers by Grade NOMS'!R11+'Table 2d - Leavers by Grade exN'!R11</f>
        <v>45</v>
      </c>
      <c r="S13" s="289"/>
      <c r="T13" s="795">
        <v>5</v>
      </c>
      <c r="U13" s="795">
        <v>2</v>
      </c>
      <c r="V13" s="795">
        <f>'Table 2d-Leavers by Grade NOMS'!V11+'Table 2d - Leavers by Grade exN'!V11</f>
        <v>6</v>
      </c>
      <c r="W13" s="795">
        <f>'Table 2d-Leavers by Grade NOMS'!W11+'Table 2d - Leavers by Grade exN'!W11</f>
        <v>2</v>
      </c>
      <c r="X13" s="795">
        <f>'Table 2d-Leavers by Grade NOMS'!X11+'Table 2d - Leavers by Grade exN'!X11</f>
        <v>5</v>
      </c>
      <c r="Y13" s="289"/>
      <c r="Z13" s="795">
        <f>'Table 2d-Leavers by Grade NOMS'!Z11+'Table 2d - Leavers by Grade exN'!Z11</f>
        <v>114</v>
      </c>
      <c r="AA13" s="795">
        <f>'Table 2d-Leavers by Grade NOMS'!AA11+'Table 2d - Leavers by Grade exN'!AA11</f>
        <v>133</v>
      </c>
    </row>
    <row r="14" spans="1:27" x14ac:dyDescent="0.25">
      <c r="A14" s="289" t="s">
        <v>16</v>
      </c>
      <c r="B14" s="759">
        <v>571</v>
      </c>
      <c r="C14" s="759">
        <v>666</v>
      </c>
      <c r="D14" s="759">
        <f>'Table 2d-Leavers by Grade NOMS'!D12+'Table 2d - Leavers by Grade exN'!D12</f>
        <v>956</v>
      </c>
      <c r="E14" s="759">
        <f>'Table 2d-Leavers by Grade NOMS'!E12+'Table 2d - Leavers by Grade exN'!E12</f>
        <v>665</v>
      </c>
      <c r="F14" s="759">
        <f>'Table 2d-Leavers by Grade NOMS'!F12+'Table 2d - Leavers by Grade exN'!F12</f>
        <v>639</v>
      </c>
      <c r="G14" s="289"/>
      <c r="H14" s="759">
        <v>665</v>
      </c>
      <c r="I14" s="759">
        <v>406</v>
      </c>
      <c r="J14" s="759">
        <f>'Table 2d-Leavers by Grade NOMS'!J12+'Table 2d - Leavers by Grade exN'!J12</f>
        <v>546</v>
      </c>
      <c r="K14" s="759">
        <f>'Table 2d-Leavers by Grade NOMS'!K12+'Table 2d - Leavers by Grade exN'!K12</f>
        <v>427</v>
      </c>
      <c r="L14" s="759">
        <f>'Table 2d-Leavers by Grade NOMS'!L12+'Table 2d - Leavers by Grade exN'!L12</f>
        <v>300</v>
      </c>
      <c r="M14" s="289"/>
      <c r="N14" s="795">
        <v>95</v>
      </c>
      <c r="O14" s="795">
        <v>36</v>
      </c>
      <c r="P14" s="795">
        <f>'Table 2d-Leavers by Grade NOMS'!P12+'Table 2d - Leavers by Grade exN'!P12</f>
        <v>55</v>
      </c>
      <c r="Q14" s="795">
        <f>'Table 2d-Leavers by Grade NOMS'!Q12+'Table 2d - Leavers by Grade exN'!Q12</f>
        <v>44</v>
      </c>
      <c r="R14" s="795">
        <f>'Table 2d-Leavers by Grade NOMS'!R12+'Table 2d - Leavers by Grade exN'!R12</f>
        <v>50</v>
      </c>
      <c r="S14" s="289"/>
      <c r="T14" s="795">
        <v>16</v>
      </c>
      <c r="U14" s="795">
        <v>10</v>
      </c>
      <c r="V14" s="795">
        <f>'Table 2d-Leavers by Grade NOMS'!V12+'Table 2d - Leavers by Grade exN'!V12</f>
        <v>14</v>
      </c>
      <c r="W14" s="795">
        <f>'Table 2d-Leavers by Grade NOMS'!W12+'Table 2d - Leavers by Grade exN'!W12</f>
        <v>12</v>
      </c>
      <c r="X14" s="795">
        <f>'Table 2d-Leavers by Grade NOMS'!X12+'Table 2d - Leavers by Grade exN'!X12</f>
        <v>14</v>
      </c>
      <c r="Y14" s="289"/>
      <c r="Z14" s="795">
        <f>'Table 2d-Leavers by Grade NOMS'!Z12+'Table 2d - Leavers by Grade exN'!Z12</f>
        <v>89</v>
      </c>
      <c r="AA14" s="795">
        <f>'Table 2d-Leavers by Grade NOMS'!AA12+'Table 2d - Leavers by Grade exN'!AA12</f>
        <v>86</v>
      </c>
    </row>
    <row r="15" spans="1:27" x14ac:dyDescent="0.25">
      <c r="A15" s="289" t="s">
        <v>17</v>
      </c>
      <c r="B15" s="759">
        <v>708</v>
      </c>
      <c r="C15" s="759">
        <v>730</v>
      </c>
      <c r="D15" s="759">
        <f>'Table 2d-Leavers by Grade NOMS'!D13+'Table 2d - Leavers by Grade exN'!D13</f>
        <v>1357</v>
      </c>
      <c r="E15" s="759">
        <f>'Table 2d-Leavers by Grade NOMS'!E13+'Table 2d - Leavers by Grade exN'!E13</f>
        <v>760</v>
      </c>
      <c r="F15" s="759">
        <f>'Table 2d-Leavers by Grade NOMS'!F13+'Table 2d - Leavers by Grade exN'!F13</f>
        <v>747</v>
      </c>
      <c r="G15" s="289"/>
      <c r="H15" s="759">
        <v>948</v>
      </c>
      <c r="I15" s="759">
        <v>607</v>
      </c>
      <c r="J15" s="759">
        <f>'Table 2d-Leavers by Grade NOMS'!J13+'Table 2d - Leavers by Grade exN'!J13</f>
        <v>674</v>
      </c>
      <c r="K15" s="759">
        <f>'Table 2d-Leavers by Grade NOMS'!K13+'Table 2d - Leavers by Grade exN'!K13</f>
        <v>468</v>
      </c>
      <c r="L15" s="759">
        <f>'Table 2d-Leavers by Grade NOMS'!L13+'Table 2d - Leavers by Grade exN'!L13</f>
        <v>418</v>
      </c>
      <c r="M15" s="289"/>
      <c r="N15" s="795">
        <v>196</v>
      </c>
      <c r="O15" s="795">
        <v>127</v>
      </c>
      <c r="P15" s="795">
        <f>'Table 2d-Leavers by Grade NOMS'!P13+'Table 2d - Leavers by Grade exN'!P13</f>
        <v>75</v>
      </c>
      <c r="Q15" s="795">
        <f>'Table 2d-Leavers by Grade NOMS'!Q13+'Table 2d - Leavers by Grade exN'!Q13</f>
        <v>46</v>
      </c>
      <c r="R15" s="795">
        <f>'Table 2d-Leavers by Grade NOMS'!R13+'Table 2d - Leavers by Grade exN'!R13</f>
        <v>64</v>
      </c>
      <c r="S15" s="289"/>
      <c r="T15" s="795">
        <v>33</v>
      </c>
      <c r="U15" s="795">
        <v>19</v>
      </c>
      <c r="V15" s="795">
        <f>'Table 2d-Leavers by Grade NOMS'!V13+'Table 2d - Leavers by Grade exN'!V13</f>
        <v>18</v>
      </c>
      <c r="W15" s="795">
        <f>'Table 2d-Leavers by Grade NOMS'!W13+'Table 2d - Leavers by Grade exN'!W13</f>
        <v>13</v>
      </c>
      <c r="X15" s="795">
        <f>'Table 2d-Leavers by Grade NOMS'!X13+'Table 2d - Leavers by Grade exN'!X13</f>
        <v>10</v>
      </c>
      <c r="Y15" s="289"/>
      <c r="Z15" s="795">
        <f>'Table 2d-Leavers by Grade NOMS'!Z13+'Table 2d - Leavers by Grade exN'!Z13</f>
        <v>87</v>
      </c>
      <c r="AA15" s="795">
        <f>'Table 2d-Leavers by Grade NOMS'!AA13+'Table 2d - Leavers by Grade exN'!AA13</f>
        <v>112</v>
      </c>
    </row>
    <row r="16" spans="1:27" x14ac:dyDescent="0.25">
      <c r="A16" s="289" t="s">
        <v>18</v>
      </c>
      <c r="B16" s="761">
        <v>1035</v>
      </c>
      <c r="C16" s="761">
        <v>1078</v>
      </c>
      <c r="D16" s="761">
        <f>'Table 2d-Leavers by Grade NOMS'!D14+'Table 2d - Leavers by Grade exN'!D14</f>
        <v>1300</v>
      </c>
      <c r="E16" s="761">
        <f>'Table 2d-Leavers by Grade NOMS'!E14+'Table 2d - Leavers by Grade exN'!E14</f>
        <v>1022</v>
      </c>
      <c r="F16" s="761">
        <f>'Table 2d-Leavers by Grade NOMS'!F14+'Table 2d - Leavers by Grade exN'!F14</f>
        <v>885</v>
      </c>
      <c r="G16" s="289"/>
      <c r="H16" s="761">
        <v>519</v>
      </c>
      <c r="I16" s="761">
        <v>393</v>
      </c>
      <c r="J16" s="761">
        <f>'Table 2d-Leavers by Grade NOMS'!J14+'Table 2d - Leavers by Grade exN'!J14</f>
        <v>317</v>
      </c>
      <c r="K16" s="761">
        <f>'Table 2d-Leavers by Grade NOMS'!K14+'Table 2d - Leavers by Grade exN'!K14</f>
        <v>266</v>
      </c>
      <c r="L16" s="761">
        <f>'Table 2d-Leavers by Grade NOMS'!L14+'Table 2d - Leavers by Grade exN'!L14</f>
        <v>260</v>
      </c>
      <c r="M16" s="289"/>
      <c r="N16" s="795">
        <v>59</v>
      </c>
      <c r="O16" s="795">
        <v>39</v>
      </c>
      <c r="P16" s="795">
        <f>'Table 2d-Leavers by Grade NOMS'!P14+'Table 2d - Leavers by Grade exN'!P14</f>
        <v>34</v>
      </c>
      <c r="Q16" s="795">
        <f>'Table 2d-Leavers by Grade NOMS'!Q14+'Table 2d - Leavers by Grade exN'!Q14</f>
        <v>21</v>
      </c>
      <c r="R16" s="795">
        <f>'Table 2d-Leavers by Grade NOMS'!R14+'Table 2d - Leavers by Grade exN'!R14</f>
        <v>32</v>
      </c>
      <c r="S16" s="289"/>
      <c r="T16" s="795">
        <v>10</v>
      </c>
      <c r="U16" s="795">
        <v>2</v>
      </c>
      <c r="V16" s="795">
        <f>'Table 2d-Leavers by Grade NOMS'!V14+'Table 2d - Leavers by Grade exN'!V14</f>
        <v>5</v>
      </c>
      <c r="W16" s="795">
        <f>'Table 2d-Leavers by Grade NOMS'!W14+'Table 2d - Leavers by Grade exN'!W14</f>
        <v>2</v>
      </c>
      <c r="X16" s="795">
        <f>'Table 2d-Leavers by Grade NOMS'!X14+'Table 2d - Leavers by Grade exN'!X14</f>
        <v>5</v>
      </c>
      <c r="Y16" s="289"/>
      <c r="Z16" s="795">
        <f>'Table 2d-Leavers by Grade NOMS'!Z14+'Table 2d - Leavers by Grade exN'!Z14</f>
        <v>93</v>
      </c>
      <c r="AA16" s="795">
        <f>'Table 2d-Leavers by Grade NOMS'!AA14+'Table 2d - Leavers by Grade exN'!AA14</f>
        <v>163</v>
      </c>
    </row>
    <row r="17" spans="1:27" x14ac:dyDescent="0.25">
      <c r="A17" s="287" t="s">
        <v>137</v>
      </c>
      <c r="B17" s="797"/>
      <c r="C17" s="797"/>
      <c r="D17" s="797"/>
      <c r="E17" s="797"/>
      <c r="F17" s="797"/>
      <c r="G17" s="296"/>
      <c r="H17" s="797"/>
      <c r="I17" s="797"/>
      <c r="J17" s="797"/>
      <c r="K17" s="797"/>
      <c r="L17" s="797"/>
      <c r="M17" s="296"/>
      <c r="N17" s="797"/>
      <c r="O17" s="797"/>
      <c r="P17" s="797"/>
      <c r="Q17" s="797"/>
      <c r="R17" s="797"/>
      <c r="S17" s="296"/>
      <c r="T17" s="797"/>
      <c r="U17" s="797"/>
      <c r="V17" s="797"/>
      <c r="W17" s="797"/>
      <c r="X17" s="797"/>
      <c r="Y17" s="288"/>
      <c r="Z17" s="797"/>
      <c r="AA17" s="797"/>
    </row>
    <row r="18" spans="1:27" x14ac:dyDescent="0.25">
      <c r="A18" s="466" t="s">
        <v>21</v>
      </c>
      <c r="B18" s="759">
        <v>244</v>
      </c>
      <c r="C18" s="759">
        <v>210</v>
      </c>
      <c r="D18" s="759">
        <v>291</v>
      </c>
      <c r="E18" s="759">
        <v>277</v>
      </c>
      <c r="F18" s="759">
        <v>295</v>
      </c>
      <c r="G18" s="357"/>
      <c r="H18" s="759">
        <v>269</v>
      </c>
      <c r="I18" s="759">
        <v>142</v>
      </c>
      <c r="J18" s="759">
        <v>129</v>
      </c>
      <c r="K18" s="759">
        <v>141</v>
      </c>
      <c r="L18" s="759">
        <v>140</v>
      </c>
      <c r="M18" s="357"/>
      <c r="N18" s="795">
        <v>19</v>
      </c>
      <c r="O18" s="795">
        <v>7</v>
      </c>
      <c r="P18" s="795">
        <v>14</v>
      </c>
      <c r="Q18" s="795">
        <v>6</v>
      </c>
      <c r="R18" s="795">
        <v>8</v>
      </c>
      <c r="S18" s="357"/>
      <c r="T18" s="795" t="s">
        <v>45</v>
      </c>
      <c r="U18" s="795" t="s">
        <v>45</v>
      </c>
      <c r="V18" s="795">
        <v>3</v>
      </c>
      <c r="W18" s="795" t="s">
        <v>45</v>
      </c>
      <c r="X18" s="795" t="s">
        <v>45</v>
      </c>
      <c r="Y18" s="357"/>
      <c r="Z18" s="795">
        <v>4</v>
      </c>
      <c r="AA18" s="795">
        <v>21</v>
      </c>
    </row>
    <row r="19" spans="1:27" x14ac:dyDescent="0.25">
      <c r="A19" s="945" t="s">
        <v>22</v>
      </c>
      <c r="B19" s="795"/>
      <c r="C19" s="795"/>
      <c r="D19" s="795"/>
      <c r="E19" s="795"/>
      <c r="F19" s="795"/>
      <c r="G19" s="289"/>
      <c r="H19" s="795"/>
      <c r="I19" s="795"/>
      <c r="J19" s="795"/>
      <c r="K19" s="795"/>
      <c r="L19" s="795"/>
      <c r="M19" s="289"/>
      <c r="N19" s="795"/>
      <c r="O19" s="795"/>
      <c r="P19" s="795"/>
      <c r="Q19" s="795"/>
      <c r="R19" s="795"/>
      <c r="S19" s="289"/>
      <c r="T19" s="795"/>
      <c r="U19" s="795"/>
      <c r="V19" s="795"/>
      <c r="W19" s="795"/>
      <c r="X19" s="795"/>
      <c r="Y19" s="289"/>
      <c r="Z19" s="795"/>
      <c r="AA19" s="795"/>
    </row>
    <row r="20" spans="1:27" x14ac:dyDescent="0.25">
      <c r="A20" s="945" t="s">
        <v>23</v>
      </c>
      <c r="B20" s="759">
        <v>72</v>
      </c>
      <c r="C20" s="759">
        <v>72</v>
      </c>
      <c r="D20" s="759">
        <v>81</v>
      </c>
      <c r="E20" s="759">
        <v>115</v>
      </c>
      <c r="F20" s="759">
        <v>125</v>
      </c>
      <c r="G20" s="289"/>
      <c r="H20" s="759">
        <v>81</v>
      </c>
      <c r="I20" s="759">
        <v>47</v>
      </c>
      <c r="J20" s="759">
        <v>57</v>
      </c>
      <c r="K20" s="759">
        <v>60</v>
      </c>
      <c r="L20" s="759">
        <v>61</v>
      </c>
      <c r="M20" s="289"/>
      <c r="N20" s="795">
        <v>3</v>
      </c>
      <c r="O20" s="795">
        <v>4</v>
      </c>
      <c r="P20" s="795">
        <v>11</v>
      </c>
      <c r="Q20" s="795" t="s">
        <v>45</v>
      </c>
      <c r="R20" s="795">
        <v>3</v>
      </c>
      <c r="S20" s="289"/>
      <c r="T20" s="795" t="s">
        <v>45</v>
      </c>
      <c r="U20" s="795" t="s">
        <v>45</v>
      </c>
      <c r="V20" s="795" t="s">
        <v>45</v>
      </c>
      <c r="W20" s="795" t="s">
        <v>45</v>
      </c>
      <c r="X20" s="795" t="s">
        <v>45</v>
      </c>
      <c r="Y20" s="289"/>
      <c r="Z20" s="795" t="s">
        <v>45</v>
      </c>
      <c r="AA20" s="795">
        <v>7</v>
      </c>
    </row>
    <row r="21" spans="1:27" x14ac:dyDescent="0.25">
      <c r="A21" s="945" t="s">
        <v>24</v>
      </c>
      <c r="B21" s="759">
        <v>122</v>
      </c>
      <c r="C21" s="759">
        <v>82</v>
      </c>
      <c r="D21" s="759">
        <v>115</v>
      </c>
      <c r="E21" s="759">
        <v>98</v>
      </c>
      <c r="F21" s="759">
        <v>113</v>
      </c>
      <c r="G21" s="289"/>
      <c r="H21" s="759">
        <v>131</v>
      </c>
      <c r="I21" s="759">
        <v>55</v>
      </c>
      <c r="J21" s="759">
        <v>40</v>
      </c>
      <c r="K21" s="759">
        <v>54</v>
      </c>
      <c r="L21" s="759">
        <v>51</v>
      </c>
      <c r="M21" s="289"/>
      <c r="N21" s="795">
        <v>9</v>
      </c>
      <c r="O21" s="795" t="s">
        <v>45</v>
      </c>
      <c r="P21" s="795" t="s">
        <v>45</v>
      </c>
      <c r="Q21" s="795" t="s">
        <v>45</v>
      </c>
      <c r="R21" s="795" t="s">
        <v>45</v>
      </c>
      <c r="S21" s="289"/>
      <c r="T21" s="795" t="s">
        <v>45</v>
      </c>
      <c r="U21" s="795" t="s">
        <v>45</v>
      </c>
      <c r="V21" s="795" t="s">
        <v>45</v>
      </c>
      <c r="W21" s="795" t="s">
        <v>45</v>
      </c>
      <c r="X21" s="795" t="s">
        <v>45</v>
      </c>
      <c r="Y21" s="289"/>
      <c r="Z21" s="795">
        <v>3</v>
      </c>
      <c r="AA21" s="795" t="s">
        <v>45</v>
      </c>
    </row>
    <row r="22" spans="1:27" x14ac:dyDescent="0.25">
      <c r="A22" s="945" t="s">
        <v>25</v>
      </c>
      <c r="B22" s="759">
        <v>19</v>
      </c>
      <c r="C22" s="759">
        <v>21</v>
      </c>
      <c r="D22" s="759">
        <v>43</v>
      </c>
      <c r="E22" s="759">
        <v>35</v>
      </c>
      <c r="F22" s="759">
        <v>20</v>
      </c>
      <c r="G22" s="289"/>
      <c r="H22" s="759">
        <v>21</v>
      </c>
      <c r="I22" s="759">
        <v>19</v>
      </c>
      <c r="J22" s="759">
        <v>11</v>
      </c>
      <c r="K22" s="759">
        <v>11</v>
      </c>
      <c r="L22" s="759">
        <v>11</v>
      </c>
      <c r="M22" s="289"/>
      <c r="N22" s="795" t="s">
        <v>45</v>
      </c>
      <c r="O22" s="795" t="s">
        <v>45</v>
      </c>
      <c r="P22" s="795" t="s">
        <v>45</v>
      </c>
      <c r="Q22" s="795" t="s">
        <v>45</v>
      </c>
      <c r="R22" s="795" t="s">
        <v>45</v>
      </c>
      <c r="S22" s="289"/>
      <c r="T22" s="795" t="s">
        <v>45</v>
      </c>
      <c r="U22" s="795" t="s">
        <v>45</v>
      </c>
      <c r="V22" s="795" t="s">
        <v>45</v>
      </c>
      <c r="W22" s="795" t="s">
        <v>45</v>
      </c>
      <c r="X22" s="795" t="s">
        <v>45</v>
      </c>
      <c r="Y22" s="289"/>
      <c r="Z22" s="795" t="s">
        <v>45</v>
      </c>
      <c r="AA22" s="795" t="s">
        <v>45</v>
      </c>
    </row>
    <row r="23" spans="1:27" x14ac:dyDescent="0.25">
      <c r="A23" s="945" t="s">
        <v>26</v>
      </c>
      <c r="B23" s="759">
        <v>31</v>
      </c>
      <c r="C23" s="759">
        <v>35</v>
      </c>
      <c r="D23" s="759">
        <v>52</v>
      </c>
      <c r="E23" s="759">
        <v>29</v>
      </c>
      <c r="F23" s="759">
        <v>37</v>
      </c>
      <c r="G23" s="289"/>
      <c r="H23" s="759">
        <v>36</v>
      </c>
      <c r="I23" s="759">
        <v>21</v>
      </c>
      <c r="J23" s="759">
        <v>21</v>
      </c>
      <c r="K23" s="759">
        <v>16</v>
      </c>
      <c r="L23" s="759">
        <v>17</v>
      </c>
      <c r="M23" s="289"/>
      <c r="N23" s="795" t="s">
        <v>45</v>
      </c>
      <c r="O23" s="795" t="s">
        <v>45</v>
      </c>
      <c r="P23" s="795" t="s">
        <v>45</v>
      </c>
      <c r="Q23" s="795" t="s">
        <v>45</v>
      </c>
      <c r="R23" s="795">
        <v>3</v>
      </c>
      <c r="S23" s="289"/>
      <c r="T23" s="795" t="s">
        <v>45</v>
      </c>
      <c r="U23" s="795" t="s">
        <v>45</v>
      </c>
      <c r="V23" s="795" t="s">
        <v>45</v>
      </c>
      <c r="W23" s="795" t="s">
        <v>45</v>
      </c>
      <c r="X23" s="795" t="s">
        <v>45</v>
      </c>
      <c r="Y23" s="289"/>
      <c r="Z23" s="795" t="s">
        <v>45</v>
      </c>
      <c r="AA23" s="795">
        <v>8</v>
      </c>
    </row>
    <row r="24" spans="1:27" x14ac:dyDescent="0.25">
      <c r="A24" s="466" t="s">
        <v>27</v>
      </c>
      <c r="B24" s="759">
        <v>2588</v>
      </c>
      <c r="C24" s="759">
        <v>2743</v>
      </c>
      <c r="D24" s="759">
        <v>3906</v>
      </c>
      <c r="E24" s="759">
        <v>2690</v>
      </c>
      <c r="F24" s="759">
        <v>2515</v>
      </c>
      <c r="G24" s="289"/>
      <c r="H24" s="759">
        <v>2156</v>
      </c>
      <c r="I24" s="759">
        <v>1522</v>
      </c>
      <c r="J24" s="759">
        <v>1626</v>
      </c>
      <c r="K24" s="759">
        <v>1279</v>
      </c>
      <c r="L24" s="759">
        <v>1047</v>
      </c>
      <c r="M24" s="289"/>
      <c r="N24" s="795">
        <v>301</v>
      </c>
      <c r="O24" s="795">
        <v>168</v>
      </c>
      <c r="P24" s="795">
        <v>138</v>
      </c>
      <c r="Q24" s="795">
        <v>100</v>
      </c>
      <c r="R24" s="795">
        <v>135</v>
      </c>
      <c r="S24" s="289"/>
      <c r="T24" s="795">
        <v>50</v>
      </c>
      <c r="U24" s="795" t="s">
        <v>45</v>
      </c>
      <c r="V24" s="795">
        <v>24</v>
      </c>
      <c r="W24" s="795" t="s">
        <v>45</v>
      </c>
      <c r="X24" s="795" t="s">
        <v>45</v>
      </c>
      <c r="Y24" s="289"/>
      <c r="Z24" s="795">
        <v>34</v>
      </c>
      <c r="AA24" s="795">
        <v>148</v>
      </c>
    </row>
    <row r="25" spans="1:27" x14ac:dyDescent="0.25">
      <c r="A25" s="446" t="s">
        <v>333</v>
      </c>
      <c r="B25" s="759">
        <v>560</v>
      </c>
      <c r="C25" s="759">
        <v>514</v>
      </c>
      <c r="D25" s="759">
        <v>694</v>
      </c>
      <c r="E25" s="759">
        <v>729</v>
      </c>
      <c r="F25" s="759">
        <v>697</v>
      </c>
      <c r="G25" s="289"/>
      <c r="H25" s="759">
        <v>413</v>
      </c>
      <c r="I25" s="759">
        <v>276</v>
      </c>
      <c r="J25" s="759">
        <v>308</v>
      </c>
      <c r="K25" s="759">
        <v>438</v>
      </c>
      <c r="L25" s="759">
        <v>317</v>
      </c>
      <c r="M25" s="289"/>
      <c r="N25" s="795">
        <v>87</v>
      </c>
      <c r="O25" s="795">
        <v>60</v>
      </c>
      <c r="P25" s="795">
        <v>95</v>
      </c>
      <c r="Q25" s="795">
        <v>38</v>
      </c>
      <c r="R25" s="795">
        <v>53</v>
      </c>
      <c r="S25" s="289"/>
      <c r="T25" s="795">
        <v>13</v>
      </c>
      <c r="U25" s="795">
        <v>11</v>
      </c>
      <c r="V25" s="795">
        <v>16</v>
      </c>
      <c r="W25" s="795">
        <v>7</v>
      </c>
      <c r="X25" s="795">
        <v>15</v>
      </c>
      <c r="Y25" s="289"/>
      <c r="Z25" s="795">
        <v>421</v>
      </c>
      <c r="AA25" s="795">
        <v>418</v>
      </c>
    </row>
    <row r="26" spans="1:27" x14ac:dyDescent="0.25">
      <c r="A26" s="466"/>
      <c r="B26" s="798"/>
      <c r="C26" s="798"/>
      <c r="D26" s="798"/>
      <c r="E26" s="798"/>
      <c r="F26" s="798"/>
      <c r="G26" s="291"/>
      <c r="H26" s="798"/>
      <c r="I26" s="798"/>
      <c r="J26" s="798"/>
      <c r="K26" s="798"/>
      <c r="L26" s="798"/>
      <c r="M26" s="291"/>
      <c r="N26" s="798"/>
      <c r="O26" s="798"/>
      <c r="P26" s="798"/>
      <c r="Q26" s="798"/>
      <c r="R26" s="798"/>
      <c r="S26" s="291"/>
      <c r="T26" s="798"/>
      <c r="U26" s="798"/>
      <c r="V26" s="798"/>
      <c r="W26" s="798"/>
      <c r="X26" s="798"/>
      <c r="Y26" s="290"/>
      <c r="Z26" s="798"/>
      <c r="AA26" s="798"/>
    </row>
    <row r="27" spans="1:27" ht="15.6" x14ac:dyDescent="0.25">
      <c r="A27" s="550" t="s">
        <v>290</v>
      </c>
      <c r="B27" s="806">
        <v>0.83490566037735847</v>
      </c>
      <c r="C27" s="806">
        <v>0.85174502451687339</v>
      </c>
      <c r="D27" s="806">
        <v>0.85810672664076881</v>
      </c>
      <c r="E27" s="806">
        <v>0.80275974025974028</v>
      </c>
      <c r="F27" s="806">
        <v>0.80125463358996296</v>
      </c>
      <c r="G27" s="713"/>
      <c r="H27" s="806">
        <v>0.85447498238195918</v>
      </c>
      <c r="I27" s="806">
        <v>0.85773195876288655</v>
      </c>
      <c r="J27" s="806">
        <v>0.85070285991274841</v>
      </c>
      <c r="K27" s="806">
        <v>0.76426264800861143</v>
      </c>
      <c r="L27" s="806">
        <v>0.78922872340425532</v>
      </c>
      <c r="M27" s="713"/>
      <c r="N27" s="800">
        <v>0.78624078624078619</v>
      </c>
      <c r="O27" s="800">
        <v>0.74468085106382975</v>
      </c>
      <c r="P27" s="800">
        <v>0.61538461538461542</v>
      </c>
      <c r="Q27" s="800">
        <v>0.73611111111111116</v>
      </c>
      <c r="R27" s="800">
        <v>0.72959183673469385</v>
      </c>
      <c r="S27" s="713"/>
      <c r="T27" s="800">
        <v>0.796875</v>
      </c>
      <c r="U27" s="800">
        <v>0.66666666666666663</v>
      </c>
      <c r="V27" s="800">
        <v>0.62790697674418605</v>
      </c>
      <c r="W27" s="800">
        <v>0.75862068965517238</v>
      </c>
      <c r="X27" s="800">
        <v>0.55882352941176472</v>
      </c>
      <c r="Y27" s="713"/>
      <c r="Z27" s="800">
        <v>8.2788671023965144E-2</v>
      </c>
      <c r="AA27" s="800">
        <v>0.2879045996592845</v>
      </c>
    </row>
    <row r="28" spans="1:27" x14ac:dyDescent="0.25">
      <c r="A28" s="293"/>
      <c r="B28" s="798"/>
      <c r="C28" s="798"/>
      <c r="D28" s="798"/>
      <c r="E28" s="798"/>
      <c r="F28" s="798"/>
      <c r="G28" s="292"/>
      <c r="H28" s="798"/>
      <c r="I28" s="798"/>
      <c r="J28" s="798"/>
      <c r="K28" s="798"/>
      <c r="L28" s="798"/>
      <c r="M28" s="292"/>
      <c r="N28" s="798"/>
      <c r="O28" s="798"/>
      <c r="P28" s="798"/>
      <c r="Q28" s="798"/>
      <c r="R28" s="798"/>
      <c r="S28" s="292"/>
      <c r="T28" s="798"/>
      <c r="U28" s="798"/>
      <c r="V28" s="798"/>
      <c r="W28" s="798"/>
      <c r="X28" s="798"/>
      <c r="Y28" s="292"/>
      <c r="Z28" s="798"/>
      <c r="AA28" s="798"/>
    </row>
    <row r="29" spans="1:27" x14ac:dyDescent="0.25">
      <c r="A29" s="251" t="s">
        <v>29</v>
      </c>
      <c r="B29" s="799"/>
      <c r="C29" s="799"/>
      <c r="D29" s="799"/>
      <c r="E29" s="799"/>
      <c r="F29" s="799"/>
      <c r="G29" s="304"/>
      <c r="H29" s="799"/>
      <c r="I29" s="799"/>
      <c r="J29" s="799"/>
      <c r="K29" s="799"/>
      <c r="L29" s="799"/>
      <c r="M29" s="304"/>
      <c r="N29" s="799"/>
      <c r="O29" s="799"/>
      <c r="P29" s="799"/>
      <c r="Q29" s="799"/>
      <c r="R29" s="799"/>
      <c r="S29" s="304"/>
      <c r="T29" s="799"/>
      <c r="U29" s="799"/>
      <c r="V29" s="799"/>
      <c r="W29" s="799"/>
      <c r="X29" s="799"/>
      <c r="Y29" s="304"/>
      <c r="Z29" s="799"/>
      <c r="AA29" s="799"/>
    </row>
    <row r="30" spans="1:27" x14ac:dyDescent="0.25">
      <c r="A30" s="289" t="s">
        <v>30</v>
      </c>
      <c r="B30" s="759">
        <v>158</v>
      </c>
      <c r="C30" s="759">
        <v>195</v>
      </c>
      <c r="D30" s="759">
        <f>'Table 2d-Leavers by Grade NOMS'!D27+'Table 2d - Leavers by Grade exN'!D27</f>
        <v>266</v>
      </c>
      <c r="E30" s="759">
        <f>'Table 2d-Leavers by Grade NOMS'!E27+'Table 2d - Leavers by Grade exN'!E27</f>
        <v>182</v>
      </c>
      <c r="F30" s="759">
        <f>'Table 2d-Leavers by Grade NOMS'!F27+'Table 2d - Leavers by Grade exN'!F27</f>
        <v>193</v>
      </c>
      <c r="G30" s="304"/>
      <c r="H30" s="759">
        <v>143</v>
      </c>
      <c r="I30" s="759">
        <v>100</v>
      </c>
      <c r="J30" s="759">
        <f>'Table 2d-Leavers by Grade NOMS'!J27+'Table 2d - Leavers by Grade exN'!J27</f>
        <v>107</v>
      </c>
      <c r="K30" s="759">
        <f>'Table 2d-Leavers by Grade NOMS'!K27+'Table 2d - Leavers by Grade exN'!K27</f>
        <v>90</v>
      </c>
      <c r="L30" s="759">
        <f>'Table 2d-Leavers by Grade NOMS'!L27+'Table 2d - Leavers by Grade exN'!L27</f>
        <v>84</v>
      </c>
      <c r="M30" s="304"/>
      <c r="N30" s="795">
        <v>9</v>
      </c>
      <c r="O30" s="795">
        <v>9</v>
      </c>
      <c r="P30" s="795">
        <f>'Table 2d-Leavers by Grade NOMS'!P27+'Table 2d - Leavers by Grade exN'!P27</f>
        <v>4</v>
      </c>
      <c r="Q30" s="795">
        <f>'Table 2d-Leavers by Grade NOMS'!Q27+'Table 2d - Leavers by Grade exN'!Q27</f>
        <v>4</v>
      </c>
      <c r="R30" s="795">
        <f>'Table 2d-Leavers by Grade NOMS'!R27+'Table 2d - Leavers by Grade exN'!R27</f>
        <v>8</v>
      </c>
      <c r="S30" s="304"/>
      <c r="T30" s="795" t="s">
        <v>45</v>
      </c>
      <c r="U30" s="795" t="s">
        <v>45</v>
      </c>
      <c r="V30" s="795" t="s">
        <v>45</v>
      </c>
      <c r="W30" s="795" t="s">
        <v>45</v>
      </c>
      <c r="X30" s="795" t="s">
        <v>45</v>
      </c>
      <c r="Y30" s="304"/>
      <c r="Z30" s="795" t="s">
        <v>45</v>
      </c>
      <c r="AA30" s="795">
        <f>'Table 2d-Leavers by Grade NOMS'!AA27+'Table 2d - Leavers by Grade exN'!AA27</f>
        <v>17</v>
      </c>
    </row>
    <row r="31" spans="1:27" x14ac:dyDescent="0.25">
      <c r="A31" s="289" t="s">
        <v>31</v>
      </c>
      <c r="B31" s="759">
        <v>2054</v>
      </c>
      <c r="C31" s="759">
        <v>2018</v>
      </c>
      <c r="D31" s="759">
        <f>'Table 2d-Leavers by Grade NOMS'!D28+'Table 2d - Leavers by Grade exN'!D28</f>
        <v>2564</v>
      </c>
      <c r="E31" s="759">
        <f>'Table 2d-Leavers by Grade NOMS'!E28+'Table 2d - Leavers by Grade exN'!E28</f>
        <v>2103</v>
      </c>
      <c r="F31" s="759">
        <f>'Table 2d-Leavers by Grade NOMS'!F28+'Table 2d - Leavers by Grade exN'!F28</f>
        <v>2138</v>
      </c>
      <c r="G31" s="304"/>
      <c r="H31" s="759">
        <v>1800</v>
      </c>
      <c r="I31" s="759">
        <v>1159</v>
      </c>
      <c r="J31" s="759">
        <f>'Table 2d-Leavers by Grade NOMS'!J28+'Table 2d - Leavers by Grade exN'!J28</f>
        <v>1125</v>
      </c>
      <c r="K31" s="759">
        <f>'Table 2d-Leavers by Grade NOMS'!K28+'Table 2d - Leavers by Grade exN'!K28</f>
        <v>1030</v>
      </c>
      <c r="L31" s="759">
        <f>'Table 2d-Leavers by Grade NOMS'!L28+'Table 2d - Leavers by Grade exN'!L28</f>
        <v>915</v>
      </c>
      <c r="M31" s="304"/>
      <c r="N31" s="795">
        <v>234</v>
      </c>
      <c r="O31" s="795">
        <v>143</v>
      </c>
      <c r="P31" s="795">
        <f>'Table 2d-Leavers by Grade NOMS'!P28+'Table 2d - Leavers by Grade exN'!P28</f>
        <v>98</v>
      </c>
      <c r="Q31" s="795">
        <f>'Table 2d-Leavers by Grade NOMS'!Q28+'Table 2d - Leavers by Grade exN'!Q28</f>
        <v>83</v>
      </c>
      <c r="R31" s="795">
        <f>'Table 2d-Leavers by Grade NOMS'!R28+'Table 2d - Leavers by Grade exN'!R28</f>
        <v>98</v>
      </c>
      <c r="S31" s="304"/>
      <c r="T31" s="795" t="s">
        <v>45</v>
      </c>
      <c r="U31" s="795" t="s">
        <v>45</v>
      </c>
      <c r="V31" s="795" t="s">
        <v>45</v>
      </c>
      <c r="W31" s="795" t="s">
        <v>45</v>
      </c>
      <c r="X31" s="795" t="s">
        <v>45</v>
      </c>
      <c r="Y31" s="304"/>
      <c r="Z31" s="795" t="s">
        <v>45</v>
      </c>
      <c r="AA31" s="795">
        <f>'Table 2d-Leavers by Grade NOMS'!AA28+'Table 2d - Leavers by Grade exN'!AA28</f>
        <v>126</v>
      </c>
    </row>
    <row r="32" spans="1:27" x14ac:dyDescent="0.25">
      <c r="A32" s="446" t="s">
        <v>333</v>
      </c>
      <c r="B32" s="759">
        <v>1180</v>
      </c>
      <c r="C32" s="759">
        <v>1254</v>
      </c>
      <c r="D32" s="759">
        <f>'Table 2d-Leavers by Grade NOMS'!D29+'Table 2d - Leavers by Grade exN'!D29</f>
        <v>2061</v>
      </c>
      <c r="E32" s="759">
        <f>'Table 2d-Leavers by Grade NOMS'!E29+'Table 2d - Leavers by Grade exN'!E29</f>
        <v>1411</v>
      </c>
      <c r="F32" s="759">
        <f>'Table 2d-Leavers by Grade NOMS'!F29+'Table 2d - Leavers by Grade exN'!F29</f>
        <v>1176</v>
      </c>
      <c r="G32" s="304"/>
      <c r="H32" s="759">
        <v>895</v>
      </c>
      <c r="I32" s="759">
        <v>681</v>
      </c>
      <c r="J32" s="759">
        <f>'Table 2d-Leavers by Grade NOMS'!J29+'Table 2d - Leavers by Grade exN'!J29</f>
        <v>831</v>
      </c>
      <c r="K32" s="759">
        <f>'Table 2d-Leavers by Grade NOMS'!K29+'Table 2d - Leavers by Grade exN'!K29</f>
        <v>738</v>
      </c>
      <c r="L32" s="759">
        <f>'Table 2d-Leavers by Grade NOMS'!L29+'Table 2d - Leavers by Grade exN'!L29</f>
        <v>505</v>
      </c>
      <c r="M32" s="304"/>
      <c r="N32" s="795">
        <v>164</v>
      </c>
      <c r="O32" s="795">
        <v>83</v>
      </c>
      <c r="P32" s="795">
        <f>'Table 2d-Leavers by Grade NOMS'!P29+'Table 2d - Leavers by Grade exN'!P29</f>
        <v>145</v>
      </c>
      <c r="Q32" s="795">
        <f>'Table 2d-Leavers by Grade NOMS'!Q29+'Table 2d - Leavers by Grade exN'!Q29</f>
        <v>57</v>
      </c>
      <c r="R32" s="795">
        <f>'Table 2d-Leavers by Grade NOMS'!R29+'Table 2d - Leavers by Grade exN'!R29</f>
        <v>90</v>
      </c>
      <c r="S32" s="304"/>
      <c r="T32" s="795">
        <v>21</v>
      </c>
      <c r="U32" s="795">
        <v>9</v>
      </c>
      <c r="V32" s="795">
        <f>'Table 2d-Leavers by Grade NOMS'!V29+'Table 2d - Leavers by Grade exN'!V29</f>
        <v>19</v>
      </c>
      <c r="W32" s="795">
        <f>'Table 2d-Leavers by Grade NOMS'!W29+'Table 2d - Leavers by Grade exN'!W29</f>
        <v>12</v>
      </c>
      <c r="X32" s="795">
        <f>'Table 2d-Leavers by Grade NOMS'!X29+'Table 2d - Leavers by Grade exN'!X29</f>
        <v>13</v>
      </c>
      <c r="Y32" s="304"/>
      <c r="Z32" s="795">
        <f>'Table 2d-Leavers by Grade NOMS'!Z29+'Table 2d - Leavers by Grade exN'!Z29</f>
        <v>441</v>
      </c>
      <c r="AA32" s="795">
        <f>'Table 2d-Leavers by Grade NOMS'!AA29+'Table 2d - Leavers by Grade exN'!AA29</f>
        <v>444</v>
      </c>
    </row>
    <row r="33" spans="1:27" x14ac:dyDescent="0.25">
      <c r="A33" s="289"/>
      <c r="B33" s="289"/>
      <c r="C33" s="289"/>
      <c r="D33" s="462"/>
      <c r="E33" s="462"/>
      <c r="F33" s="462"/>
      <c r="G33" s="289"/>
      <c r="H33" s="289"/>
      <c r="I33" s="289"/>
      <c r="J33" s="462"/>
      <c r="K33" s="462"/>
      <c r="L33" s="462"/>
      <c r="M33" s="289"/>
      <c r="N33" s="289"/>
      <c r="O33" s="289"/>
      <c r="P33" s="462"/>
      <c r="Q33" s="462"/>
      <c r="R33" s="462"/>
      <c r="S33" s="289"/>
      <c r="T33" s="289"/>
      <c r="U33" s="289"/>
      <c r="V33" s="462"/>
      <c r="W33" s="462"/>
      <c r="X33" s="462"/>
      <c r="Y33" s="289"/>
      <c r="Z33" s="462"/>
      <c r="AA33" s="462"/>
    </row>
    <row r="34" spans="1:27" ht="15.6" x14ac:dyDescent="0.25">
      <c r="A34" s="550" t="s">
        <v>290</v>
      </c>
      <c r="B34" s="715">
        <v>0.652122641509434</v>
      </c>
      <c r="C34" s="715">
        <v>0.63830400922988173</v>
      </c>
      <c r="D34" s="715">
        <v>0.57861378041300349</v>
      </c>
      <c r="E34" s="715">
        <v>0.61823593073593075</v>
      </c>
      <c r="F34" s="715">
        <v>0.66467065868263475</v>
      </c>
      <c r="G34" s="713"/>
      <c r="H34" s="715">
        <v>0.68463706835799865</v>
      </c>
      <c r="I34" s="715">
        <v>0.64896907216494848</v>
      </c>
      <c r="J34" s="715">
        <v>0.59718856034900625</v>
      </c>
      <c r="K34" s="715">
        <v>0.60279870828848225</v>
      </c>
      <c r="L34" s="715">
        <v>0.66422872340425532</v>
      </c>
      <c r="M34" s="713"/>
      <c r="N34" s="713">
        <v>0.59705159705159705</v>
      </c>
      <c r="O34" s="713">
        <v>0.64680851063829792</v>
      </c>
      <c r="P34" s="713">
        <v>0.41295546558704455</v>
      </c>
      <c r="Q34" s="713">
        <v>0.60416666666666663</v>
      </c>
      <c r="R34" s="713">
        <v>0.54081632653061229</v>
      </c>
      <c r="S34" s="713"/>
      <c r="T34" s="713">
        <v>0.671875</v>
      </c>
      <c r="U34" s="713">
        <v>0.72727272727272729</v>
      </c>
      <c r="V34" s="713">
        <v>0.55813953488372092</v>
      </c>
      <c r="W34" s="713">
        <v>0.58620689655172409</v>
      </c>
      <c r="X34" s="713">
        <v>0.61764705882352944</v>
      </c>
      <c r="Y34" s="713"/>
      <c r="Z34" s="713">
        <v>3.9215686274509803E-2</v>
      </c>
      <c r="AA34" s="713">
        <v>0.24361158432708688</v>
      </c>
    </row>
    <row r="35" spans="1:27" x14ac:dyDescent="0.25">
      <c r="A35" s="289"/>
      <c r="B35" s="289"/>
      <c r="C35" s="289"/>
      <c r="D35" s="462"/>
      <c r="E35" s="462"/>
      <c r="F35" s="462"/>
      <c r="G35" s="289"/>
      <c r="H35" s="289"/>
      <c r="I35" s="357"/>
      <c r="J35" s="462"/>
      <c r="K35" s="462"/>
      <c r="L35" s="462"/>
      <c r="M35" s="289"/>
      <c r="N35" s="289"/>
      <c r="O35" s="357"/>
      <c r="P35" s="462"/>
      <c r="Q35" s="462"/>
      <c r="R35" s="462"/>
      <c r="S35" s="289"/>
      <c r="T35" s="289"/>
      <c r="U35" s="462"/>
      <c r="V35" s="462"/>
      <c r="W35" s="462"/>
      <c r="X35" s="462"/>
      <c r="Y35" s="289"/>
      <c r="Z35" s="462"/>
      <c r="AA35" s="462"/>
    </row>
    <row r="36" spans="1:27" ht="15.6" x14ac:dyDescent="0.25">
      <c r="A36" s="986"/>
      <c r="B36" s="1043" t="s">
        <v>300</v>
      </c>
      <c r="C36" s="1043"/>
      <c r="D36" s="1043"/>
      <c r="E36" s="1043"/>
      <c r="F36" s="1043"/>
      <c r="G36" s="1043"/>
      <c r="H36" s="1043"/>
      <c r="I36" s="1043"/>
      <c r="J36" s="1043"/>
      <c r="K36" s="1043"/>
      <c r="L36" s="1043"/>
      <c r="M36" s="1043"/>
      <c r="N36" s="1043"/>
      <c r="O36" s="1043"/>
      <c r="P36" s="1043"/>
      <c r="Q36" s="1043"/>
      <c r="R36" s="1043"/>
      <c r="S36" s="1043"/>
      <c r="T36" s="1043"/>
      <c r="U36" s="1043"/>
      <c r="V36" s="1043"/>
      <c r="W36" s="1043"/>
      <c r="X36" s="1043"/>
      <c r="Y36" s="1043"/>
      <c r="Z36" s="1043"/>
      <c r="AA36" s="1043"/>
    </row>
    <row r="37" spans="1:27" x14ac:dyDescent="0.25">
      <c r="A37" s="251" t="s">
        <v>10</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row>
    <row r="38" spans="1:27" x14ac:dyDescent="0.25">
      <c r="A38" s="289" t="s">
        <v>11</v>
      </c>
      <c r="B38" s="720">
        <f t="shared" ref="B38:F39" si="0">B9/B$7</f>
        <v>0.49321933962264153</v>
      </c>
      <c r="C38" s="720">
        <f t="shared" si="0"/>
        <v>0.47822324776463804</v>
      </c>
      <c r="D38" s="720">
        <f t="shared" si="0"/>
        <v>0.3804947863422613</v>
      </c>
      <c r="E38" s="720">
        <f t="shared" si="0"/>
        <v>0.49161255411255411</v>
      </c>
      <c r="F38" s="720">
        <f t="shared" si="0"/>
        <v>0.46763615625891075</v>
      </c>
      <c r="G38" s="720"/>
      <c r="H38" s="720">
        <f t="shared" ref="H38:L39" si="1">H9/H$7</f>
        <v>0.51092318534179004</v>
      </c>
      <c r="I38" s="720">
        <f t="shared" si="1"/>
        <v>0.47938144329896909</v>
      </c>
      <c r="J38" s="720">
        <f t="shared" si="1"/>
        <v>0.44692195831313619</v>
      </c>
      <c r="K38" s="720">
        <f t="shared" si="1"/>
        <v>0.5161463939720129</v>
      </c>
      <c r="L38" s="720">
        <f t="shared" si="1"/>
        <v>0.48404255319148937</v>
      </c>
      <c r="M38" s="720"/>
      <c r="N38" s="720">
        <f t="shared" ref="N38:R39" si="2">N9/N$7</f>
        <v>0.44226044226044225</v>
      </c>
      <c r="O38" s="720">
        <f t="shared" si="2"/>
        <v>0.39148936170212767</v>
      </c>
      <c r="P38" s="720">
        <f t="shared" si="2"/>
        <v>0.45748987854251011</v>
      </c>
      <c r="Q38" s="720">
        <f t="shared" si="2"/>
        <v>0.4375</v>
      </c>
      <c r="R38" s="720">
        <f t="shared" si="2"/>
        <v>0.42857142857142855</v>
      </c>
      <c r="S38" s="720"/>
      <c r="T38" s="720">
        <f t="shared" ref="T38:X39" si="3">T9/T$7</f>
        <v>0.4375</v>
      </c>
      <c r="U38" s="720">
        <f t="shared" si="3"/>
        <v>0.39393939393939392</v>
      </c>
      <c r="V38" s="720">
        <f t="shared" si="3"/>
        <v>0.41860465116279072</v>
      </c>
      <c r="W38" s="720">
        <f t="shared" si="3"/>
        <v>0.44827586206896552</v>
      </c>
      <c r="X38" s="720">
        <f t="shared" si="3"/>
        <v>0.35294117647058826</v>
      </c>
      <c r="Y38" s="720"/>
      <c r="Z38" s="720">
        <f t="shared" ref="Z38:Z45" si="4">Z9/$Z$7</f>
        <v>0.71895424836601307</v>
      </c>
      <c r="AA38" s="720">
        <f t="shared" ref="AA38:AA45" si="5">AA9/$AA$7</f>
        <v>0.71379897785349233</v>
      </c>
    </row>
    <row r="39" spans="1:27" x14ac:dyDescent="0.25">
      <c r="A39" s="289" t="s">
        <v>12</v>
      </c>
      <c r="B39" s="721">
        <f t="shared" si="0"/>
        <v>0.50678066037735847</v>
      </c>
      <c r="C39" s="721">
        <f t="shared" si="0"/>
        <v>0.52177675223536202</v>
      </c>
      <c r="D39" s="721">
        <f t="shared" si="0"/>
        <v>0.6195052136577387</v>
      </c>
      <c r="E39" s="721">
        <f t="shared" si="0"/>
        <v>0.50838744588744589</v>
      </c>
      <c r="F39" s="721">
        <f t="shared" si="0"/>
        <v>0.53236384374108925</v>
      </c>
      <c r="G39" s="720"/>
      <c r="H39" s="721">
        <f t="shared" si="1"/>
        <v>0.48907681465821001</v>
      </c>
      <c r="I39" s="721">
        <f t="shared" si="1"/>
        <v>0.52061855670103097</v>
      </c>
      <c r="J39" s="721">
        <f t="shared" si="1"/>
        <v>0.55307804168686381</v>
      </c>
      <c r="K39" s="721">
        <f t="shared" si="1"/>
        <v>0.4838536060279871</v>
      </c>
      <c r="L39" s="721">
        <f t="shared" si="1"/>
        <v>0.51595744680851063</v>
      </c>
      <c r="M39" s="720"/>
      <c r="N39" s="721">
        <f t="shared" si="2"/>
        <v>0.55773955773955775</v>
      </c>
      <c r="O39" s="721">
        <f t="shared" si="2"/>
        <v>0.60851063829787233</v>
      </c>
      <c r="P39" s="721">
        <f t="shared" si="2"/>
        <v>0.54251012145748989</v>
      </c>
      <c r="Q39" s="721">
        <f t="shared" si="2"/>
        <v>0.5625</v>
      </c>
      <c r="R39" s="721">
        <f t="shared" si="2"/>
        <v>0.5714285714285714</v>
      </c>
      <c r="S39" s="720"/>
      <c r="T39" s="721">
        <f t="shared" si="3"/>
        <v>0.5625</v>
      </c>
      <c r="U39" s="721">
        <f t="shared" si="3"/>
        <v>0.60606060606060608</v>
      </c>
      <c r="V39" s="721">
        <f t="shared" si="3"/>
        <v>0.58139534883720934</v>
      </c>
      <c r="W39" s="721">
        <f t="shared" si="3"/>
        <v>0.55172413793103448</v>
      </c>
      <c r="X39" s="721">
        <f t="shared" si="3"/>
        <v>0.6470588235294118</v>
      </c>
      <c r="Y39" s="720"/>
      <c r="Z39" s="721">
        <f t="shared" si="4"/>
        <v>0.28104575163398693</v>
      </c>
      <c r="AA39" s="721">
        <f t="shared" si="5"/>
        <v>0.28620102214650767</v>
      </c>
    </row>
    <row r="40" spans="1:27" x14ac:dyDescent="0.25">
      <c r="A40" s="287" t="s">
        <v>13</v>
      </c>
      <c r="B40" s="720"/>
      <c r="C40" s="720"/>
      <c r="D40" s="720"/>
      <c r="E40" s="720"/>
      <c r="F40" s="720"/>
      <c r="G40" s="722"/>
      <c r="H40" s="720"/>
      <c r="I40" s="720"/>
      <c r="J40" s="720"/>
      <c r="K40" s="720"/>
      <c r="L40" s="720"/>
      <c r="M40" s="722"/>
      <c r="N40" s="720"/>
      <c r="O40" s="720"/>
      <c r="P40" s="720"/>
      <c r="Q40" s="720"/>
      <c r="R40" s="720"/>
      <c r="S40" s="722"/>
      <c r="T40" s="720"/>
      <c r="U40" s="720"/>
      <c r="V40" s="720"/>
      <c r="W40" s="720"/>
      <c r="X40" s="720"/>
      <c r="Y40" s="722"/>
      <c r="Z40" s="720">
        <f t="shared" si="4"/>
        <v>0</v>
      </c>
      <c r="AA40" s="720">
        <f t="shared" si="5"/>
        <v>0</v>
      </c>
    </row>
    <row r="41" spans="1:27" x14ac:dyDescent="0.25">
      <c r="A41" s="289" t="s">
        <v>14</v>
      </c>
      <c r="B41" s="720">
        <f t="shared" ref="B41:F45" si="6">B12/B$7</f>
        <v>0.18455188679245282</v>
      </c>
      <c r="C41" s="720">
        <f t="shared" si="6"/>
        <v>0.15719642342082493</v>
      </c>
      <c r="D41" s="720">
        <f t="shared" si="6"/>
        <v>0.1181762420772848</v>
      </c>
      <c r="E41" s="720">
        <f t="shared" si="6"/>
        <v>0.15043290043290045</v>
      </c>
      <c r="F41" s="720">
        <f t="shared" si="6"/>
        <v>0.18819503849443969</v>
      </c>
      <c r="G41" s="720"/>
      <c r="H41" s="720">
        <f t="shared" ref="H41:L45" si="7">H12/H$7</f>
        <v>8.4214235377026075E-2</v>
      </c>
      <c r="I41" s="720">
        <f t="shared" si="7"/>
        <v>0.10824742268041238</v>
      </c>
      <c r="J41" s="720">
        <f t="shared" si="7"/>
        <v>8.4827920504120219E-2</v>
      </c>
      <c r="K41" s="720">
        <f t="shared" si="7"/>
        <v>0.11733046286329386</v>
      </c>
      <c r="L41" s="720">
        <f t="shared" si="7"/>
        <v>0.12699468085106383</v>
      </c>
      <c r="M41" s="720"/>
      <c r="N41" s="720">
        <f t="shared" ref="N41:R45" si="8">N12/N$7</f>
        <v>9.8280098280098278E-3</v>
      </c>
      <c r="O41" s="720">
        <f t="shared" si="8"/>
        <v>1.276595744680851E-2</v>
      </c>
      <c r="P41" s="720">
        <f t="shared" si="8"/>
        <v>1.2145748987854251E-2</v>
      </c>
      <c r="Q41" s="720">
        <f t="shared" si="8"/>
        <v>0</v>
      </c>
      <c r="R41" s="720">
        <f t="shared" si="8"/>
        <v>2.5510204081632654E-2</v>
      </c>
      <c r="S41" s="720"/>
      <c r="T41" s="720">
        <f t="shared" ref="T41:X45" si="9">T12/T$7</f>
        <v>0</v>
      </c>
      <c r="U41" s="720">
        <f t="shared" si="9"/>
        <v>0</v>
      </c>
      <c r="V41" s="720">
        <f t="shared" si="9"/>
        <v>0</v>
      </c>
      <c r="W41" s="720">
        <f t="shared" si="9"/>
        <v>0</v>
      </c>
      <c r="X41" s="720">
        <f t="shared" si="9"/>
        <v>0</v>
      </c>
      <c r="Y41" s="720"/>
      <c r="Z41" s="720">
        <f t="shared" si="4"/>
        <v>0.16557734204793029</v>
      </c>
      <c r="AA41" s="720">
        <f t="shared" si="5"/>
        <v>0.15843270868824533</v>
      </c>
    </row>
    <row r="42" spans="1:27" x14ac:dyDescent="0.25">
      <c r="A42" s="289" t="s">
        <v>15</v>
      </c>
      <c r="B42" s="720">
        <f t="shared" si="6"/>
        <v>0.13325471698113209</v>
      </c>
      <c r="C42" s="720">
        <f t="shared" si="6"/>
        <v>0.12921834438996249</v>
      </c>
      <c r="D42" s="720">
        <f t="shared" si="6"/>
        <v>0.14312001635657329</v>
      </c>
      <c r="E42" s="720">
        <f t="shared" si="6"/>
        <v>0.1875</v>
      </c>
      <c r="F42" s="720">
        <f t="shared" si="6"/>
        <v>0.16424294268605646</v>
      </c>
      <c r="G42" s="720"/>
      <c r="H42" s="720">
        <f t="shared" si="7"/>
        <v>0.16455250176180408</v>
      </c>
      <c r="I42" s="720">
        <f t="shared" si="7"/>
        <v>0.1670103092783505</v>
      </c>
      <c r="J42" s="720">
        <f t="shared" si="7"/>
        <v>0.1701405719825497</v>
      </c>
      <c r="K42" s="720">
        <f t="shared" si="7"/>
        <v>0.25780409041980623</v>
      </c>
      <c r="L42" s="720">
        <f t="shared" si="7"/>
        <v>0.22273936170212766</v>
      </c>
      <c r="M42" s="720"/>
      <c r="N42" s="720">
        <f t="shared" si="8"/>
        <v>0.13022113022113022</v>
      </c>
      <c r="O42" s="720">
        <f t="shared" si="8"/>
        <v>0.1276595744680851</v>
      </c>
      <c r="P42" s="720">
        <f t="shared" si="8"/>
        <v>0.32388663967611336</v>
      </c>
      <c r="Q42" s="720">
        <f t="shared" si="8"/>
        <v>0.22916666666666666</v>
      </c>
      <c r="R42" s="720">
        <f t="shared" si="8"/>
        <v>0.22959183673469388</v>
      </c>
      <c r="S42" s="720"/>
      <c r="T42" s="720">
        <f t="shared" si="9"/>
        <v>7.8125E-2</v>
      </c>
      <c r="U42" s="720">
        <f t="shared" si="9"/>
        <v>6.0606060606060608E-2</v>
      </c>
      <c r="V42" s="720">
        <f t="shared" si="9"/>
        <v>0.13953488372093023</v>
      </c>
      <c r="W42" s="720">
        <f t="shared" si="9"/>
        <v>6.8965517241379309E-2</v>
      </c>
      <c r="X42" s="720">
        <f t="shared" si="9"/>
        <v>0.14705882352941177</v>
      </c>
      <c r="Y42" s="720"/>
      <c r="Z42" s="720">
        <f t="shared" si="4"/>
        <v>0.24836601307189543</v>
      </c>
      <c r="AA42" s="720">
        <f t="shared" si="5"/>
        <v>0.22657580919931858</v>
      </c>
    </row>
    <row r="43" spans="1:27" x14ac:dyDescent="0.25">
      <c r="A43" s="289" t="s">
        <v>16</v>
      </c>
      <c r="B43" s="720">
        <f t="shared" si="6"/>
        <v>0.16833726415094338</v>
      </c>
      <c r="C43" s="720">
        <f t="shared" si="6"/>
        <v>0.19209691375829246</v>
      </c>
      <c r="D43" s="720">
        <f t="shared" si="6"/>
        <v>0.1954610509098344</v>
      </c>
      <c r="E43" s="720">
        <f t="shared" si="6"/>
        <v>0.17992424242424243</v>
      </c>
      <c r="F43" s="720">
        <f t="shared" si="6"/>
        <v>0.18220701454234389</v>
      </c>
      <c r="G43" s="720"/>
      <c r="H43" s="720">
        <f t="shared" si="7"/>
        <v>0.23431994362226921</v>
      </c>
      <c r="I43" s="720">
        <f t="shared" si="7"/>
        <v>0.20927835051546392</v>
      </c>
      <c r="J43" s="720">
        <f t="shared" si="7"/>
        <v>0.26466311197285508</v>
      </c>
      <c r="K43" s="720">
        <f t="shared" si="7"/>
        <v>0.22981700753498385</v>
      </c>
      <c r="L43" s="720">
        <f t="shared" si="7"/>
        <v>0.19946808510638298</v>
      </c>
      <c r="M43" s="720"/>
      <c r="N43" s="720">
        <f t="shared" si="8"/>
        <v>0.2334152334152334</v>
      </c>
      <c r="O43" s="720">
        <f t="shared" si="8"/>
        <v>0.15319148936170213</v>
      </c>
      <c r="P43" s="720">
        <f t="shared" si="8"/>
        <v>0.22267206477732793</v>
      </c>
      <c r="Q43" s="720">
        <f t="shared" si="8"/>
        <v>0.30555555555555558</v>
      </c>
      <c r="R43" s="720">
        <f t="shared" si="8"/>
        <v>0.25510204081632654</v>
      </c>
      <c r="S43" s="720"/>
      <c r="T43" s="720">
        <f t="shared" si="9"/>
        <v>0.25</v>
      </c>
      <c r="U43" s="720">
        <f t="shared" si="9"/>
        <v>0.30303030303030304</v>
      </c>
      <c r="V43" s="720">
        <f t="shared" si="9"/>
        <v>0.32558139534883723</v>
      </c>
      <c r="W43" s="720">
        <f t="shared" si="9"/>
        <v>0.41379310344827586</v>
      </c>
      <c r="X43" s="720">
        <f t="shared" si="9"/>
        <v>0.41176470588235292</v>
      </c>
      <c r="Y43" s="720"/>
      <c r="Z43" s="720">
        <f t="shared" si="4"/>
        <v>0.19389978213507625</v>
      </c>
      <c r="AA43" s="720">
        <f t="shared" si="5"/>
        <v>0.1465076660988075</v>
      </c>
    </row>
    <row r="44" spans="1:27" x14ac:dyDescent="0.25">
      <c r="A44" s="289" t="s">
        <v>17</v>
      </c>
      <c r="B44" s="720">
        <f t="shared" si="6"/>
        <v>0.20872641509433962</v>
      </c>
      <c r="C44" s="720">
        <f t="shared" si="6"/>
        <v>0.21055667724257282</v>
      </c>
      <c r="D44" s="720">
        <f t="shared" si="6"/>
        <v>0.27744837456552851</v>
      </c>
      <c r="E44" s="720">
        <f t="shared" si="6"/>
        <v>0.20562770562770563</v>
      </c>
      <c r="F44" s="720">
        <f t="shared" si="6"/>
        <v>0.21300256629597947</v>
      </c>
      <c r="G44" s="720"/>
      <c r="H44" s="720">
        <f t="shared" si="7"/>
        <v>0.33403805496828753</v>
      </c>
      <c r="I44" s="720">
        <f t="shared" si="7"/>
        <v>0.31288659793814433</v>
      </c>
      <c r="J44" s="720">
        <f t="shared" si="7"/>
        <v>0.32670867668444015</v>
      </c>
      <c r="K44" s="720">
        <f t="shared" si="7"/>
        <v>0.25188374596340152</v>
      </c>
      <c r="L44" s="720">
        <f t="shared" si="7"/>
        <v>0.27792553191489361</v>
      </c>
      <c r="M44" s="720"/>
      <c r="N44" s="720">
        <f t="shared" si="8"/>
        <v>0.48157248157248156</v>
      </c>
      <c r="O44" s="720">
        <f t="shared" si="8"/>
        <v>0.54042553191489362</v>
      </c>
      <c r="P44" s="720">
        <f t="shared" si="8"/>
        <v>0.30364372469635625</v>
      </c>
      <c r="Q44" s="720">
        <f t="shared" si="8"/>
        <v>0.31944444444444442</v>
      </c>
      <c r="R44" s="720">
        <f t="shared" si="8"/>
        <v>0.32653061224489793</v>
      </c>
      <c r="S44" s="720"/>
      <c r="T44" s="720">
        <f t="shared" si="9"/>
        <v>0.515625</v>
      </c>
      <c r="U44" s="720">
        <f t="shared" si="9"/>
        <v>0.5757575757575758</v>
      </c>
      <c r="V44" s="720">
        <f t="shared" si="9"/>
        <v>0.41860465116279072</v>
      </c>
      <c r="W44" s="720">
        <f t="shared" si="9"/>
        <v>0.44827586206896552</v>
      </c>
      <c r="X44" s="720">
        <f t="shared" si="9"/>
        <v>0.29411764705882354</v>
      </c>
      <c r="Y44" s="720"/>
      <c r="Z44" s="720">
        <f t="shared" si="4"/>
        <v>0.18954248366013071</v>
      </c>
      <c r="AA44" s="720">
        <f t="shared" si="5"/>
        <v>0.19080068143100512</v>
      </c>
    </row>
    <row r="45" spans="1:27" x14ac:dyDescent="0.25">
      <c r="A45" s="289" t="s">
        <v>18</v>
      </c>
      <c r="B45" s="720">
        <f t="shared" si="6"/>
        <v>0.30512971698113206</v>
      </c>
      <c r="C45" s="720">
        <f t="shared" si="6"/>
        <v>0.31093164118834726</v>
      </c>
      <c r="D45" s="720">
        <f t="shared" si="6"/>
        <v>0.26579431609077897</v>
      </c>
      <c r="E45" s="720">
        <f t="shared" si="6"/>
        <v>0.27651515151515149</v>
      </c>
      <c r="F45" s="720">
        <f t="shared" si="6"/>
        <v>0.25235243798118051</v>
      </c>
      <c r="G45" s="720"/>
      <c r="H45" s="720">
        <f t="shared" si="7"/>
        <v>0.1828752642706131</v>
      </c>
      <c r="I45" s="720">
        <f t="shared" si="7"/>
        <v>0.20257731958762887</v>
      </c>
      <c r="J45" s="720">
        <f t="shared" si="7"/>
        <v>0.15365971885603491</v>
      </c>
      <c r="K45" s="720">
        <f t="shared" si="7"/>
        <v>0.14316469321851452</v>
      </c>
      <c r="L45" s="720">
        <f t="shared" si="7"/>
        <v>0.17287234042553193</v>
      </c>
      <c r="M45" s="720"/>
      <c r="N45" s="720">
        <f t="shared" si="8"/>
        <v>0.14496314496314497</v>
      </c>
      <c r="O45" s="720">
        <f t="shared" si="8"/>
        <v>0.16595744680851063</v>
      </c>
      <c r="P45" s="720">
        <f t="shared" si="8"/>
        <v>0.13765182186234817</v>
      </c>
      <c r="Q45" s="720">
        <f t="shared" si="8"/>
        <v>0.14583333333333334</v>
      </c>
      <c r="R45" s="720">
        <f t="shared" si="8"/>
        <v>0.16326530612244897</v>
      </c>
      <c r="S45" s="720"/>
      <c r="T45" s="720">
        <f t="shared" si="9"/>
        <v>0.15625</v>
      </c>
      <c r="U45" s="720">
        <f t="shared" si="9"/>
        <v>6.0606060606060608E-2</v>
      </c>
      <c r="V45" s="720">
        <f t="shared" si="9"/>
        <v>0.11627906976744186</v>
      </c>
      <c r="W45" s="720">
        <f t="shared" si="9"/>
        <v>6.8965517241379309E-2</v>
      </c>
      <c r="X45" s="720">
        <f t="shared" si="9"/>
        <v>0.14705882352941177</v>
      </c>
      <c r="Y45" s="720"/>
      <c r="Z45" s="720">
        <f t="shared" si="4"/>
        <v>0.20261437908496732</v>
      </c>
      <c r="AA45" s="720">
        <f t="shared" si="5"/>
        <v>0.2776831345826235</v>
      </c>
    </row>
    <row r="46" spans="1:27" x14ac:dyDescent="0.25">
      <c r="A46" s="287" t="s">
        <v>19</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row>
    <row r="47" spans="1:27" x14ac:dyDescent="0.25">
      <c r="A47" s="466" t="s">
        <v>21</v>
      </c>
      <c r="B47" s="720">
        <v>8.6158192090395477E-2</v>
      </c>
      <c r="C47" s="720">
        <v>7.1114121232644767E-2</v>
      </c>
      <c r="D47" s="720">
        <v>6.9335239456754821E-2</v>
      </c>
      <c r="E47" s="720">
        <v>9.3360296595888098E-2</v>
      </c>
      <c r="F47" s="720">
        <v>0.10498220640569395</v>
      </c>
      <c r="G47" s="720"/>
      <c r="H47" s="720">
        <v>0.11092783505154639</v>
      </c>
      <c r="I47" s="720">
        <v>8.5336538461538464E-2</v>
      </c>
      <c r="J47" s="720">
        <v>7.3504273504273507E-2</v>
      </c>
      <c r="K47" s="720">
        <v>9.929577464788733E-2</v>
      </c>
      <c r="L47" s="720">
        <v>0.11794439764111204</v>
      </c>
      <c r="M47" s="720"/>
      <c r="N47" s="720">
        <v>5.9374999999999997E-2</v>
      </c>
      <c r="O47" s="720">
        <v>0.04</v>
      </c>
      <c r="P47" s="720">
        <v>9.2105263157894732E-2</v>
      </c>
      <c r="Q47" s="720">
        <v>5.6603773584905662E-2</v>
      </c>
      <c r="R47" s="720">
        <v>5.5944055944055944E-2</v>
      </c>
      <c r="S47" s="720"/>
      <c r="T47" s="720" t="s">
        <v>45</v>
      </c>
      <c r="U47" s="720" t="s">
        <v>45</v>
      </c>
      <c r="V47" s="720">
        <v>0.1111111111111111</v>
      </c>
      <c r="W47" s="720" t="s">
        <v>45</v>
      </c>
      <c r="X47" s="720" t="s">
        <v>234</v>
      </c>
      <c r="Y47" s="720"/>
      <c r="Z47" s="720" t="s">
        <v>234</v>
      </c>
      <c r="AA47" s="720" t="s">
        <v>234</v>
      </c>
    </row>
    <row r="48" spans="1:27" x14ac:dyDescent="0.25">
      <c r="A48" s="945" t="s">
        <v>22</v>
      </c>
      <c r="B48" s="720"/>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row>
    <row r="49" spans="1:27" x14ac:dyDescent="0.25">
      <c r="A49" s="945" t="s">
        <v>23</v>
      </c>
      <c r="B49" s="720">
        <v>2.5423728813559324E-2</v>
      </c>
      <c r="C49" s="720">
        <v>2.4381984422621062E-2</v>
      </c>
      <c r="D49" s="720">
        <v>1.9299499642601858E-2</v>
      </c>
      <c r="E49" s="720">
        <v>3.875968992248062E-2</v>
      </c>
      <c r="F49" s="720">
        <v>4.4483985765124558E-2</v>
      </c>
      <c r="G49" s="720"/>
      <c r="H49" s="720">
        <v>3.3402061855670101E-2</v>
      </c>
      <c r="I49" s="720">
        <v>2.8245192307692308E-2</v>
      </c>
      <c r="J49" s="720">
        <v>3.2478632478632481E-2</v>
      </c>
      <c r="K49" s="720">
        <v>4.2253521126760563E-2</v>
      </c>
      <c r="L49" s="720">
        <v>5.1390058972198824E-2</v>
      </c>
      <c r="M49" s="720"/>
      <c r="N49" s="720">
        <v>9.3749999999999997E-3</v>
      </c>
      <c r="O49" s="720">
        <v>2.2857142857142857E-2</v>
      </c>
      <c r="P49" s="720">
        <v>7.2368421052631582E-2</v>
      </c>
      <c r="Q49" s="720" t="s">
        <v>45</v>
      </c>
      <c r="R49" s="720">
        <v>2.097902097902098E-2</v>
      </c>
      <c r="S49" s="720"/>
      <c r="T49" s="720" t="s">
        <v>45</v>
      </c>
      <c r="U49" s="720" t="s">
        <v>45</v>
      </c>
      <c r="V49" s="720" t="s">
        <v>45</v>
      </c>
      <c r="W49" s="720" t="s">
        <v>45</v>
      </c>
      <c r="X49" s="720" t="s">
        <v>234</v>
      </c>
      <c r="Y49" s="720"/>
      <c r="Z49" s="720" t="s">
        <v>234</v>
      </c>
      <c r="AA49" s="720" t="s">
        <v>234</v>
      </c>
    </row>
    <row r="50" spans="1:27" x14ac:dyDescent="0.25">
      <c r="A50" s="945" t="s">
        <v>24</v>
      </c>
      <c r="B50" s="720">
        <v>4.3079096045197739E-2</v>
      </c>
      <c r="C50" s="720">
        <v>2.77683711479851E-2</v>
      </c>
      <c r="D50" s="720">
        <v>2.740052418394091E-2</v>
      </c>
      <c r="E50" s="720">
        <v>3.3029996629592183E-2</v>
      </c>
      <c r="F50" s="720">
        <v>4.0213523131672597E-2</v>
      </c>
      <c r="G50" s="720"/>
      <c r="H50" s="720">
        <v>5.4020618556701032E-2</v>
      </c>
      <c r="I50" s="720">
        <v>3.3052884615384616E-2</v>
      </c>
      <c r="J50" s="720">
        <v>2.2792022792022793E-2</v>
      </c>
      <c r="K50" s="720">
        <v>3.8028169014084505E-2</v>
      </c>
      <c r="L50" s="720">
        <v>4.2965459140690818E-2</v>
      </c>
      <c r="M50" s="720"/>
      <c r="N50" s="720">
        <v>2.8125000000000001E-2</v>
      </c>
      <c r="O50" s="720" t="s">
        <v>45</v>
      </c>
      <c r="P50" s="720" t="s">
        <v>45</v>
      </c>
      <c r="Q50" s="720" t="s">
        <v>45</v>
      </c>
      <c r="R50" s="720" t="s">
        <v>45</v>
      </c>
      <c r="S50" s="720"/>
      <c r="T50" s="720" t="s">
        <v>45</v>
      </c>
      <c r="U50" s="720" t="s">
        <v>45</v>
      </c>
      <c r="V50" s="720" t="s">
        <v>45</v>
      </c>
      <c r="W50" s="720" t="s">
        <v>45</v>
      </c>
      <c r="X50" s="720" t="s">
        <v>234</v>
      </c>
      <c r="Y50" s="720"/>
      <c r="Z50" s="720" t="s">
        <v>234</v>
      </c>
      <c r="AA50" s="720" t="s">
        <v>234</v>
      </c>
    </row>
    <row r="51" spans="1:27" x14ac:dyDescent="0.25">
      <c r="A51" s="945" t="s">
        <v>25</v>
      </c>
      <c r="B51" s="720">
        <v>6.7090395480225986E-3</v>
      </c>
      <c r="C51" s="720">
        <v>7.1114121232644769E-3</v>
      </c>
      <c r="D51" s="720">
        <v>1.0245413390517035E-2</v>
      </c>
      <c r="E51" s="720">
        <v>1.1796427367711493E-2</v>
      </c>
      <c r="F51" s="720">
        <v>7.1174377224199285E-3</v>
      </c>
      <c r="G51" s="720"/>
      <c r="H51" s="720">
        <v>8.6597938144329905E-3</v>
      </c>
      <c r="I51" s="720">
        <v>1.141826923076923E-2</v>
      </c>
      <c r="J51" s="720">
        <v>6.2678062678062675E-3</v>
      </c>
      <c r="K51" s="720">
        <v>7.7464788732394367E-3</v>
      </c>
      <c r="L51" s="720">
        <v>9.2670598146588033E-3</v>
      </c>
      <c r="M51" s="720"/>
      <c r="N51" s="720" t="s">
        <v>45</v>
      </c>
      <c r="O51" s="720" t="s">
        <v>45</v>
      </c>
      <c r="P51" s="720" t="s">
        <v>45</v>
      </c>
      <c r="Q51" s="720" t="s">
        <v>45</v>
      </c>
      <c r="R51" s="720" t="s">
        <v>45</v>
      </c>
      <c r="S51" s="720"/>
      <c r="T51" s="720" t="s">
        <v>45</v>
      </c>
      <c r="U51" s="720" t="s">
        <v>45</v>
      </c>
      <c r="V51" s="720" t="s">
        <v>45</v>
      </c>
      <c r="W51" s="720" t="s">
        <v>45</v>
      </c>
      <c r="X51" s="720" t="s">
        <v>234</v>
      </c>
      <c r="Y51" s="720"/>
      <c r="Z51" s="720" t="s">
        <v>234</v>
      </c>
      <c r="AA51" s="720" t="s">
        <v>234</v>
      </c>
    </row>
    <row r="52" spans="1:27" x14ac:dyDescent="0.25">
      <c r="A52" s="945" t="s">
        <v>26</v>
      </c>
      <c r="B52" s="720">
        <v>1.0946327683615819E-2</v>
      </c>
      <c r="C52" s="720">
        <v>1.1852353538774127E-2</v>
      </c>
      <c r="D52" s="720">
        <v>1.2389802239695021E-2</v>
      </c>
      <c r="E52" s="720">
        <v>9.7741826761038094E-3</v>
      </c>
      <c r="F52" s="720">
        <v>1.3167259786476869E-2</v>
      </c>
      <c r="G52" s="720"/>
      <c r="H52" s="720">
        <v>1.4845360824742268E-2</v>
      </c>
      <c r="I52" s="720">
        <v>1.2620192307692308E-2</v>
      </c>
      <c r="J52" s="720">
        <v>1.1965811965811967E-2</v>
      </c>
      <c r="K52" s="720">
        <v>1.1267605633802818E-2</v>
      </c>
      <c r="L52" s="720">
        <v>1.4321819713563605E-2</v>
      </c>
      <c r="M52" s="720"/>
      <c r="N52" s="720" t="s">
        <v>45</v>
      </c>
      <c r="O52" s="720" t="s">
        <v>45</v>
      </c>
      <c r="P52" s="720" t="s">
        <v>45</v>
      </c>
      <c r="Q52" s="720" t="s">
        <v>45</v>
      </c>
      <c r="R52" s="720">
        <v>2.097902097902098E-2</v>
      </c>
      <c r="S52" s="720"/>
      <c r="T52" s="720" t="s">
        <v>45</v>
      </c>
      <c r="U52" s="720" t="s">
        <v>45</v>
      </c>
      <c r="V52" s="720" t="s">
        <v>45</v>
      </c>
      <c r="W52" s="720" t="s">
        <v>45</v>
      </c>
      <c r="X52" s="720" t="s">
        <v>234</v>
      </c>
      <c r="Y52" s="720"/>
      <c r="Z52" s="720" t="s">
        <v>234</v>
      </c>
      <c r="AA52" s="720" t="s">
        <v>234</v>
      </c>
    </row>
    <row r="53" spans="1:27" x14ac:dyDescent="0.25">
      <c r="A53" s="466" t="s">
        <v>27</v>
      </c>
      <c r="B53" s="720">
        <v>0.91384180790960456</v>
      </c>
      <c r="C53" s="720">
        <v>0.92888587876735518</v>
      </c>
      <c r="D53" s="720">
        <v>0.93066476054324521</v>
      </c>
      <c r="E53" s="720">
        <v>0.90663970340411193</v>
      </c>
      <c r="F53" s="720">
        <v>0.895017793594306</v>
      </c>
      <c r="G53" s="720"/>
      <c r="H53" s="720">
        <v>0.88907216494845365</v>
      </c>
      <c r="I53" s="720">
        <v>0.91466346153846156</v>
      </c>
      <c r="J53" s="720">
        <v>0.92649572649572653</v>
      </c>
      <c r="K53" s="720">
        <v>0.9007042253521127</v>
      </c>
      <c r="L53" s="720">
        <v>0.88205560235888791</v>
      </c>
      <c r="M53" s="720"/>
      <c r="N53" s="720">
        <v>0.94062500000000004</v>
      </c>
      <c r="O53" s="720">
        <v>0.96</v>
      </c>
      <c r="P53" s="720">
        <v>0.90789473684210531</v>
      </c>
      <c r="Q53" s="720">
        <v>0.94339622641509435</v>
      </c>
      <c r="R53" s="720">
        <v>0.94405594405594406</v>
      </c>
      <c r="S53" s="720"/>
      <c r="T53" s="720">
        <v>0.98039215686274506</v>
      </c>
      <c r="U53" s="720" t="s">
        <v>45</v>
      </c>
      <c r="V53" s="720">
        <v>0.88888888888888884</v>
      </c>
      <c r="W53" s="720" t="s">
        <v>45</v>
      </c>
      <c r="X53" s="720" t="s">
        <v>234</v>
      </c>
      <c r="Y53" s="720"/>
      <c r="Z53" s="720" t="s">
        <v>234</v>
      </c>
      <c r="AA53" s="720" t="s">
        <v>234</v>
      </c>
    </row>
    <row r="54" spans="1:27" x14ac:dyDescent="0.25">
      <c r="A54" s="287" t="s">
        <v>29</v>
      </c>
      <c r="B54" s="722"/>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2"/>
      <c r="AA54" s="722"/>
    </row>
    <row r="55" spans="1:27" x14ac:dyDescent="0.25">
      <c r="A55" s="289" t="s">
        <v>30</v>
      </c>
      <c r="B55" s="720">
        <v>7.1428571428571425E-2</v>
      </c>
      <c r="C55" s="720">
        <v>8.8115680072300043E-2</v>
      </c>
      <c r="D55" s="720" t="s">
        <v>234</v>
      </c>
      <c r="E55" s="720">
        <v>7.9649890590809624E-2</v>
      </c>
      <c r="F55" s="720">
        <v>8.2797082797082797E-2</v>
      </c>
      <c r="G55" s="720"/>
      <c r="H55" s="720">
        <v>7.3597529593412245E-2</v>
      </c>
      <c r="I55" s="720">
        <v>7.9428117553613981E-2</v>
      </c>
      <c r="J55" s="720" t="s">
        <v>234</v>
      </c>
      <c r="K55" s="720">
        <v>8.0357142857142863E-2</v>
      </c>
      <c r="L55" s="720">
        <v>8.408408408408409E-2</v>
      </c>
      <c r="M55" s="720"/>
      <c r="N55" s="720" t="s">
        <v>234</v>
      </c>
      <c r="O55" s="720">
        <v>5.921052631578947E-2</v>
      </c>
      <c r="P55" s="720" t="s">
        <v>234</v>
      </c>
      <c r="Q55" s="720">
        <v>4.5977011494252873E-2</v>
      </c>
      <c r="R55" s="720" t="s">
        <v>234</v>
      </c>
      <c r="S55" s="720"/>
      <c r="T55" s="720" t="s">
        <v>45</v>
      </c>
      <c r="U55" s="720" t="s">
        <v>45</v>
      </c>
      <c r="V55" s="720" t="s">
        <v>234</v>
      </c>
      <c r="W55" s="720" t="s">
        <v>234</v>
      </c>
      <c r="X55" s="720" t="s">
        <v>45</v>
      </c>
      <c r="Y55" s="720"/>
      <c r="Z55" s="720" t="s">
        <v>234</v>
      </c>
      <c r="AA55" s="720" t="s">
        <v>234</v>
      </c>
    </row>
    <row r="56" spans="1:27" ht="13.8" thickBot="1" x14ac:dyDescent="0.3">
      <c r="A56" s="315" t="s">
        <v>31</v>
      </c>
      <c r="B56" s="778">
        <v>0.9285714285714286</v>
      </c>
      <c r="C56" s="778">
        <v>0.91188431992769992</v>
      </c>
      <c r="D56" s="778" t="s">
        <v>234</v>
      </c>
      <c r="E56" s="778">
        <v>0.92035010940919038</v>
      </c>
      <c r="F56" s="778">
        <v>0.91720291720291725</v>
      </c>
      <c r="G56" s="778"/>
      <c r="H56" s="778">
        <v>0.92640247040658774</v>
      </c>
      <c r="I56" s="778">
        <v>0.92057188244638599</v>
      </c>
      <c r="J56" s="778" t="s">
        <v>234</v>
      </c>
      <c r="K56" s="778">
        <v>0.9196428571428571</v>
      </c>
      <c r="L56" s="778">
        <v>0.91591591591591592</v>
      </c>
      <c r="M56" s="778"/>
      <c r="N56" s="778" t="s">
        <v>234</v>
      </c>
      <c r="O56" s="778">
        <v>0.94078947368421051</v>
      </c>
      <c r="P56" s="778" t="s">
        <v>234</v>
      </c>
      <c r="Q56" s="778">
        <v>0.95402298850574707</v>
      </c>
      <c r="R56" s="778" t="s">
        <v>234</v>
      </c>
      <c r="S56" s="778"/>
      <c r="T56" s="778" t="s">
        <v>45</v>
      </c>
      <c r="U56" s="778" t="s">
        <v>45</v>
      </c>
      <c r="V56" s="778" t="s">
        <v>234</v>
      </c>
      <c r="W56" s="778" t="s">
        <v>234</v>
      </c>
      <c r="X56" s="778" t="s">
        <v>45</v>
      </c>
      <c r="Y56" s="778"/>
      <c r="Z56" s="778" t="s">
        <v>234</v>
      </c>
      <c r="AA56" s="778" t="s">
        <v>234</v>
      </c>
    </row>
    <row r="57" spans="1:27" x14ac:dyDescent="0.25">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317"/>
    </row>
    <row r="58" spans="1:27" x14ac:dyDescent="0.25">
      <c r="A58" s="251" t="s">
        <v>35</v>
      </c>
      <c r="O58" s="318"/>
      <c r="P58" s="318"/>
    </row>
    <row r="59" spans="1:27" x14ac:dyDescent="0.25">
      <c r="A59" s="5" t="s">
        <v>295</v>
      </c>
      <c r="C59" s="213"/>
      <c r="F59" s="213"/>
      <c r="I59" s="213"/>
      <c r="L59" s="213"/>
      <c r="O59" s="213"/>
      <c r="U59" s="889"/>
      <c r="V59" s="889"/>
      <c r="W59" s="889"/>
      <c r="X59" s="889"/>
    </row>
    <row r="60" spans="1:27" ht="44.4" customHeight="1" x14ac:dyDescent="0.3">
      <c r="A60" s="1022" t="s">
        <v>353</v>
      </c>
      <c r="B60" s="1023"/>
      <c r="C60" s="1023"/>
      <c r="D60" s="1023"/>
      <c r="E60" s="1023"/>
      <c r="F60" s="1023"/>
      <c r="G60" s="1023"/>
      <c r="H60" s="1023"/>
      <c r="I60" s="1023"/>
      <c r="J60" s="1023"/>
      <c r="K60" s="1023"/>
      <c r="L60" s="1023"/>
      <c r="M60" s="1023"/>
      <c r="N60" s="1023"/>
      <c r="O60" s="1023"/>
      <c r="P60" s="1023"/>
      <c r="Q60" s="1023"/>
      <c r="R60" s="1023"/>
      <c r="S60" s="1023"/>
      <c r="T60" s="1023"/>
      <c r="U60" s="889"/>
      <c r="V60" s="889"/>
      <c r="W60" s="889"/>
      <c r="X60" s="889"/>
    </row>
    <row r="61" spans="1:27" ht="27.75" customHeight="1" x14ac:dyDescent="0.3">
      <c r="A61" s="1022" t="s">
        <v>370</v>
      </c>
      <c r="B61" s="1023"/>
      <c r="C61" s="1023"/>
      <c r="D61" s="1023"/>
      <c r="E61" s="1023"/>
      <c r="F61" s="1023"/>
      <c r="G61" s="1023"/>
      <c r="H61" s="1023"/>
      <c r="I61" s="1023"/>
      <c r="J61" s="1023"/>
      <c r="K61" s="1023"/>
      <c r="L61" s="1023"/>
      <c r="M61" s="1023"/>
      <c r="N61" s="1023"/>
      <c r="O61" s="1023"/>
      <c r="P61" s="1023"/>
      <c r="Q61" s="1023"/>
      <c r="R61" s="1023"/>
      <c r="S61" s="1023"/>
      <c r="T61" s="1023"/>
      <c r="U61" s="889"/>
      <c r="V61" s="889"/>
      <c r="W61" s="889"/>
      <c r="X61" s="889"/>
    </row>
    <row r="62" spans="1:27" x14ac:dyDescent="0.25">
      <c r="A62" s="5" t="s">
        <v>335</v>
      </c>
      <c r="C62" s="213"/>
      <c r="F62" s="213"/>
      <c r="I62" s="213"/>
      <c r="L62" s="213"/>
      <c r="O62" s="213"/>
      <c r="U62" s="889"/>
      <c r="V62" s="889"/>
      <c r="W62" s="889"/>
      <c r="X62" s="889"/>
    </row>
    <row r="63" spans="1:27" ht="13.65" customHeight="1" x14ac:dyDescent="0.25">
      <c r="A63" s="5"/>
      <c r="C63" s="213"/>
      <c r="F63" s="213"/>
      <c r="I63" s="213"/>
      <c r="L63" s="213"/>
      <c r="O63" s="213"/>
      <c r="U63" s="256"/>
      <c r="V63" s="256"/>
      <c r="W63" s="256"/>
      <c r="X63" s="256"/>
    </row>
    <row r="64" spans="1:27" ht="28.65" customHeight="1" x14ac:dyDescent="0.3">
      <c r="A64" s="1020" t="s">
        <v>328</v>
      </c>
      <c r="B64" s="1020"/>
      <c r="C64" s="1020"/>
      <c r="D64" s="1020"/>
      <c r="E64" s="1020"/>
      <c r="F64" s="1020"/>
      <c r="G64" s="1020"/>
      <c r="H64" s="1020"/>
      <c r="I64" s="1020"/>
      <c r="J64" s="1020"/>
      <c r="K64" s="1020"/>
      <c r="L64" s="1020"/>
      <c r="M64" s="1020"/>
      <c r="N64" s="1020"/>
      <c r="O64" s="1020"/>
      <c r="P64" s="1020"/>
      <c r="Q64" s="1020"/>
      <c r="R64" s="1020"/>
      <c r="S64" s="1020"/>
      <c r="T64" s="1020"/>
      <c r="U64" s="918"/>
      <c r="V64" s="278"/>
      <c r="W64" s="278"/>
      <c r="X64" s="278"/>
    </row>
    <row r="65" spans="1:24" x14ac:dyDescent="0.25">
      <c r="A65" s="5" t="s">
        <v>319</v>
      </c>
      <c r="B65" s="922"/>
      <c r="C65" s="922"/>
      <c r="D65" s="922"/>
      <c r="E65" s="922"/>
      <c r="F65" s="922"/>
      <c r="G65" s="922"/>
      <c r="H65" s="922"/>
      <c r="I65" s="922"/>
      <c r="J65" s="922"/>
      <c r="K65" s="922"/>
      <c r="L65" s="922"/>
      <c r="M65" s="922"/>
      <c r="N65" s="922"/>
      <c r="O65" s="922"/>
      <c r="P65" s="89"/>
      <c r="Q65" s="89"/>
      <c r="R65" s="278"/>
      <c r="S65" s="278"/>
      <c r="T65" s="278"/>
      <c r="U65" s="278"/>
      <c r="V65" s="278"/>
      <c r="W65" s="278"/>
      <c r="X65" s="278"/>
    </row>
    <row r="66" spans="1:24" x14ac:dyDescent="0.25">
      <c r="A66" s="89"/>
      <c r="B66" s="89"/>
      <c r="C66" s="89"/>
      <c r="D66" s="89"/>
      <c r="E66" s="89"/>
      <c r="F66" s="89"/>
      <c r="G66" s="89"/>
      <c r="H66" s="89"/>
      <c r="I66" s="89"/>
      <c r="J66" s="89"/>
      <c r="K66" s="89"/>
      <c r="L66" s="89"/>
      <c r="M66" s="89"/>
      <c r="N66" s="89"/>
      <c r="O66" s="89"/>
      <c r="P66" s="89"/>
      <c r="Q66" s="89"/>
      <c r="R66" s="278"/>
      <c r="S66" s="278"/>
      <c r="T66" s="278"/>
      <c r="U66" s="278"/>
      <c r="V66" s="278"/>
      <c r="W66" s="278"/>
      <c r="X66" s="278"/>
    </row>
    <row r="67" spans="1:24" x14ac:dyDescent="0.25">
      <c r="A67" s="89"/>
      <c r="B67" s="89"/>
      <c r="C67" s="89"/>
      <c r="D67" s="89"/>
      <c r="E67" s="89"/>
      <c r="F67" s="89"/>
      <c r="G67" s="89"/>
      <c r="H67" s="89"/>
      <c r="I67" s="89"/>
      <c r="J67" s="89"/>
      <c r="K67" s="89"/>
      <c r="L67" s="89"/>
      <c r="M67" s="89"/>
      <c r="N67" s="89"/>
      <c r="O67" s="89"/>
      <c r="P67" s="89"/>
      <c r="Q67" s="89"/>
      <c r="R67" s="278"/>
      <c r="S67" s="278"/>
      <c r="T67" s="278"/>
      <c r="U67" s="278"/>
      <c r="V67" s="278"/>
      <c r="W67" s="278"/>
      <c r="X67" s="278"/>
    </row>
    <row r="68" spans="1:24" x14ac:dyDescent="0.25">
      <c r="A68" s="89"/>
      <c r="B68" s="89"/>
      <c r="C68" s="89"/>
      <c r="D68" s="89"/>
      <c r="E68" s="89"/>
      <c r="F68" s="89"/>
      <c r="G68" s="89"/>
      <c r="H68" s="89"/>
      <c r="I68" s="89"/>
      <c r="J68" s="89"/>
      <c r="K68" s="89"/>
      <c r="L68" s="89"/>
      <c r="M68" s="89"/>
      <c r="N68" s="89"/>
      <c r="O68" s="89"/>
      <c r="P68" s="89"/>
      <c r="Q68" s="89"/>
      <c r="R68" s="278"/>
      <c r="S68" s="278"/>
      <c r="T68" s="278"/>
      <c r="U68" s="278"/>
      <c r="V68" s="278"/>
      <c r="W68" s="278"/>
      <c r="X68" s="278"/>
    </row>
    <row r="69" spans="1:24" x14ac:dyDescent="0.25">
      <c r="A69" s="89"/>
      <c r="B69" s="89"/>
      <c r="C69" s="89"/>
      <c r="D69" s="89"/>
      <c r="E69" s="89"/>
      <c r="F69" s="89"/>
      <c r="G69" s="89"/>
      <c r="H69" s="89"/>
      <c r="I69" s="89"/>
      <c r="J69" s="89"/>
      <c r="K69" s="89"/>
      <c r="L69" s="89"/>
      <c r="M69" s="89"/>
      <c r="N69" s="89"/>
      <c r="O69" s="89"/>
      <c r="P69" s="89"/>
      <c r="Q69" s="89"/>
      <c r="R69" s="278"/>
      <c r="S69" s="278"/>
      <c r="T69" s="278"/>
      <c r="U69" s="278"/>
      <c r="V69" s="278"/>
      <c r="W69" s="278"/>
      <c r="X69" s="278"/>
    </row>
    <row r="70" spans="1:24" x14ac:dyDescent="0.25">
      <c r="A70" s="89"/>
      <c r="B70" s="89"/>
      <c r="C70" s="89"/>
      <c r="D70" s="89"/>
      <c r="E70" s="89"/>
      <c r="F70" s="89"/>
      <c r="G70" s="89"/>
      <c r="H70" s="89"/>
      <c r="I70" s="89"/>
      <c r="J70" s="89"/>
      <c r="K70" s="89"/>
      <c r="L70" s="89"/>
      <c r="M70" s="89"/>
      <c r="N70" s="89"/>
      <c r="O70" s="89"/>
      <c r="P70" s="89"/>
      <c r="Q70" s="89"/>
      <c r="R70" s="278"/>
      <c r="S70" s="278"/>
      <c r="T70" s="278"/>
      <c r="U70" s="278"/>
      <c r="V70" s="278"/>
      <c r="W70" s="278"/>
      <c r="X70" s="278"/>
    </row>
    <row r="71" spans="1:24" x14ac:dyDescent="0.25">
      <c r="A71" s="89"/>
      <c r="B71" s="89"/>
      <c r="C71" s="89"/>
      <c r="D71" s="89"/>
      <c r="E71" s="89"/>
      <c r="F71" s="89"/>
      <c r="G71" s="89"/>
      <c r="H71" s="89"/>
      <c r="I71" s="89"/>
      <c r="J71" s="89"/>
      <c r="K71" s="89"/>
      <c r="L71" s="89"/>
      <c r="M71" s="89"/>
      <c r="N71" s="89"/>
      <c r="O71" s="89"/>
      <c r="P71" s="89"/>
      <c r="Q71" s="89"/>
      <c r="R71" s="278"/>
      <c r="S71" s="278"/>
      <c r="T71" s="278"/>
      <c r="U71" s="278"/>
      <c r="V71" s="278"/>
      <c r="W71" s="278"/>
      <c r="X71" s="278"/>
    </row>
    <row r="72" spans="1:24" x14ac:dyDescent="0.25">
      <c r="A72" s="89"/>
      <c r="B72" s="89"/>
      <c r="C72" s="89"/>
      <c r="D72" s="89"/>
      <c r="E72" s="89"/>
      <c r="F72" s="89"/>
      <c r="G72" s="89"/>
      <c r="H72" s="89"/>
      <c r="I72" s="89"/>
      <c r="J72" s="89"/>
      <c r="K72" s="89"/>
      <c r="L72" s="89"/>
      <c r="M72" s="89"/>
      <c r="N72" s="89"/>
      <c r="O72" s="89"/>
      <c r="P72" s="89"/>
      <c r="Q72" s="89"/>
      <c r="R72" s="278"/>
      <c r="S72" s="278"/>
      <c r="T72" s="278"/>
      <c r="U72" s="278"/>
      <c r="V72" s="278"/>
      <c r="W72" s="278"/>
      <c r="X72" s="278"/>
    </row>
    <row r="73" spans="1:24" x14ac:dyDescent="0.25">
      <c r="A73" s="89"/>
      <c r="B73" s="89"/>
      <c r="C73" s="89"/>
      <c r="D73" s="89"/>
      <c r="E73" s="89"/>
      <c r="F73" s="89"/>
      <c r="G73" s="89"/>
      <c r="H73" s="89"/>
      <c r="I73" s="89"/>
      <c r="J73" s="89"/>
      <c r="K73" s="89"/>
      <c r="L73" s="89"/>
      <c r="M73" s="89"/>
      <c r="N73" s="89"/>
      <c r="O73" s="89"/>
      <c r="P73" s="89"/>
      <c r="Q73" s="89"/>
      <c r="R73" s="278"/>
      <c r="S73" s="278"/>
      <c r="T73" s="278"/>
      <c r="U73" s="278"/>
      <c r="V73" s="278"/>
      <c r="W73" s="278"/>
      <c r="X73" s="278"/>
    </row>
    <row r="74" spans="1:24" x14ac:dyDescent="0.25">
      <c r="A74" s="89"/>
      <c r="B74" s="89"/>
      <c r="C74" s="89"/>
      <c r="D74" s="89"/>
      <c r="E74" s="89"/>
      <c r="F74" s="89"/>
      <c r="G74" s="89"/>
      <c r="H74" s="89"/>
      <c r="I74" s="89"/>
      <c r="J74" s="89"/>
      <c r="K74" s="89"/>
      <c r="L74" s="89"/>
      <c r="M74" s="89"/>
      <c r="N74" s="89"/>
      <c r="O74" s="89"/>
      <c r="P74" s="89"/>
      <c r="Q74" s="89"/>
      <c r="R74" s="278"/>
      <c r="S74" s="278"/>
      <c r="T74" s="278"/>
      <c r="U74" s="278"/>
      <c r="V74" s="278"/>
      <c r="W74" s="278"/>
      <c r="X74" s="278"/>
    </row>
    <row r="75" spans="1:24" x14ac:dyDescent="0.25">
      <c r="A75" s="89"/>
      <c r="B75" s="89"/>
      <c r="C75" s="89"/>
      <c r="D75" s="89"/>
      <c r="E75" s="89"/>
      <c r="F75" s="89"/>
      <c r="G75" s="89"/>
      <c r="H75" s="89"/>
      <c r="I75" s="89"/>
      <c r="J75" s="89"/>
      <c r="K75" s="89"/>
      <c r="L75" s="89"/>
      <c r="M75" s="89"/>
      <c r="N75" s="89"/>
      <c r="O75" s="89"/>
      <c r="P75" s="89"/>
      <c r="Q75" s="89"/>
      <c r="R75" s="278"/>
      <c r="S75" s="278"/>
      <c r="T75" s="278"/>
      <c r="U75" s="278"/>
      <c r="V75" s="278"/>
      <c r="W75" s="278"/>
      <c r="X75" s="278"/>
    </row>
    <row r="76" spans="1:24" x14ac:dyDescent="0.25">
      <c r="A76" s="89"/>
      <c r="B76" s="89"/>
      <c r="C76" s="89"/>
      <c r="D76" s="89"/>
      <c r="E76" s="89"/>
      <c r="F76" s="89"/>
      <c r="G76" s="89"/>
      <c r="H76" s="89"/>
      <c r="I76" s="89"/>
      <c r="J76" s="89"/>
      <c r="K76" s="89"/>
      <c r="L76" s="89"/>
      <c r="M76" s="89"/>
      <c r="N76" s="89"/>
      <c r="O76" s="89"/>
      <c r="P76" s="89"/>
      <c r="Q76" s="89"/>
      <c r="R76" s="278"/>
      <c r="S76" s="278"/>
      <c r="T76" s="278"/>
      <c r="U76" s="278"/>
      <c r="V76" s="278"/>
      <c r="W76" s="278"/>
      <c r="X76" s="278"/>
    </row>
    <row r="77" spans="1:24" x14ac:dyDescent="0.25">
      <c r="A77" s="89"/>
      <c r="B77" s="89"/>
      <c r="C77" s="89"/>
      <c r="D77" s="89"/>
      <c r="E77" s="89"/>
      <c r="F77" s="89"/>
      <c r="G77" s="89"/>
      <c r="H77" s="89"/>
      <c r="I77" s="89"/>
      <c r="J77" s="89"/>
      <c r="K77" s="89"/>
      <c r="L77" s="89"/>
      <c r="M77" s="89"/>
      <c r="N77" s="89"/>
      <c r="O77" s="89"/>
      <c r="P77" s="89"/>
      <c r="Q77" s="89"/>
      <c r="R77" s="278"/>
      <c r="S77" s="278"/>
      <c r="T77" s="278"/>
      <c r="U77" s="278"/>
      <c r="V77" s="278"/>
      <c r="W77" s="278"/>
      <c r="X77" s="278"/>
    </row>
    <row r="78" spans="1:24" x14ac:dyDescent="0.25">
      <c r="A78" s="89"/>
      <c r="B78" s="89"/>
      <c r="C78" s="89"/>
      <c r="D78" s="89"/>
      <c r="E78" s="89"/>
      <c r="F78" s="89"/>
      <c r="G78" s="89"/>
      <c r="H78" s="89"/>
      <c r="I78" s="89"/>
      <c r="J78" s="89"/>
      <c r="K78" s="89"/>
      <c r="L78" s="89"/>
      <c r="M78" s="89"/>
      <c r="N78" s="89"/>
      <c r="O78" s="89"/>
      <c r="P78" s="89"/>
      <c r="Q78" s="89"/>
      <c r="R78" s="278"/>
      <c r="S78" s="278"/>
      <c r="T78" s="278"/>
      <c r="U78" s="278"/>
      <c r="V78" s="278"/>
      <c r="W78" s="278"/>
      <c r="X78" s="278"/>
    </row>
    <row r="79" spans="1:24" ht="48.75" customHeight="1" x14ac:dyDescent="0.25">
      <c r="A79" s="89"/>
      <c r="B79" s="89"/>
      <c r="C79" s="89"/>
      <c r="D79" s="89"/>
      <c r="E79" s="89"/>
      <c r="F79" s="89"/>
      <c r="G79" s="89"/>
      <c r="H79" s="89"/>
      <c r="I79" s="89"/>
      <c r="J79" s="89"/>
      <c r="K79" s="89"/>
      <c r="L79" s="89"/>
      <c r="M79" s="89"/>
      <c r="N79" s="89"/>
      <c r="O79" s="89"/>
      <c r="P79" s="89"/>
      <c r="Q79" s="89"/>
      <c r="R79" s="278"/>
      <c r="S79" s="278"/>
      <c r="T79" s="278"/>
      <c r="U79" s="278"/>
      <c r="V79" s="278"/>
      <c r="W79" s="278"/>
      <c r="X79" s="278"/>
    </row>
    <row r="80" spans="1:24" x14ac:dyDescent="0.25">
      <c r="A80" s="89"/>
      <c r="B80" s="89"/>
      <c r="C80" s="89"/>
      <c r="D80" s="89"/>
      <c r="E80" s="89"/>
      <c r="F80" s="89"/>
      <c r="G80" s="89"/>
      <c r="H80" s="89"/>
      <c r="I80" s="89"/>
      <c r="J80" s="89"/>
      <c r="K80" s="89"/>
      <c r="L80" s="89"/>
      <c r="M80" s="89"/>
      <c r="N80" s="89"/>
      <c r="O80" s="89"/>
      <c r="P80" s="89"/>
      <c r="Q80" s="89"/>
      <c r="R80" s="889"/>
      <c r="S80" s="889"/>
      <c r="T80" s="889"/>
      <c r="U80" s="889"/>
      <c r="V80" s="889"/>
      <c r="W80" s="889"/>
      <c r="X80" s="889"/>
    </row>
  </sheetData>
  <sheetProtection algorithmName="SHA-512" hashValue="B5UbXIIHC7yHLw71SC3YgQ+mtDK9GChmQauQ7ro3MO/gQ9z+acNdagObIkeDTG1JCw8x2kmpdWNmeF23mMpoZw==" saltValue="uHDAMPYsdEhygFi6qCLnUw==" spinCount="100000" sheet="1" objects="1" scenarios="1"/>
  <mergeCells count="10">
    <mergeCell ref="A64:T64"/>
    <mergeCell ref="A61:T61"/>
    <mergeCell ref="B36:AA36"/>
    <mergeCell ref="B3:F3"/>
    <mergeCell ref="H3:L3"/>
    <mergeCell ref="N3:R3"/>
    <mergeCell ref="T3:X3"/>
    <mergeCell ref="Z3:AA3"/>
    <mergeCell ref="B5:AA5"/>
    <mergeCell ref="A60:T60"/>
  </mergeCells>
  <pageMargins left="0.70866141732283472" right="0.70866141732283472" top="0.74803149606299213" bottom="0.74803149606299213" header="0.31496062992125984" footer="0.31496062992125984"/>
  <pageSetup paperSize="8" scale="7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61"/>
  <sheetViews>
    <sheetView view="pageBreakPreview" zoomScaleNormal="100" zoomScaleSheetLayoutView="100" workbookViewId="0">
      <pane xSplit="1" ySplit="5" topLeftCell="K6" activePane="bottomRight" state="frozen"/>
      <selection pane="topRight" activeCell="B1" sqref="B1"/>
      <selection pane="bottomLeft" activeCell="A8" sqref="A8"/>
      <selection pane="bottomRight" activeCell="A2" sqref="A2"/>
    </sheetView>
  </sheetViews>
  <sheetFormatPr defaultRowHeight="13.2" x14ac:dyDescent="0.25"/>
  <cols>
    <col min="1" max="1" width="27.44140625" style="3" customWidth="1"/>
    <col min="2" max="2" width="13.5546875" style="3" customWidth="1"/>
    <col min="3" max="3" width="10.5546875" style="3" bestFit="1" customWidth="1"/>
    <col min="4" max="4" width="10.5546875" style="3" customWidth="1"/>
    <col min="5" max="5" width="9.44140625" style="3" customWidth="1"/>
    <col min="6" max="6" width="13.88671875" style="3" customWidth="1"/>
    <col min="7" max="7" width="10.5546875" style="3" bestFit="1" customWidth="1"/>
    <col min="8" max="8" width="10.5546875" style="3" customWidth="1"/>
    <col min="9" max="9" width="9.44140625" style="3" customWidth="1"/>
    <col min="10" max="10" width="13.88671875" style="3" customWidth="1"/>
    <col min="11" max="11" width="10.5546875" style="3" bestFit="1" customWidth="1"/>
    <col min="12" max="12" width="10.5546875" style="3" customWidth="1"/>
    <col min="13" max="13" width="9.44140625" style="3" customWidth="1"/>
    <col min="14" max="14" width="13.88671875" style="3" customWidth="1"/>
    <col min="15" max="15" width="10.5546875" style="3" bestFit="1" customWidth="1"/>
    <col min="16" max="16" width="10.5546875" style="3" customWidth="1"/>
    <col min="17" max="256" width="9.109375" style="3"/>
    <col min="257" max="257" width="27.44140625" style="3" customWidth="1"/>
    <col min="258" max="258" width="13.5546875" style="3" customWidth="1"/>
    <col min="259" max="259" width="10.5546875" style="3" bestFit="1" customWidth="1"/>
    <col min="260" max="260" width="10.5546875" style="3" customWidth="1"/>
    <col min="261" max="261" width="9.44140625" style="3" customWidth="1"/>
    <col min="262" max="262" width="13.88671875" style="3" customWidth="1"/>
    <col min="263" max="263" width="10.5546875" style="3" bestFit="1" customWidth="1"/>
    <col min="264" max="264" width="10.5546875" style="3" customWidth="1"/>
    <col min="265" max="265" width="9.44140625" style="3" customWidth="1"/>
    <col min="266" max="266" width="13.88671875" style="3" customWidth="1"/>
    <col min="267" max="267" width="10.5546875" style="3" bestFit="1" customWidth="1"/>
    <col min="268" max="268" width="10.5546875" style="3" customWidth="1"/>
    <col min="269" max="269" width="9.44140625" style="3" customWidth="1"/>
    <col min="270" max="270" width="13.88671875" style="3" customWidth="1"/>
    <col min="271" max="271" width="10.5546875" style="3" bestFit="1" customWidth="1"/>
    <col min="272" max="272" width="10.5546875" style="3" customWidth="1"/>
    <col min="273" max="512" width="9.109375" style="3"/>
    <col min="513" max="513" width="27.44140625" style="3" customWidth="1"/>
    <col min="514" max="514" width="13.5546875" style="3" customWidth="1"/>
    <col min="515" max="515" width="10.5546875" style="3" bestFit="1" customWidth="1"/>
    <col min="516" max="516" width="10.5546875" style="3" customWidth="1"/>
    <col min="517" max="517" width="9.44140625" style="3" customWidth="1"/>
    <col min="518" max="518" width="13.88671875" style="3" customWidth="1"/>
    <col min="519" max="519" width="10.5546875" style="3" bestFit="1" customWidth="1"/>
    <col min="520" max="520" width="10.5546875" style="3" customWidth="1"/>
    <col min="521" max="521" width="9.44140625" style="3" customWidth="1"/>
    <col min="522" max="522" width="13.88671875" style="3" customWidth="1"/>
    <col min="523" max="523" width="10.5546875" style="3" bestFit="1" customWidth="1"/>
    <col min="524" max="524" width="10.5546875" style="3" customWidth="1"/>
    <col min="525" max="525" width="9.44140625" style="3" customWidth="1"/>
    <col min="526" max="526" width="13.88671875" style="3" customWidth="1"/>
    <col min="527" max="527" width="10.5546875" style="3" bestFit="1" customWidth="1"/>
    <col min="528" max="528" width="10.5546875" style="3" customWidth="1"/>
    <col min="529" max="768" width="9.109375" style="3"/>
    <col min="769" max="769" width="27.44140625" style="3" customWidth="1"/>
    <col min="770" max="770" width="13.5546875" style="3" customWidth="1"/>
    <col min="771" max="771" width="10.5546875" style="3" bestFit="1" customWidth="1"/>
    <col min="772" max="772" width="10.5546875" style="3" customWidth="1"/>
    <col min="773" max="773" width="9.44140625" style="3" customWidth="1"/>
    <col min="774" max="774" width="13.88671875" style="3" customWidth="1"/>
    <col min="775" max="775" width="10.5546875" style="3" bestFit="1" customWidth="1"/>
    <col min="776" max="776" width="10.5546875" style="3" customWidth="1"/>
    <col min="777" max="777" width="9.44140625" style="3" customWidth="1"/>
    <col min="778" max="778" width="13.88671875" style="3" customWidth="1"/>
    <col min="779" max="779" width="10.5546875" style="3" bestFit="1" customWidth="1"/>
    <col min="780" max="780" width="10.5546875" style="3" customWidth="1"/>
    <col min="781" max="781" width="9.44140625" style="3" customWidth="1"/>
    <col min="782" max="782" width="13.88671875" style="3" customWidth="1"/>
    <col min="783" max="783" width="10.5546875" style="3" bestFit="1" customWidth="1"/>
    <col min="784" max="784" width="10.5546875" style="3" customWidth="1"/>
    <col min="785" max="1024" width="9.109375" style="3"/>
    <col min="1025" max="1025" width="27.44140625" style="3" customWidth="1"/>
    <col min="1026" max="1026" width="13.5546875" style="3" customWidth="1"/>
    <col min="1027" max="1027" width="10.5546875" style="3" bestFit="1" customWidth="1"/>
    <col min="1028" max="1028" width="10.5546875" style="3" customWidth="1"/>
    <col min="1029" max="1029" width="9.44140625" style="3" customWidth="1"/>
    <col min="1030" max="1030" width="13.88671875" style="3" customWidth="1"/>
    <col min="1031" max="1031" width="10.5546875" style="3" bestFit="1" customWidth="1"/>
    <col min="1032" max="1032" width="10.5546875" style="3" customWidth="1"/>
    <col min="1033" max="1033" width="9.44140625" style="3" customWidth="1"/>
    <col min="1034" max="1034" width="13.88671875" style="3" customWidth="1"/>
    <col min="1035" max="1035" width="10.5546875" style="3" bestFit="1" customWidth="1"/>
    <col min="1036" max="1036" width="10.5546875" style="3" customWidth="1"/>
    <col min="1037" max="1037" width="9.44140625" style="3" customWidth="1"/>
    <col min="1038" max="1038" width="13.88671875" style="3" customWidth="1"/>
    <col min="1039" max="1039" width="10.5546875" style="3" bestFit="1" customWidth="1"/>
    <col min="1040" max="1040" width="10.5546875" style="3" customWidth="1"/>
    <col min="1041" max="1280" width="9.109375" style="3"/>
    <col min="1281" max="1281" width="27.44140625" style="3" customWidth="1"/>
    <col min="1282" max="1282" width="13.5546875" style="3" customWidth="1"/>
    <col min="1283" max="1283" width="10.5546875" style="3" bestFit="1" customWidth="1"/>
    <col min="1284" max="1284" width="10.5546875" style="3" customWidth="1"/>
    <col min="1285" max="1285" width="9.44140625" style="3" customWidth="1"/>
    <col min="1286" max="1286" width="13.88671875" style="3" customWidth="1"/>
    <col min="1287" max="1287" width="10.5546875" style="3" bestFit="1" customWidth="1"/>
    <col min="1288" max="1288" width="10.5546875" style="3" customWidth="1"/>
    <col min="1289" max="1289" width="9.44140625" style="3" customWidth="1"/>
    <col min="1290" max="1290" width="13.88671875" style="3" customWidth="1"/>
    <col min="1291" max="1291" width="10.5546875" style="3" bestFit="1" customWidth="1"/>
    <col min="1292" max="1292" width="10.5546875" style="3" customWidth="1"/>
    <col min="1293" max="1293" width="9.44140625" style="3" customWidth="1"/>
    <col min="1294" max="1294" width="13.88671875" style="3" customWidth="1"/>
    <col min="1295" max="1295" width="10.5546875" style="3" bestFit="1" customWidth="1"/>
    <col min="1296" max="1296" width="10.5546875" style="3" customWidth="1"/>
    <col min="1297" max="1536" width="9.109375" style="3"/>
    <col min="1537" max="1537" width="27.44140625" style="3" customWidth="1"/>
    <col min="1538" max="1538" width="13.5546875" style="3" customWidth="1"/>
    <col min="1539" max="1539" width="10.5546875" style="3" bestFit="1" customWidth="1"/>
    <col min="1540" max="1540" width="10.5546875" style="3" customWidth="1"/>
    <col min="1541" max="1541" width="9.44140625" style="3" customWidth="1"/>
    <col min="1542" max="1542" width="13.88671875" style="3" customWidth="1"/>
    <col min="1543" max="1543" width="10.5546875" style="3" bestFit="1" customWidth="1"/>
    <col min="1544" max="1544" width="10.5546875" style="3" customWidth="1"/>
    <col min="1545" max="1545" width="9.44140625" style="3" customWidth="1"/>
    <col min="1546" max="1546" width="13.88671875" style="3" customWidth="1"/>
    <col min="1547" max="1547" width="10.5546875" style="3" bestFit="1" customWidth="1"/>
    <col min="1548" max="1548" width="10.5546875" style="3" customWidth="1"/>
    <col min="1549" max="1549" width="9.44140625" style="3" customWidth="1"/>
    <col min="1550" max="1550" width="13.88671875" style="3" customWidth="1"/>
    <col min="1551" max="1551" width="10.5546875" style="3" bestFit="1" customWidth="1"/>
    <col min="1552" max="1552" width="10.5546875" style="3" customWidth="1"/>
    <col min="1553" max="1792" width="9.109375" style="3"/>
    <col min="1793" max="1793" width="27.44140625" style="3" customWidth="1"/>
    <col min="1794" max="1794" width="13.5546875" style="3" customWidth="1"/>
    <col min="1795" max="1795" width="10.5546875" style="3" bestFit="1" customWidth="1"/>
    <col min="1796" max="1796" width="10.5546875" style="3" customWidth="1"/>
    <col min="1797" max="1797" width="9.44140625" style="3" customWidth="1"/>
    <col min="1798" max="1798" width="13.88671875" style="3" customWidth="1"/>
    <col min="1799" max="1799" width="10.5546875" style="3" bestFit="1" customWidth="1"/>
    <col min="1800" max="1800" width="10.5546875" style="3" customWidth="1"/>
    <col min="1801" max="1801" width="9.44140625" style="3" customWidth="1"/>
    <col min="1802" max="1802" width="13.88671875" style="3" customWidth="1"/>
    <col min="1803" max="1803" width="10.5546875" style="3" bestFit="1" customWidth="1"/>
    <col min="1804" max="1804" width="10.5546875" style="3" customWidth="1"/>
    <col min="1805" max="1805" width="9.44140625" style="3" customWidth="1"/>
    <col min="1806" max="1806" width="13.88671875" style="3" customWidth="1"/>
    <col min="1807" max="1807" width="10.5546875" style="3" bestFit="1" customWidth="1"/>
    <col min="1808" max="1808" width="10.5546875" style="3" customWidth="1"/>
    <col min="1809" max="2048" width="9.109375" style="3"/>
    <col min="2049" max="2049" width="27.44140625" style="3" customWidth="1"/>
    <col min="2050" max="2050" width="13.5546875" style="3" customWidth="1"/>
    <col min="2051" max="2051" width="10.5546875" style="3" bestFit="1" customWidth="1"/>
    <col min="2052" max="2052" width="10.5546875" style="3" customWidth="1"/>
    <col min="2053" max="2053" width="9.44140625" style="3" customWidth="1"/>
    <col min="2054" max="2054" width="13.88671875" style="3" customWidth="1"/>
    <col min="2055" max="2055" width="10.5546875" style="3" bestFit="1" customWidth="1"/>
    <col min="2056" max="2056" width="10.5546875" style="3" customWidth="1"/>
    <col min="2057" max="2057" width="9.44140625" style="3" customWidth="1"/>
    <col min="2058" max="2058" width="13.88671875" style="3" customWidth="1"/>
    <col min="2059" max="2059" width="10.5546875" style="3" bestFit="1" customWidth="1"/>
    <col min="2060" max="2060" width="10.5546875" style="3" customWidth="1"/>
    <col min="2061" max="2061" width="9.44140625" style="3" customWidth="1"/>
    <col min="2062" max="2062" width="13.88671875" style="3" customWidth="1"/>
    <col min="2063" max="2063" width="10.5546875" style="3" bestFit="1" customWidth="1"/>
    <col min="2064" max="2064" width="10.5546875" style="3" customWidth="1"/>
    <col min="2065" max="2304" width="9.109375" style="3"/>
    <col min="2305" max="2305" width="27.44140625" style="3" customWidth="1"/>
    <col min="2306" max="2306" width="13.5546875" style="3" customWidth="1"/>
    <col min="2307" max="2307" width="10.5546875" style="3" bestFit="1" customWidth="1"/>
    <col min="2308" max="2308" width="10.5546875" style="3" customWidth="1"/>
    <col min="2309" max="2309" width="9.44140625" style="3" customWidth="1"/>
    <col min="2310" max="2310" width="13.88671875" style="3" customWidth="1"/>
    <col min="2311" max="2311" width="10.5546875" style="3" bestFit="1" customWidth="1"/>
    <col min="2312" max="2312" width="10.5546875" style="3" customWidth="1"/>
    <col min="2313" max="2313" width="9.44140625" style="3" customWidth="1"/>
    <col min="2314" max="2314" width="13.88671875" style="3" customWidth="1"/>
    <col min="2315" max="2315" width="10.5546875" style="3" bestFit="1" customWidth="1"/>
    <col min="2316" max="2316" width="10.5546875" style="3" customWidth="1"/>
    <col min="2317" max="2317" width="9.44140625" style="3" customWidth="1"/>
    <col min="2318" max="2318" width="13.88671875" style="3" customWidth="1"/>
    <col min="2319" max="2319" width="10.5546875" style="3" bestFit="1" customWidth="1"/>
    <col min="2320" max="2320" width="10.5546875" style="3" customWidth="1"/>
    <col min="2321" max="2560" width="9.109375" style="3"/>
    <col min="2561" max="2561" width="27.44140625" style="3" customWidth="1"/>
    <col min="2562" max="2562" width="13.5546875" style="3" customWidth="1"/>
    <col min="2563" max="2563" width="10.5546875" style="3" bestFit="1" customWidth="1"/>
    <col min="2564" max="2564" width="10.5546875" style="3" customWidth="1"/>
    <col min="2565" max="2565" width="9.44140625" style="3" customWidth="1"/>
    <col min="2566" max="2566" width="13.88671875" style="3" customWidth="1"/>
    <col min="2567" max="2567" width="10.5546875" style="3" bestFit="1" customWidth="1"/>
    <col min="2568" max="2568" width="10.5546875" style="3" customWidth="1"/>
    <col min="2569" max="2569" width="9.44140625" style="3" customWidth="1"/>
    <col min="2570" max="2570" width="13.88671875" style="3" customWidth="1"/>
    <col min="2571" max="2571" width="10.5546875" style="3" bestFit="1" customWidth="1"/>
    <col min="2572" max="2572" width="10.5546875" style="3" customWidth="1"/>
    <col min="2573" max="2573" width="9.44140625" style="3" customWidth="1"/>
    <col min="2574" max="2574" width="13.88671875" style="3" customWidth="1"/>
    <col min="2575" max="2575" width="10.5546875" style="3" bestFit="1" customWidth="1"/>
    <col min="2576" max="2576" width="10.5546875" style="3" customWidth="1"/>
    <col min="2577" max="2816" width="9.109375" style="3"/>
    <col min="2817" max="2817" width="27.44140625" style="3" customWidth="1"/>
    <col min="2818" max="2818" width="13.5546875" style="3" customWidth="1"/>
    <col min="2819" max="2819" width="10.5546875" style="3" bestFit="1" customWidth="1"/>
    <col min="2820" max="2820" width="10.5546875" style="3" customWidth="1"/>
    <col min="2821" max="2821" width="9.44140625" style="3" customWidth="1"/>
    <col min="2822" max="2822" width="13.88671875" style="3" customWidth="1"/>
    <col min="2823" max="2823" width="10.5546875" style="3" bestFit="1" customWidth="1"/>
    <col min="2824" max="2824" width="10.5546875" style="3" customWidth="1"/>
    <col min="2825" max="2825" width="9.44140625" style="3" customWidth="1"/>
    <col min="2826" max="2826" width="13.88671875" style="3" customWidth="1"/>
    <col min="2827" max="2827" width="10.5546875" style="3" bestFit="1" customWidth="1"/>
    <col min="2828" max="2828" width="10.5546875" style="3" customWidth="1"/>
    <col min="2829" max="2829" width="9.44140625" style="3" customWidth="1"/>
    <col min="2830" max="2830" width="13.88671875" style="3" customWidth="1"/>
    <col min="2831" max="2831" width="10.5546875" style="3" bestFit="1" customWidth="1"/>
    <col min="2832" max="2832" width="10.5546875" style="3" customWidth="1"/>
    <col min="2833" max="3072" width="9.109375" style="3"/>
    <col min="3073" max="3073" width="27.44140625" style="3" customWidth="1"/>
    <col min="3074" max="3074" width="13.5546875" style="3" customWidth="1"/>
    <col min="3075" max="3075" width="10.5546875" style="3" bestFit="1" customWidth="1"/>
    <col min="3076" max="3076" width="10.5546875" style="3" customWidth="1"/>
    <col min="3077" max="3077" width="9.44140625" style="3" customWidth="1"/>
    <col min="3078" max="3078" width="13.88671875" style="3" customWidth="1"/>
    <col min="3079" max="3079" width="10.5546875" style="3" bestFit="1" customWidth="1"/>
    <col min="3080" max="3080" width="10.5546875" style="3" customWidth="1"/>
    <col min="3081" max="3081" width="9.44140625" style="3" customWidth="1"/>
    <col min="3082" max="3082" width="13.88671875" style="3" customWidth="1"/>
    <col min="3083" max="3083" width="10.5546875" style="3" bestFit="1" customWidth="1"/>
    <col min="3084" max="3084" width="10.5546875" style="3" customWidth="1"/>
    <col min="3085" max="3085" width="9.44140625" style="3" customWidth="1"/>
    <col min="3086" max="3086" width="13.88671875" style="3" customWidth="1"/>
    <col min="3087" max="3087" width="10.5546875" style="3" bestFit="1" customWidth="1"/>
    <col min="3088" max="3088" width="10.5546875" style="3" customWidth="1"/>
    <col min="3089" max="3328" width="9.109375" style="3"/>
    <col min="3329" max="3329" width="27.44140625" style="3" customWidth="1"/>
    <col min="3330" max="3330" width="13.5546875" style="3" customWidth="1"/>
    <col min="3331" max="3331" width="10.5546875" style="3" bestFit="1" customWidth="1"/>
    <col min="3332" max="3332" width="10.5546875" style="3" customWidth="1"/>
    <col min="3333" max="3333" width="9.44140625" style="3" customWidth="1"/>
    <col min="3334" max="3334" width="13.88671875" style="3" customWidth="1"/>
    <col min="3335" max="3335" width="10.5546875" style="3" bestFit="1" customWidth="1"/>
    <col min="3336" max="3336" width="10.5546875" style="3" customWidth="1"/>
    <col min="3337" max="3337" width="9.44140625" style="3" customWidth="1"/>
    <col min="3338" max="3338" width="13.88671875" style="3" customWidth="1"/>
    <col min="3339" max="3339" width="10.5546875" style="3" bestFit="1" customWidth="1"/>
    <col min="3340" max="3340" width="10.5546875" style="3" customWidth="1"/>
    <col min="3341" max="3341" width="9.44140625" style="3" customWidth="1"/>
    <col min="3342" max="3342" width="13.88671875" style="3" customWidth="1"/>
    <col min="3343" max="3343" width="10.5546875" style="3" bestFit="1" customWidth="1"/>
    <col min="3344" max="3344" width="10.5546875" style="3" customWidth="1"/>
    <col min="3345" max="3584" width="9.109375" style="3"/>
    <col min="3585" max="3585" width="27.44140625" style="3" customWidth="1"/>
    <col min="3586" max="3586" width="13.5546875" style="3" customWidth="1"/>
    <col min="3587" max="3587" width="10.5546875" style="3" bestFit="1" customWidth="1"/>
    <col min="3588" max="3588" width="10.5546875" style="3" customWidth="1"/>
    <col min="3589" max="3589" width="9.44140625" style="3" customWidth="1"/>
    <col min="3590" max="3590" width="13.88671875" style="3" customWidth="1"/>
    <col min="3591" max="3591" width="10.5546875" style="3" bestFit="1" customWidth="1"/>
    <col min="3592" max="3592" width="10.5546875" style="3" customWidth="1"/>
    <col min="3593" max="3593" width="9.44140625" style="3" customWidth="1"/>
    <col min="3594" max="3594" width="13.88671875" style="3" customWidth="1"/>
    <col min="3595" max="3595" width="10.5546875" style="3" bestFit="1" customWidth="1"/>
    <col min="3596" max="3596" width="10.5546875" style="3" customWidth="1"/>
    <col min="3597" max="3597" width="9.44140625" style="3" customWidth="1"/>
    <col min="3598" max="3598" width="13.88671875" style="3" customWidth="1"/>
    <col min="3599" max="3599" width="10.5546875" style="3" bestFit="1" customWidth="1"/>
    <col min="3600" max="3600" width="10.5546875" style="3" customWidth="1"/>
    <col min="3601" max="3840" width="9.109375" style="3"/>
    <col min="3841" max="3841" width="27.44140625" style="3" customWidth="1"/>
    <col min="3842" max="3842" width="13.5546875" style="3" customWidth="1"/>
    <col min="3843" max="3843" width="10.5546875" style="3" bestFit="1" customWidth="1"/>
    <col min="3844" max="3844" width="10.5546875" style="3" customWidth="1"/>
    <col min="3845" max="3845" width="9.44140625" style="3" customWidth="1"/>
    <col min="3846" max="3846" width="13.88671875" style="3" customWidth="1"/>
    <col min="3847" max="3847" width="10.5546875" style="3" bestFit="1" customWidth="1"/>
    <col min="3848" max="3848" width="10.5546875" style="3" customWidth="1"/>
    <col min="3849" max="3849" width="9.44140625" style="3" customWidth="1"/>
    <col min="3850" max="3850" width="13.88671875" style="3" customWidth="1"/>
    <col min="3851" max="3851" width="10.5546875" style="3" bestFit="1" customWidth="1"/>
    <col min="3852" max="3852" width="10.5546875" style="3" customWidth="1"/>
    <col min="3853" max="3853" width="9.44140625" style="3" customWidth="1"/>
    <col min="3854" max="3854" width="13.88671875" style="3" customWidth="1"/>
    <col min="3855" max="3855" width="10.5546875" style="3" bestFit="1" customWidth="1"/>
    <col min="3856" max="3856" width="10.5546875" style="3" customWidth="1"/>
    <col min="3857" max="4096" width="9.109375" style="3"/>
    <col min="4097" max="4097" width="27.44140625" style="3" customWidth="1"/>
    <col min="4098" max="4098" width="13.5546875" style="3" customWidth="1"/>
    <col min="4099" max="4099" width="10.5546875" style="3" bestFit="1" customWidth="1"/>
    <col min="4100" max="4100" width="10.5546875" style="3" customWidth="1"/>
    <col min="4101" max="4101" width="9.44140625" style="3" customWidth="1"/>
    <col min="4102" max="4102" width="13.88671875" style="3" customWidth="1"/>
    <col min="4103" max="4103" width="10.5546875" style="3" bestFit="1" customWidth="1"/>
    <col min="4104" max="4104" width="10.5546875" style="3" customWidth="1"/>
    <col min="4105" max="4105" width="9.44140625" style="3" customWidth="1"/>
    <col min="4106" max="4106" width="13.88671875" style="3" customWidth="1"/>
    <col min="4107" max="4107" width="10.5546875" style="3" bestFit="1" customWidth="1"/>
    <col min="4108" max="4108" width="10.5546875" style="3" customWidth="1"/>
    <col min="4109" max="4109" width="9.44140625" style="3" customWidth="1"/>
    <col min="4110" max="4110" width="13.88671875" style="3" customWidth="1"/>
    <col min="4111" max="4111" width="10.5546875" style="3" bestFit="1" customWidth="1"/>
    <col min="4112" max="4112" width="10.5546875" style="3" customWidth="1"/>
    <col min="4113" max="4352" width="9.109375" style="3"/>
    <col min="4353" max="4353" width="27.44140625" style="3" customWidth="1"/>
    <col min="4354" max="4354" width="13.5546875" style="3" customWidth="1"/>
    <col min="4355" max="4355" width="10.5546875" style="3" bestFit="1" customWidth="1"/>
    <col min="4356" max="4356" width="10.5546875" style="3" customWidth="1"/>
    <col min="4357" max="4357" width="9.44140625" style="3" customWidth="1"/>
    <col min="4358" max="4358" width="13.88671875" style="3" customWidth="1"/>
    <col min="4359" max="4359" width="10.5546875" style="3" bestFit="1" customWidth="1"/>
    <col min="4360" max="4360" width="10.5546875" style="3" customWidth="1"/>
    <col min="4361" max="4361" width="9.44140625" style="3" customWidth="1"/>
    <col min="4362" max="4362" width="13.88671875" style="3" customWidth="1"/>
    <col min="4363" max="4363" width="10.5546875" style="3" bestFit="1" customWidth="1"/>
    <col min="4364" max="4364" width="10.5546875" style="3" customWidth="1"/>
    <col min="4365" max="4365" width="9.44140625" style="3" customWidth="1"/>
    <col min="4366" max="4366" width="13.88671875" style="3" customWidth="1"/>
    <col min="4367" max="4367" width="10.5546875" style="3" bestFit="1" customWidth="1"/>
    <col min="4368" max="4368" width="10.5546875" style="3" customWidth="1"/>
    <col min="4369" max="4608" width="9.109375" style="3"/>
    <col min="4609" max="4609" width="27.44140625" style="3" customWidth="1"/>
    <col min="4610" max="4610" width="13.5546875" style="3" customWidth="1"/>
    <col min="4611" max="4611" width="10.5546875" style="3" bestFit="1" customWidth="1"/>
    <col min="4612" max="4612" width="10.5546875" style="3" customWidth="1"/>
    <col min="4613" max="4613" width="9.44140625" style="3" customWidth="1"/>
    <col min="4614" max="4614" width="13.88671875" style="3" customWidth="1"/>
    <col min="4615" max="4615" width="10.5546875" style="3" bestFit="1" customWidth="1"/>
    <col min="4616" max="4616" width="10.5546875" style="3" customWidth="1"/>
    <col min="4617" max="4617" width="9.44140625" style="3" customWidth="1"/>
    <col min="4618" max="4618" width="13.88671875" style="3" customWidth="1"/>
    <col min="4619" max="4619" width="10.5546875" style="3" bestFit="1" customWidth="1"/>
    <col min="4620" max="4620" width="10.5546875" style="3" customWidth="1"/>
    <col min="4621" max="4621" width="9.44140625" style="3" customWidth="1"/>
    <col min="4622" max="4622" width="13.88671875" style="3" customWidth="1"/>
    <col min="4623" max="4623" width="10.5546875" style="3" bestFit="1" customWidth="1"/>
    <col min="4624" max="4624" width="10.5546875" style="3" customWidth="1"/>
    <col min="4625" max="4864" width="9.109375" style="3"/>
    <col min="4865" max="4865" width="27.44140625" style="3" customWidth="1"/>
    <col min="4866" max="4866" width="13.5546875" style="3" customWidth="1"/>
    <col min="4867" max="4867" width="10.5546875" style="3" bestFit="1" customWidth="1"/>
    <col min="4868" max="4868" width="10.5546875" style="3" customWidth="1"/>
    <col min="4869" max="4869" width="9.44140625" style="3" customWidth="1"/>
    <col min="4870" max="4870" width="13.88671875" style="3" customWidth="1"/>
    <col min="4871" max="4871" width="10.5546875" style="3" bestFit="1" customWidth="1"/>
    <col min="4872" max="4872" width="10.5546875" style="3" customWidth="1"/>
    <col min="4873" max="4873" width="9.44140625" style="3" customWidth="1"/>
    <col min="4874" max="4874" width="13.88671875" style="3" customWidth="1"/>
    <col min="4875" max="4875" width="10.5546875" style="3" bestFit="1" customWidth="1"/>
    <col min="4876" max="4876" width="10.5546875" style="3" customWidth="1"/>
    <col min="4877" max="4877" width="9.44140625" style="3" customWidth="1"/>
    <col min="4878" max="4878" width="13.88671875" style="3" customWidth="1"/>
    <col min="4879" max="4879" width="10.5546875" style="3" bestFit="1" customWidth="1"/>
    <col min="4880" max="4880" width="10.5546875" style="3" customWidth="1"/>
    <col min="4881" max="5120" width="9.109375" style="3"/>
    <col min="5121" max="5121" width="27.44140625" style="3" customWidth="1"/>
    <col min="5122" max="5122" width="13.5546875" style="3" customWidth="1"/>
    <col min="5123" max="5123" width="10.5546875" style="3" bestFit="1" customWidth="1"/>
    <col min="5124" max="5124" width="10.5546875" style="3" customWidth="1"/>
    <col min="5125" max="5125" width="9.44140625" style="3" customWidth="1"/>
    <col min="5126" max="5126" width="13.88671875" style="3" customWidth="1"/>
    <col min="5127" max="5127" width="10.5546875" style="3" bestFit="1" customWidth="1"/>
    <col min="5128" max="5128" width="10.5546875" style="3" customWidth="1"/>
    <col min="5129" max="5129" width="9.44140625" style="3" customWidth="1"/>
    <col min="5130" max="5130" width="13.88671875" style="3" customWidth="1"/>
    <col min="5131" max="5131" width="10.5546875" style="3" bestFit="1" customWidth="1"/>
    <col min="5132" max="5132" width="10.5546875" style="3" customWidth="1"/>
    <col min="5133" max="5133" width="9.44140625" style="3" customWidth="1"/>
    <col min="5134" max="5134" width="13.88671875" style="3" customWidth="1"/>
    <col min="5135" max="5135" width="10.5546875" style="3" bestFit="1" customWidth="1"/>
    <col min="5136" max="5136" width="10.5546875" style="3" customWidth="1"/>
    <col min="5137" max="5376" width="9.109375" style="3"/>
    <col min="5377" max="5377" width="27.44140625" style="3" customWidth="1"/>
    <col min="5378" max="5378" width="13.5546875" style="3" customWidth="1"/>
    <col min="5379" max="5379" width="10.5546875" style="3" bestFit="1" customWidth="1"/>
    <col min="5380" max="5380" width="10.5546875" style="3" customWidth="1"/>
    <col min="5381" max="5381" width="9.44140625" style="3" customWidth="1"/>
    <col min="5382" max="5382" width="13.88671875" style="3" customWidth="1"/>
    <col min="5383" max="5383" width="10.5546875" style="3" bestFit="1" customWidth="1"/>
    <col min="5384" max="5384" width="10.5546875" style="3" customWidth="1"/>
    <col min="5385" max="5385" width="9.44140625" style="3" customWidth="1"/>
    <col min="5386" max="5386" width="13.88671875" style="3" customWidth="1"/>
    <col min="5387" max="5387" width="10.5546875" style="3" bestFit="1" customWidth="1"/>
    <col min="5388" max="5388" width="10.5546875" style="3" customWidth="1"/>
    <col min="5389" max="5389" width="9.44140625" style="3" customWidth="1"/>
    <col min="5390" max="5390" width="13.88671875" style="3" customWidth="1"/>
    <col min="5391" max="5391" width="10.5546875" style="3" bestFit="1" customWidth="1"/>
    <col min="5392" max="5392" width="10.5546875" style="3" customWidth="1"/>
    <col min="5393" max="5632" width="9.109375" style="3"/>
    <col min="5633" max="5633" width="27.44140625" style="3" customWidth="1"/>
    <col min="5634" max="5634" width="13.5546875" style="3" customWidth="1"/>
    <col min="5635" max="5635" width="10.5546875" style="3" bestFit="1" customWidth="1"/>
    <col min="5636" max="5636" width="10.5546875" style="3" customWidth="1"/>
    <col min="5637" max="5637" width="9.44140625" style="3" customWidth="1"/>
    <col min="5638" max="5638" width="13.88671875" style="3" customWidth="1"/>
    <col min="5639" max="5639" width="10.5546875" style="3" bestFit="1" customWidth="1"/>
    <col min="5640" max="5640" width="10.5546875" style="3" customWidth="1"/>
    <col min="5641" max="5641" width="9.44140625" style="3" customWidth="1"/>
    <col min="5642" max="5642" width="13.88671875" style="3" customWidth="1"/>
    <col min="5643" max="5643" width="10.5546875" style="3" bestFit="1" customWidth="1"/>
    <col min="5644" max="5644" width="10.5546875" style="3" customWidth="1"/>
    <col min="5645" max="5645" width="9.44140625" style="3" customWidth="1"/>
    <col min="5646" max="5646" width="13.88671875" style="3" customWidth="1"/>
    <col min="5647" max="5647" width="10.5546875" style="3" bestFit="1" customWidth="1"/>
    <col min="5648" max="5648" width="10.5546875" style="3" customWidth="1"/>
    <col min="5649" max="5888" width="9.109375" style="3"/>
    <col min="5889" max="5889" width="27.44140625" style="3" customWidth="1"/>
    <col min="5890" max="5890" width="13.5546875" style="3" customWidth="1"/>
    <col min="5891" max="5891" width="10.5546875" style="3" bestFit="1" customWidth="1"/>
    <col min="5892" max="5892" width="10.5546875" style="3" customWidth="1"/>
    <col min="5893" max="5893" width="9.44140625" style="3" customWidth="1"/>
    <col min="5894" max="5894" width="13.88671875" style="3" customWidth="1"/>
    <col min="5895" max="5895" width="10.5546875" style="3" bestFit="1" customWidth="1"/>
    <col min="5896" max="5896" width="10.5546875" style="3" customWidth="1"/>
    <col min="5897" max="5897" width="9.44140625" style="3" customWidth="1"/>
    <col min="5898" max="5898" width="13.88671875" style="3" customWidth="1"/>
    <col min="5899" max="5899" width="10.5546875" style="3" bestFit="1" customWidth="1"/>
    <col min="5900" max="5900" width="10.5546875" style="3" customWidth="1"/>
    <col min="5901" max="5901" width="9.44140625" style="3" customWidth="1"/>
    <col min="5902" max="5902" width="13.88671875" style="3" customWidth="1"/>
    <col min="5903" max="5903" width="10.5546875" style="3" bestFit="1" customWidth="1"/>
    <col min="5904" max="5904" width="10.5546875" style="3" customWidth="1"/>
    <col min="5905" max="6144" width="9.109375" style="3"/>
    <col min="6145" max="6145" width="27.44140625" style="3" customWidth="1"/>
    <col min="6146" max="6146" width="13.5546875" style="3" customWidth="1"/>
    <col min="6147" max="6147" width="10.5546875" style="3" bestFit="1" customWidth="1"/>
    <col min="6148" max="6148" width="10.5546875" style="3" customWidth="1"/>
    <col min="6149" max="6149" width="9.44140625" style="3" customWidth="1"/>
    <col min="6150" max="6150" width="13.88671875" style="3" customWidth="1"/>
    <col min="6151" max="6151" width="10.5546875" style="3" bestFit="1" customWidth="1"/>
    <col min="6152" max="6152" width="10.5546875" style="3" customWidth="1"/>
    <col min="6153" max="6153" width="9.44140625" style="3" customWidth="1"/>
    <col min="6154" max="6154" width="13.88671875" style="3" customWidth="1"/>
    <col min="6155" max="6155" width="10.5546875" style="3" bestFit="1" customWidth="1"/>
    <col min="6156" max="6156" width="10.5546875" style="3" customWidth="1"/>
    <col min="6157" max="6157" width="9.44140625" style="3" customWidth="1"/>
    <col min="6158" max="6158" width="13.88671875" style="3" customWidth="1"/>
    <col min="6159" max="6159" width="10.5546875" style="3" bestFit="1" customWidth="1"/>
    <col min="6160" max="6160" width="10.5546875" style="3" customWidth="1"/>
    <col min="6161" max="6400" width="9.109375" style="3"/>
    <col min="6401" max="6401" width="27.44140625" style="3" customWidth="1"/>
    <col min="6402" max="6402" width="13.5546875" style="3" customWidth="1"/>
    <col min="6403" max="6403" width="10.5546875" style="3" bestFit="1" customWidth="1"/>
    <col min="6404" max="6404" width="10.5546875" style="3" customWidth="1"/>
    <col min="6405" max="6405" width="9.44140625" style="3" customWidth="1"/>
    <col min="6406" max="6406" width="13.88671875" style="3" customWidth="1"/>
    <col min="6407" max="6407" width="10.5546875" style="3" bestFit="1" customWidth="1"/>
    <col min="6408" max="6408" width="10.5546875" style="3" customWidth="1"/>
    <col min="6409" max="6409" width="9.44140625" style="3" customWidth="1"/>
    <col min="6410" max="6410" width="13.88671875" style="3" customWidth="1"/>
    <col min="6411" max="6411" width="10.5546875" style="3" bestFit="1" customWidth="1"/>
    <col min="6412" max="6412" width="10.5546875" style="3" customWidth="1"/>
    <col min="6413" max="6413" width="9.44140625" style="3" customWidth="1"/>
    <col min="6414" max="6414" width="13.88671875" style="3" customWidth="1"/>
    <col min="6415" max="6415" width="10.5546875" style="3" bestFit="1" customWidth="1"/>
    <col min="6416" max="6416" width="10.5546875" style="3" customWidth="1"/>
    <col min="6417" max="6656" width="9.109375" style="3"/>
    <col min="6657" max="6657" width="27.44140625" style="3" customWidth="1"/>
    <col min="6658" max="6658" width="13.5546875" style="3" customWidth="1"/>
    <col min="6659" max="6659" width="10.5546875" style="3" bestFit="1" customWidth="1"/>
    <col min="6660" max="6660" width="10.5546875" style="3" customWidth="1"/>
    <col min="6661" max="6661" width="9.44140625" style="3" customWidth="1"/>
    <col min="6662" max="6662" width="13.88671875" style="3" customWidth="1"/>
    <col min="6663" max="6663" width="10.5546875" style="3" bestFit="1" customWidth="1"/>
    <col min="6664" max="6664" width="10.5546875" style="3" customWidth="1"/>
    <col min="6665" max="6665" width="9.44140625" style="3" customWidth="1"/>
    <col min="6666" max="6666" width="13.88671875" style="3" customWidth="1"/>
    <col min="6667" max="6667" width="10.5546875" style="3" bestFit="1" customWidth="1"/>
    <col min="6668" max="6668" width="10.5546875" style="3" customWidth="1"/>
    <col min="6669" max="6669" width="9.44140625" style="3" customWidth="1"/>
    <col min="6670" max="6670" width="13.88671875" style="3" customWidth="1"/>
    <col min="6671" max="6671" width="10.5546875" style="3" bestFit="1" customWidth="1"/>
    <col min="6672" max="6672" width="10.5546875" style="3" customWidth="1"/>
    <col min="6673" max="6912" width="9.109375" style="3"/>
    <col min="6913" max="6913" width="27.44140625" style="3" customWidth="1"/>
    <col min="6914" max="6914" width="13.5546875" style="3" customWidth="1"/>
    <col min="6915" max="6915" width="10.5546875" style="3" bestFit="1" customWidth="1"/>
    <col min="6916" max="6916" width="10.5546875" style="3" customWidth="1"/>
    <col min="6917" max="6917" width="9.44140625" style="3" customWidth="1"/>
    <col min="6918" max="6918" width="13.88671875" style="3" customWidth="1"/>
    <col min="6919" max="6919" width="10.5546875" style="3" bestFit="1" customWidth="1"/>
    <col min="6920" max="6920" width="10.5546875" style="3" customWidth="1"/>
    <col min="6921" max="6921" width="9.44140625" style="3" customWidth="1"/>
    <col min="6922" max="6922" width="13.88671875" style="3" customWidth="1"/>
    <col min="6923" max="6923" width="10.5546875" style="3" bestFit="1" customWidth="1"/>
    <col min="6924" max="6924" width="10.5546875" style="3" customWidth="1"/>
    <col min="6925" max="6925" width="9.44140625" style="3" customWidth="1"/>
    <col min="6926" max="6926" width="13.88671875" style="3" customWidth="1"/>
    <col min="6927" max="6927" width="10.5546875" style="3" bestFit="1" customWidth="1"/>
    <col min="6928" max="6928" width="10.5546875" style="3" customWidth="1"/>
    <col min="6929" max="7168" width="9.109375" style="3"/>
    <col min="7169" max="7169" width="27.44140625" style="3" customWidth="1"/>
    <col min="7170" max="7170" width="13.5546875" style="3" customWidth="1"/>
    <col min="7171" max="7171" width="10.5546875" style="3" bestFit="1" customWidth="1"/>
    <col min="7172" max="7172" width="10.5546875" style="3" customWidth="1"/>
    <col min="7173" max="7173" width="9.44140625" style="3" customWidth="1"/>
    <col min="7174" max="7174" width="13.88671875" style="3" customWidth="1"/>
    <col min="7175" max="7175" width="10.5546875" style="3" bestFit="1" customWidth="1"/>
    <col min="7176" max="7176" width="10.5546875" style="3" customWidth="1"/>
    <col min="7177" max="7177" width="9.44140625" style="3" customWidth="1"/>
    <col min="7178" max="7178" width="13.88671875" style="3" customWidth="1"/>
    <col min="7179" max="7179" width="10.5546875" style="3" bestFit="1" customWidth="1"/>
    <col min="7180" max="7180" width="10.5546875" style="3" customWidth="1"/>
    <col min="7181" max="7181" width="9.44140625" style="3" customWidth="1"/>
    <col min="7182" max="7182" width="13.88671875" style="3" customWidth="1"/>
    <col min="7183" max="7183" width="10.5546875" style="3" bestFit="1" customWidth="1"/>
    <col min="7184" max="7184" width="10.5546875" style="3" customWidth="1"/>
    <col min="7185" max="7424" width="9.109375" style="3"/>
    <col min="7425" max="7425" width="27.44140625" style="3" customWidth="1"/>
    <col min="7426" max="7426" width="13.5546875" style="3" customWidth="1"/>
    <col min="7427" max="7427" width="10.5546875" style="3" bestFit="1" customWidth="1"/>
    <col min="7428" max="7428" width="10.5546875" style="3" customWidth="1"/>
    <col min="7429" max="7429" width="9.44140625" style="3" customWidth="1"/>
    <col min="7430" max="7430" width="13.88671875" style="3" customWidth="1"/>
    <col min="7431" max="7431" width="10.5546875" style="3" bestFit="1" customWidth="1"/>
    <col min="7432" max="7432" width="10.5546875" style="3" customWidth="1"/>
    <col min="7433" max="7433" width="9.44140625" style="3" customWidth="1"/>
    <col min="7434" max="7434" width="13.88671875" style="3" customWidth="1"/>
    <col min="7435" max="7435" width="10.5546875" style="3" bestFit="1" customWidth="1"/>
    <col min="7436" max="7436" width="10.5546875" style="3" customWidth="1"/>
    <col min="7437" max="7437" width="9.44140625" style="3" customWidth="1"/>
    <col min="7438" max="7438" width="13.88671875" style="3" customWidth="1"/>
    <col min="7439" max="7439" width="10.5546875" style="3" bestFit="1" customWidth="1"/>
    <col min="7440" max="7440" width="10.5546875" style="3" customWidth="1"/>
    <col min="7441" max="7680" width="9.109375" style="3"/>
    <col min="7681" max="7681" width="27.44140625" style="3" customWidth="1"/>
    <col min="7682" max="7682" width="13.5546875" style="3" customWidth="1"/>
    <col min="7683" max="7683" width="10.5546875" style="3" bestFit="1" customWidth="1"/>
    <col min="7684" max="7684" width="10.5546875" style="3" customWidth="1"/>
    <col min="7685" max="7685" width="9.44140625" style="3" customWidth="1"/>
    <col min="7686" max="7686" width="13.88671875" style="3" customWidth="1"/>
    <col min="7687" max="7687" width="10.5546875" style="3" bestFit="1" customWidth="1"/>
    <col min="7688" max="7688" width="10.5546875" style="3" customWidth="1"/>
    <col min="7689" max="7689" width="9.44140625" style="3" customWidth="1"/>
    <col min="7690" max="7690" width="13.88671875" style="3" customWidth="1"/>
    <col min="7691" max="7691" width="10.5546875" style="3" bestFit="1" customWidth="1"/>
    <col min="7692" max="7692" width="10.5546875" style="3" customWidth="1"/>
    <col min="7693" max="7693" width="9.44140625" style="3" customWidth="1"/>
    <col min="7694" max="7694" width="13.88671875" style="3" customWidth="1"/>
    <col min="7695" max="7695" width="10.5546875" style="3" bestFit="1" customWidth="1"/>
    <col min="7696" max="7696" width="10.5546875" style="3" customWidth="1"/>
    <col min="7697" max="7936" width="9.109375" style="3"/>
    <col min="7937" max="7937" width="27.44140625" style="3" customWidth="1"/>
    <col min="7938" max="7938" width="13.5546875" style="3" customWidth="1"/>
    <col min="7939" max="7939" width="10.5546875" style="3" bestFit="1" customWidth="1"/>
    <col min="7940" max="7940" width="10.5546875" style="3" customWidth="1"/>
    <col min="7941" max="7941" width="9.44140625" style="3" customWidth="1"/>
    <col min="7942" max="7942" width="13.88671875" style="3" customWidth="1"/>
    <col min="7943" max="7943" width="10.5546875" style="3" bestFit="1" customWidth="1"/>
    <col min="7944" max="7944" width="10.5546875" style="3" customWidth="1"/>
    <col min="7945" max="7945" width="9.44140625" style="3" customWidth="1"/>
    <col min="7946" max="7946" width="13.88671875" style="3" customWidth="1"/>
    <col min="7947" max="7947" width="10.5546875" style="3" bestFit="1" customWidth="1"/>
    <col min="7948" max="7948" width="10.5546875" style="3" customWidth="1"/>
    <col min="7949" max="7949" width="9.44140625" style="3" customWidth="1"/>
    <col min="7950" max="7950" width="13.88671875" style="3" customWidth="1"/>
    <col min="7951" max="7951" width="10.5546875" style="3" bestFit="1" customWidth="1"/>
    <col min="7952" max="7952" width="10.5546875" style="3" customWidth="1"/>
    <col min="7953" max="8192" width="9.109375" style="3"/>
    <col min="8193" max="8193" width="27.44140625" style="3" customWidth="1"/>
    <col min="8194" max="8194" width="13.5546875" style="3" customWidth="1"/>
    <col min="8195" max="8195" width="10.5546875" style="3" bestFit="1" customWidth="1"/>
    <col min="8196" max="8196" width="10.5546875" style="3" customWidth="1"/>
    <col min="8197" max="8197" width="9.44140625" style="3" customWidth="1"/>
    <col min="8198" max="8198" width="13.88671875" style="3" customWidth="1"/>
    <col min="8199" max="8199" width="10.5546875" style="3" bestFit="1" customWidth="1"/>
    <col min="8200" max="8200" width="10.5546875" style="3" customWidth="1"/>
    <col min="8201" max="8201" width="9.44140625" style="3" customWidth="1"/>
    <col min="8202" max="8202" width="13.88671875" style="3" customWidth="1"/>
    <col min="8203" max="8203" width="10.5546875" style="3" bestFit="1" customWidth="1"/>
    <col min="8204" max="8204" width="10.5546875" style="3" customWidth="1"/>
    <col min="8205" max="8205" width="9.44140625" style="3" customWidth="1"/>
    <col min="8206" max="8206" width="13.88671875" style="3" customWidth="1"/>
    <col min="8207" max="8207" width="10.5546875" style="3" bestFit="1" customWidth="1"/>
    <col min="8208" max="8208" width="10.5546875" style="3" customWidth="1"/>
    <col min="8209" max="8448" width="9.109375" style="3"/>
    <col min="8449" max="8449" width="27.44140625" style="3" customWidth="1"/>
    <col min="8450" max="8450" width="13.5546875" style="3" customWidth="1"/>
    <col min="8451" max="8451" width="10.5546875" style="3" bestFit="1" customWidth="1"/>
    <col min="8452" max="8452" width="10.5546875" style="3" customWidth="1"/>
    <col min="8453" max="8453" width="9.44140625" style="3" customWidth="1"/>
    <col min="8454" max="8454" width="13.88671875" style="3" customWidth="1"/>
    <col min="8455" max="8455" width="10.5546875" style="3" bestFit="1" customWidth="1"/>
    <col min="8456" max="8456" width="10.5546875" style="3" customWidth="1"/>
    <col min="8457" max="8457" width="9.44140625" style="3" customWidth="1"/>
    <col min="8458" max="8458" width="13.88671875" style="3" customWidth="1"/>
    <col min="8459" max="8459" width="10.5546875" style="3" bestFit="1" customWidth="1"/>
    <col min="8460" max="8460" width="10.5546875" style="3" customWidth="1"/>
    <col min="8461" max="8461" width="9.44140625" style="3" customWidth="1"/>
    <col min="8462" max="8462" width="13.88671875" style="3" customWidth="1"/>
    <col min="8463" max="8463" width="10.5546875" style="3" bestFit="1" customWidth="1"/>
    <col min="8464" max="8464" width="10.5546875" style="3" customWidth="1"/>
    <col min="8465" max="8704" width="9.109375" style="3"/>
    <col min="8705" max="8705" width="27.44140625" style="3" customWidth="1"/>
    <col min="8706" max="8706" width="13.5546875" style="3" customWidth="1"/>
    <col min="8707" max="8707" width="10.5546875" style="3" bestFit="1" customWidth="1"/>
    <col min="8708" max="8708" width="10.5546875" style="3" customWidth="1"/>
    <col min="8709" max="8709" width="9.44140625" style="3" customWidth="1"/>
    <col min="8710" max="8710" width="13.88671875" style="3" customWidth="1"/>
    <col min="8711" max="8711" width="10.5546875" style="3" bestFit="1" customWidth="1"/>
    <col min="8712" max="8712" width="10.5546875" style="3" customWidth="1"/>
    <col min="8713" max="8713" width="9.44140625" style="3" customWidth="1"/>
    <col min="8714" max="8714" width="13.88671875" style="3" customWidth="1"/>
    <col min="8715" max="8715" width="10.5546875" style="3" bestFit="1" customWidth="1"/>
    <col min="8716" max="8716" width="10.5546875" style="3" customWidth="1"/>
    <col min="8717" max="8717" width="9.44140625" style="3" customWidth="1"/>
    <col min="8718" max="8718" width="13.88671875" style="3" customWidth="1"/>
    <col min="8719" max="8719" width="10.5546875" style="3" bestFit="1" customWidth="1"/>
    <col min="8720" max="8720" width="10.5546875" style="3" customWidth="1"/>
    <col min="8721" max="8960" width="9.109375" style="3"/>
    <col min="8961" max="8961" width="27.44140625" style="3" customWidth="1"/>
    <col min="8962" max="8962" width="13.5546875" style="3" customWidth="1"/>
    <col min="8963" max="8963" width="10.5546875" style="3" bestFit="1" customWidth="1"/>
    <col min="8964" max="8964" width="10.5546875" style="3" customWidth="1"/>
    <col min="8965" max="8965" width="9.44140625" style="3" customWidth="1"/>
    <col min="8966" max="8966" width="13.88671875" style="3" customWidth="1"/>
    <col min="8967" max="8967" width="10.5546875" style="3" bestFit="1" customWidth="1"/>
    <col min="8968" max="8968" width="10.5546875" style="3" customWidth="1"/>
    <col min="8969" max="8969" width="9.44140625" style="3" customWidth="1"/>
    <col min="8970" max="8970" width="13.88671875" style="3" customWidth="1"/>
    <col min="8971" max="8971" width="10.5546875" style="3" bestFit="1" customWidth="1"/>
    <col min="8972" max="8972" width="10.5546875" style="3" customWidth="1"/>
    <col min="8973" max="8973" width="9.44140625" style="3" customWidth="1"/>
    <col min="8974" max="8974" width="13.88671875" style="3" customWidth="1"/>
    <col min="8975" max="8975" width="10.5546875" style="3" bestFit="1" customWidth="1"/>
    <col min="8976" max="8976" width="10.5546875" style="3" customWidth="1"/>
    <col min="8977" max="9216" width="9.109375" style="3"/>
    <col min="9217" max="9217" width="27.44140625" style="3" customWidth="1"/>
    <col min="9218" max="9218" width="13.5546875" style="3" customWidth="1"/>
    <col min="9219" max="9219" width="10.5546875" style="3" bestFit="1" customWidth="1"/>
    <col min="9220" max="9220" width="10.5546875" style="3" customWidth="1"/>
    <col min="9221" max="9221" width="9.44140625" style="3" customWidth="1"/>
    <col min="9222" max="9222" width="13.88671875" style="3" customWidth="1"/>
    <col min="9223" max="9223" width="10.5546875" style="3" bestFit="1" customWidth="1"/>
    <col min="9224" max="9224" width="10.5546875" style="3" customWidth="1"/>
    <col min="9225" max="9225" width="9.44140625" style="3" customWidth="1"/>
    <col min="9226" max="9226" width="13.88671875" style="3" customWidth="1"/>
    <col min="9227" max="9227" width="10.5546875" style="3" bestFit="1" customWidth="1"/>
    <col min="9228" max="9228" width="10.5546875" style="3" customWidth="1"/>
    <col min="9229" max="9229" width="9.44140625" style="3" customWidth="1"/>
    <col min="9230" max="9230" width="13.88671875" style="3" customWidth="1"/>
    <col min="9231" max="9231" width="10.5546875" style="3" bestFit="1" customWidth="1"/>
    <col min="9232" max="9232" width="10.5546875" style="3" customWidth="1"/>
    <col min="9233" max="9472" width="9.109375" style="3"/>
    <col min="9473" max="9473" width="27.44140625" style="3" customWidth="1"/>
    <col min="9474" max="9474" width="13.5546875" style="3" customWidth="1"/>
    <col min="9475" max="9475" width="10.5546875" style="3" bestFit="1" customWidth="1"/>
    <col min="9476" max="9476" width="10.5546875" style="3" customWidth="1"/>
    <col min="9477" max="9477" width="9.44140625" style="3" customWidth="1"/>
    <col min="9478" max="9478" width="13.88671875" style="3" customWidth="1"/>
    <col min="9479" max="9479" width="10.5546875" style="3" bestFit="1" customWidth="1"/>
    <col min="9480" max="9480" width="10.5546875" style="3" customWidth="1"/>
    <col min="9481" max="9481" width="9.44140625" style="3" customWidth="1"/>
    <col min="9482" max="9482" width="13.88671875" style="3" customWidth="1"/>
    <col min="9483" max="9483" width="10.5546875" style="3" bestFit="1" customWidth="1"/>
    <col min="9484" max="9484" width="10.5546875" style="3" customWidth="1"/>
    <col min="9485" max="9485" width="9.44140625" style="3" customWidth="1"/>
    <col min="9486" max="9486" width="13.88671875" style="3" customWidth="1"/>
    <col min="9487" max="9487" width="10.5546875" style="3" bestFit="1" customWidth="1"/>
    <col min="9488" max="9488" width="10.5546875" style="3" customWidth="1"/>
    <col min="9489" max="9728" width="9.109375" style="3"/>
    <col min="9729" max="9729" width="27.44140625" style="3" customWidth="1"/>
    <col min="9730" max="9730" width="13.5546875" style="3" customWidth="1"/>
    <col min="9731" max="9731" width="10.5546875" style="3" bestFit="1" customWidth="1"/>
    <col min="9732" max="9732" width="10.5546875" style="3" customWidth="1"/>
    <col min="9733" max="9733" width="9.44140625" style="3" customWidth="1"/>
    <col min="9734" max="9734" width="13.88671875" style="3" customWidth="1"/>
    <col min="9735" max="9735" width="10.5546875" style="3" bestFit="1" customWidth="1"/>
    <col min="9736" max="9736" width="10.5546875" style="3" customWidth="1"/>
    <col min="9737" max="9737" width="9.44140625" style="3" customWidth="1"/>
    <col min="9738" max="9738" width="13.88671875" style="3" customWidth="1"/>
    <col min="9739" max="9739" width="10.5546875" style="3" bestFit="1" customWidth="1"/>
    <col min="9740" max="9740" width="10.5546875" style="3" customWidth="1"/>
    <col min="9741" max="9741" width="9.44140625" style="3" customWidth="1"/>
    <col min="9742" max="9742" width="13.88671875" style="3" customWidth="1"/>
    <col min="9743" max="9743" width="10.5546875" style="3" bestFit="1" customWidth="1"/>
    <col min="9744" max="9744" width="10.5546875" style="3" customWidth="1"/>
    <col min="9745" max="9984" width="9.109375" style="3"/>
    <col min="9985" max="9985" width="27.44140625" style="3" customWidth="1"/>
    <col min="9986" max="9986" width="13.5546875" style="3" customWidth="1"/>
    <col min="9987" max="9987" width="10.5546875" style="3" bestFit="1" customWidth="1"/>
    <col min="9988" max="9988" width="10.5546875" style="3" customWidth="1"/>
    <col min="9989" max="9989" width="9.44140625" style="3" customWidth="1"/>
    <col min="9990" max="9990" width="13.88671875" style="3" customWidth="1"/>
    <col min="9991" max="9991" width="10.5546875" style="3" bestFit="1" customWidth="1"/>
    <col min="9992" max="9992" width="10.5546875" style="3" customWidth="1"/>
    <col min="9993" max="9993" width="9.44140625" style="3" customWidth="1"/>
    <col min="9994" max="9994" width="13.88671875" style="3" customWidth="1"/>
    <col min="9995" max="9995" width="10.5546875" style="3" bestFit="1" customWidth="1"/>
    <col min="9996" max="9996" width="10.5546875" style="3" customWidth="1"/>
    <col min="9997" max="9997" width="9.44140625" style="3" customWidth="1"/>
    <col min="9998" max="9998" width="13.88671875" style="3" customWidth="1"/>
    <col min="9999" max="9999" width="10.5546875" style="3" bestFit="1" customWidth="1"/>
    <col min="10000" max="10000" width="10.5546875" style="3" customWidth="1"/>
    <col min="10001" max="10240" width="9.109375" style="3"/>
    <col min="10241" max="10241" width="27.44140625" style="3" customWidth="1"/>
    <col min="10242" max="10242" width="13.5546875" style="3" customWidth="1"/>
    <col min="10243" max="10243" width="10.5546875" style="3" bestFit="1" customWidth="1"/>
    <col min="10244" max="10244" width="10.5546875" style="3" customWidth="1"/>
    <col min="10245" max="10245" width="9.44140625" style="3" customWidth="1"/>
    <col min="10246" max="10246" width="13.88671875" style="3" customWidth="1"/>
    <col min="10247" max="10247" width="10.5546875" style="3" bestFit="1" customWidth="1"/>
    <col min="10248" max="10248" width="10.5546875" style="3" customWidth="1"/>
    <col min="10249" max="10249" width="9.44140625" style="3" customWidth="1"/>
    <col min="10250" max="10250" width="13.88671875" style="3" customWidth="1"/>
    <col min="10251" max="10251" width="10.5546875" style="3" bestFit="1" customWidth="1"/>
    <col min="10252" max="10252" width="10.5546875" style="3" customWidth="1"/>
    <col min="10253" max="10253" width="9.44140625" style="3" customWidth="1"/>
    <col min="10254" max="10254" width="13.88671875" style="3" customWidth="1"/>
    <col min="10255" max="10255" width="10.5546875" style="3" bestFit="1" customWidth="1"/>
    <col min="10256" max="10256" width="10.5546875" style="3" customWidth="1"/>
    <col min="10257" max="10496" width="9.109375" style="3"/>
    <col min="10497" max="10497" width="27.44140625" style="3" customWidth="1"/>
    <col min="10498" max="10498" width="13.5546875" style="3" customWidth="1"/>
    <col min="10499" max="10499" width="10.5546875" style="3" bestFit="1" customWidth="1"/>
    <col min="10500" max="10500" width="10.5546875" style="3" customWidth="1"/>
    <col min="10501" max="10501" width="9.44140625" style="3" customWidth="1"/>
    <col min="10502" max="10502" width="13.88671875" style="3" customWidth="1"/>
    <col min="10503" max="10503" width="10.5546875" style="3" bestFit="1" customWidth="1"/>
    <col min="10504" max="10504" width="10.5546875" style="3" customWidth="1"/>
    <col min="10505" max="10505" width="9.44140625" style="3" customWidth="1"/>
    <col min="10506" max="10506" width="13.88671875" style="3" customWidth="1"/>
    <col min="10507" max="10507" width="10.5546875" style="3" bestFit="1" customWidth="1"/>
    <col min="10508" max="10508" width="10.5546875" style="3" customWidth="1"/>
    <col min="10509" max="10509" width="9.44140625" style="3" customWidth="1"/>
    <col min="10510" max="10510" width="13.88671875" style="3" customWidth="1"/>
    <col min="10511" max="10511" width="10.5546875" style="3" bestFit="1" customWidth="1"/>
    <col min="10512" max="10512" width="10.5546875" style="3" customWidth="1"/>
    <col min="10513" max="10752" width="9.109375" style="3"/>
    <col min="10753" max="10753" width="27.44140625" style="3" customWidth="1"/>
    <col min="10754" max="10754" width="13.5546875" style="3" customWidth="1"/>
    <col min="10755" max="10755" width="10.5546875" style="3" bestFit="1" customWidth="1"/>
    <col min="10756" max="10756" width="10.5546875" style="3" customWidth="1"/>
    <col min="10757" max="10757" width="9.44140625" style="3" customWidth="1"/>
    <col min="10758" max="10758" width="13.88671875" style="3" customWidth="1"/>
    <col min="10759" max="10759" width="10.5546875" style="3" bestFit="1" customWidth="1"/>
    <col min="10760" max="10760" width="10.5546875" style="3" customWidth="1"/>
    <col min="10761" max="10761" width="9.44140625" style="3" customWidth="1"/>
    <col min="10762" max="10762" width="13.88671875" style="3" customWidth="1"/>
    <col min="10763" max="10763" width="10.5546875" style="3" bestFit="1" customWidth="1"/>
    <col min="10764" max="10764" width="10.5546875" style="3" customWidth="1"/>
    <col min="10765" max="10765" width="9.44140625" style="3" customWidth="1"/>
    <col min="10766" max="10766" width="13.88671875" style="3" customWidth="1"/>
    <col min="10767" max="10767" width="10.5546875" style="3" bestFit="1" customWidth="1"/>
    <col min="10768" max="10768" width="10.5546875" style="3" customWidth="1"/>
    <col min="10769" max="11008" width="9.109375" style="3"/>
    <col min="11009" max="11009" width="27.44140625" style="3" customWidth="1"/>
    <col min="11010" max="11010" width="13.5546875" style="3" customWidth="1"/>
    <col min="11011" max="11011" width="10.5546875" style="3" bestFit="1" customWidth="1"/>
    <col min="11012" max="11012" width="10.5546875" style="3" customWidth="1"/>
    <col min="11013" max="11013" width="9.44140625" style="3" customWidth="1"/>
    <col min="11014" max="11014" width="13.88671875" style="3" customWidth="1"/>
    <col min="11015" max="11015" width="10.5546875" style="3" bestFit="1" customWidth="1"/>
    <col min="11016" max="11016" width="10.5546875" style="3" customWidth="1"/>
    <col min="11017" max="11017" width="9.44140625" style="3" customWidth="1"/>
    <col min="11018" max="11018" width="13.88671875" style="3" customWidth="1"/>
    <col min="11019" max="11019" width="10.5546875" style="3" bestFit="1" customWidth="1"/>
    <col min="11020" max="11020" width="10.5546875" style="3" customWidth="1"/>
    <col min="11021" max="11021" width="9.44140625" style="3" customWidth="1"/>
    <col min="11022" max="11022" width="13.88671875" style="3" customWidth="1"/>
    <col min="11023" max="11023" width="10.5546875" style="3" bestFit="1" customWidth="1"/>
    <col min="11024" max="11024" width="10.5546875" style="3" customWidth="1"/>
    <col min="11025" max="11264" width="9.109375" style="3"/>
    <col min="11265" max="11265" width="27.44140625" style="3" customWidth="1"/>
    <col min="11266" max="11266" width="13.5546875" style="3" customWidth="1"/>
    <col min="11267" max="11267" width="10.5546875" style="3" bestFit="1" customWidth="1"/>
    <col min="11268" max="11268" width="10.5546875" style="3" customWidth="1"/>
    <col min="11269" max="11269" width="9.44140625" style="3" customWidth="1"/>
    <col min="11270" max="11270" width="13.88671875" style="3" customWidth="1"/>
    <col min="11271" max="11271" width="10.5546875" style="3" bestFit="1" customWidth="1"/>
    <col min="11272" max="11272" width="10.5546875" style="3" customWidth="1"/>
    <col min="11273" max="11273" width="9.44140625" style="3" customWidth="1"/>
    <col min="11274" max="11274" width="13.88671875" style="3" customWidth="1"/>
    <col min="11275" max="11275" width="10.5546875" style="3" bestFit="1" customWidth="1"/>
    <col min="11276" max="11276" width="10.5546875" style="3" customWidth="1"/>
    <col min="11277" max="11277" width="9.44140625" style="3" customWidth="1"/>
    <col min="11278" max="11278" width="13.88671875" style="3" customWidth="1"/>
    <col min="11279" max="11279" width="10.5546875" style="3" bestFit="1" customWidth="1"/>
    <col min="11280" max="11280" width="10.5546875" style="3" customWidth="1"/>
    <col min="11281" max="11520" width="9.109375" style="3"/>
    <col min="11521" max="11521" width="27.44140625" style="3" customWidth="1"/>
    <col min="11522" max="11522" width="13.5546875" style="3" customWidth="1"/>
    <col min="11523" max="11523" width="10.5546875" style="3" bestFit="1" customWidth="1"/>
    <col min="11524" max="11524" width="10.5546875" style="3" customWidth="1"/>
    <col min="11525" max="11525" width="9.44140625" style="3" customWidth="1"/>
    <col min="11526" max="11526" width="13.88671875" style="3" customWidth="1"/>
    <col min="11527" max="11527" width="10.5546875" style="3" bestFit="1" customWidth="1"/>
    <col min="11528" max="11528" width="10.5546875" style="3" customWidth="1"/>
    <col min="11529" max="11529" width="9.44140625" style="3" customWidth="1"/>
    <col min="11530" max="11530" width="13.88671875" style="3" customWidth="1"/>
    <col min="11531" max="11531" width="10.5546875" style="3" bestFit="1" customWidth="1"/>
    <col min="11532" max="11532" width="10.5546875" style="3" customWidth="1"/>
    <col min="11533" max="11533" width="9.44140625" style="3" customWidth="1"/>
    <col min="11534" max="11534" width="13.88671875" style="3" customWidth="1"/>
    <col min="11535" max="11535" width="10.5546875" style="3" bestFit="1" customWidth="1"/>
    <col min="11536" max="11536" width="10.5546875" style="3" customWidth="1"/>
    <col min="11537" max="11776" width="9.109375" style="3"/>
    <col min="11777" max="11777" width="27.44140625" style="3" customWidth="1"/>
    <col min="11778" max="11778" width="13.5546875" style="3" customWidth="1"/>
    <col min="11779" max="11779" width="10.5546875" style="3" bestFit="1" customWidth="1"/>
    <col min="11780" max="11780" width="10.5546875" style="3" customWidth="1"/>
    <col min="11781" max="11781" width="9.44140625" style="3" customWidth="1"/>
    <col min="11782" max="11782" width="13.88671875" style="3" customWidth="1"/>
    <col min="11783" max="11783" width="10.5546875" style="3" bestFit="1" customWidth="1"/>
    <col min="11784" max="11784" width="10.5546875" style="3" customWidth="1"/>
    <col min="11785" max="11785" width="9.44140625" style="3" customWidth="1"/>
    <col min="11786" max="11786" width="13.88671875" style="3" customWidth="1"/>
    <col min="11787" max="11787" width="10.5546875" style="3" bestFit="1" customWidth="1"/>
    <col min="11788" max="11788" width="10.5546875" style="3" customWidth="1"/>
    <col min="11789" max="11789" width="9.44140625" style="3" customWidth="1"/>
    <col min="11790" max="11790" width="13.88671875" style="3" customWidth="1"/>
    <col min="11791" max="11791" width="10.5546875" style="3" bestFit="1" customWidth="1"/>
    <col min="11792" max="11792" width="10.5546875" style="3" customWidth="1"/>
    <col min="11793" max="12032" width="9.109375" style="3"/>
    <col min="12033" max="12033" width="27.44140625" style="3" customWidth="1"/>
    <col min="12034" max="12034" width="13.5546875" style="3" customWidth="1"/>
    <col min="12035" max="12035" width="10.5546875" style="3" bestFit="1" customWidth="1"/>
    <col min="12036" max="12036" width="10.5546875" style="3" customWidth="1"/>
    <col min="12037" max="12037" width="9.44140625" style="3" customWidth="1"/>
    <col min="12038" max="12038" width="13.88671875" style="3" customWidth="1"/>
    <col min="12039" max="12039" width="10.5546875" style="3" bestFit="1" customWidth="1"/>
    <col min="12040" max="12040" width="10.5546875" style="3" customWidth="1"/>
    <col min="12041" max="12041" width="9.44140625" style="3" customWidth="1"/>
    <col min="12042" max="12042" width="13.88671875" style="3" customWidth="1"/>
    <col min="12043" max="12043" width="10.5546875" style="3" bestFit="1" customWidth="1"/>
    <col min="12044" max="12044" width="10.5546875" style="3" customWidth="1"/>
    <col min="12045" max="12045" width="9.44140625" style="3" customWidth="1"/>
    <col min="12046" max="12046" width="13.88671875" style="3" customWidth="1"/>
    <col min="12047" max="12047" width="10.5546875" style="3" bestFit="1" customWidth="1"/>
    <col min="12048" max="12048" width="10.5546875" style="3" customWidth="1"/>
    <col min="12049" max="12288" width="9.109375" style="3"/>
    <col min="12289" max="12289" width="27.44140625" style="3" customWidth="1"/>
    <col min="12290" max="12290" width="13.5546875" style="3" customWidth="1"/>
    <col min="12291" max="12291" width="10.5546875" style="3" bestFit="1" customWidth="1"/>
    <col min="12292" max="12292" width="10.5546875" style="3" customWidth="1"/>
    <col min="12293" max="12293" width="9.44140625" style="3" customWidth="1"/>
    <col min="12294" max="12294" width="13.88671875" style="3" customWidth="1"/>
    <col min="12295" max="12295" width="10.5546875" style="3" bestFit="1" customWidth="1"/>
    <col min="12296" max="12296" width="10.5546875" style="3" customWidth="1"/>
    <col min="12297" max="12297" width="9.44140625" style="3" customWidth="1"/>
    <col min="12298" max="12298" width="13.88671875" style="3" customWidth="1"/>
    <col min="12299" max="12299" width="10.5546875" style="3" bestFit="1" customWidth="1"/>
    <col min="12300" max="12300" width="10.5546875" style="3" customWidth="1"/>
    <col min="12301" max="12301" width="9.44140625" style="3" customWidth="1"/>
    <col min="12302" max="12302" width="13.88671875" style="3" customWidth="1"/>
    <col min="12303" max="12303" width="10.5546875" style="3" bestFit="1" customWidth="1"/>
    <col min="12304" max="12304" width="10.5546875" style="3" customWidth="1"/>
    <col min="12305" max="12544" width="9.109375" style="3"/>
    <col min="12545" max="12545" width="27.44140625" style="3" customWidth="1"/>
    <col min="12546" max="12546" width="13.5546875" style="3" customWidth="1"/>
    <col min="12547" max="12547" width="10.5546875" style="3" bestFit="1" customWidth="1"/>
    <col min="12548" max="12548" width="10.5546875" style="3" customWidth="1"/>
    <col min="12549" max="12549" width="9.44140625" style="3" customWidth="1"/>
    <col min="12550" max="12550" width="13.88671875" style="3" customWidth="1"/>
    <col min="12551" max="12551" width="10.5546875" style="3" bestFit="1" customWidth="1"/>
    <col min="12552" max="12552" width="10.5546875" style="3" customWidth="1"/>
    <col min="12553" max="12553" width="9.44140625" style="3" customWidth="1"/>
    <col min="12554" max="12554" width="13.88671875" style="3" customWidth="1"/>
    <col min="12555" max="12555" width="10.5546875" style="3" bestFit="1" customWidth="1"/>
    <col min="12556" max="12556" width="10.5546875" style="3" customWidth="1"/>
    <col min="12557" max="12557" width="9.44140625" style="3" customWidth="1"/>
    <col min="12558" max="12558" width="13.88671875" style="3" customWidth="1"/>
    <col min="12559" max="12559" width="10.5546875" style="3" bestFit="1" customWidth="1"/>
    <col min="12560" max="12560" width="10.5546875" style="3" customWidth="1"/>
    <col min="12561" max="12800" width="9.109375" style="3"/>
    <col min="12801" max="12801" width="27.44140625" style="3" customWidth="1"/>
    <col min="12802" max="12802" width="13.5546875" style="3" customWidth="1"/>
    <col min="12803" max="12803" width="10.5546875" style="3" bestFit="1" customWidth="1"/>
    <col min="12804" max="12804" width="10.5546875" style="3" customWidth="1"/>
    <col min="12805" max="12805" width="9.44140625" style="3" customWidth="1"/>
    <col min="12806" max="12806" width="13.88671875" style="3" customWidth="1"/>
    <col min="12807" max="12807" width="10.5546875" style="3" bestFit="1" customWidth="1"/>
    <col min="12808" max="12808" width="10.5546875" style="3" customWidth="1"/>
    <col min="12809" max="12809" width="9.44140625" style="3" customWidth="1"/>
    <col min="12810" max="12810" width="13.88671875" style="3" customWidth="1"/>
    <col min="12811" max="12811" width="10.5546875" style="3" bestFit="1" customWidth="1"/>
    <col min="12812" max="12812" width="10.5546875" style="3" customWidth="1"/>
    <col min="12813" max="12813" width="9.44140625" style="3" customWidth="1"/>
    <col min="12814" max="12814" width="13.88671875" style="3" customWidth="1"/>
    <col min="12815" max="12815" width="10.5546875" style="3" bestFit="1" customWidth="1"/>
    <col min="12816" max="12816" width="10.5546875" style="3" customWidth="1"/>
    <col min="12817" max="13056" width="9.109375" style="3"/>
    <col min="13057" max="13057" width="27.44140625" style="3" customWidth="1"/>
    <col min="13058" max="13058" width="13.5546875" style="3" customWidth="1"/>
    <col min="13059" max="13059" width="10.5546875" style="3" bestFit="1" customWidth="1"/>
    <col min="13060" max="13060" width="10.5546875" style="3" customWidth="1"/>
    <col min="13061" max="13061" width="9.44140625" style="3" customWidth="1"/>
    <col min="13062" max="13062" width="13.88671875" style="3" customWidth="1"/>
    <col min="13063" max="13063" width="10.5546875" style="3" bestFit="1" customWidth="1"/>
    <col min="13064" max="13064" width="10.5546875" style="3" customWidth="1"/>
    <col min="13065" max="13065" width="9.44140625" style="3" customWidth="1"/>
    <col min="13066" max="13066" width="13.88671875" style="3" customWidth="1"/>
    <col min="13067" max="13067" width="10.5546875" style="3" bestFit="1" customWidth="1"/>
    <col min="13068" max="13068" width="10.5546875" style="3" customWidth="1"/>
    <col min="13069" max="13069" width="9.44140625" style="3" customWidth="1"/>
    <col min="13070" max="13070" width="13.88671875" style="3" customWidth="1"/>
    <col min="13071" max="13071" width="10.5546875" style="3" bestFit="1" customWidth="1"/>
    <col min="13072" max="13072" width="10.5546875" style="3" customWidth="1"/>
    <col min="13073" max="13312" width="9.109375" style="3"/>
    <col min="13313" max="13313" width="27.44140625" style="3" customWidth="1"/>
    <col min="13314" max="13314" width="13.5546875" style="3" customWidth="1"/>
    <col min="13315" max="13315" width="10.5546875" style="3" bestFit="1" customWidth="1"/>
    <col min="13316" max="13316" width="10.5546875" style="3" customWidth="1"/>
    <col min="13317" max="13317" width="9.44140625" style="3" customWidth="1"/>
    <col min="13318" max="13318" width="13.88671875" style="3" customWidth="1"/>
    <col min="13319" max="13319" width="10.5546875" style="3" bestFit="1" customWidth="1"/>
    <col min="13320" max="13320" width="10.5546875" style="3" customWidth="1"/>
    <col min="13321" max="13321" width="9.44140625" style="3" customWidth="1"/>
    <col min="13322" max="13322" width="13.88671875" style="3" customWidth="1"/>
    <col min="13323" max="13323" width="10.5546875" style="3" bestFit="1" customWidth="1"/>
    <col min="13324" max="13324" width="10.5546875" style="3" customWidth="1"/>
    <col min="13325" max="13325" width="9.44140625" style="3" customWidth="1"/>
    <col min="13326" max="13326" width="13.88671875" style="3" customWidth="1"/>
    <col min="13327" max="13327" width="10.5546875" style="3" bestFit="1" customWidth="1"/>
    <col min="13328" max="13328" width="10.5546875" style="3" customWidth="1"/>
    <col min="13329" max="13568" width="9.109375" style="3"/>
    <col min="13569" max="13569" width="27.44140625" style="3" customWidth="1"/>
    <col min="13570" max="13570" width="13.5546875" style="3" customWidth="1"/>
    <col min="13571" max="13571" width="10.5546875" style="3" bestFit="1" customWidth="1"/>
    <col min="13572" max="13572" width="10.5546875" style="3" customWidth="1"/>
    <col min="13573" max="13573" width="9.44140625" style="3" customWidth="1"/>
    <col min="13574" max="13574" width="13.88671875" style="3" customWidth="1"/>
    <col min="13575" max="13575" width="10.5546875" style="3" bestFit="1" customWidth="1"/>
    <col min="13576" max="13576" width="10.5546875" style="3" customWidth="1"/>
    <col min="13577" max="13577" width="9.44140625" style="3" customWidth="1"/>
    <col min="13578" max="13578" width="13.88671875" style="3" customWidth="1"/>
    <col min="13579" max="13579" width="10.5546875" style="3" bestFit="1" customWidth="1"/>
    <col min="13580" max="13580" width="10.5546875" style="3" customWidth="1"/>
    <col min="13581" max="13581" width="9.44140625" style="3" customWidth="1"/>
    <col min="13582" max="13582" width="13.88671875" style="3" customWidth="1"/>
    <col min="13583" max="13583" width="10.5546875" style="3" bestFit="1" customWidth="1"/>
    <col min="13584" max="13584" width="10.5546875" style="3" customWidth="1"/>
    <col min="13585" max="13824" width="9.109375" style="3"/>
    <col min="13825" max="13825" width="27.44140625" style="3" customWidth="1"/>
    <col min="13826" max="13826" width="13.5546875" style="3" customWidth="1"/>
    <col min="13827" max="13827" width="10.5546875" style="3" bestFit="1" customWidth="1"/>
    <col min="13828" max="13828" width="10.5546875" style="3" customWidth="1"/>
    <col min="13829" max="13829" width="9.44140625" style="3" customWidth="1"/>
    <col min="13830" max="13830" width="13.88671875" style="3" customWidth="1"/>
    <col min="13831" max="13831" width="10.5546875" style="3" bestFit="1" customWidth="1"/>
    <col min="13832" max="13832" width="10.5546875" style="3" customWidth="1"/>
    <col min="13833" max="13833" width="9.44140625" style="3" customWidth="1"/>
    <col min="13834" max="13834" width="13.88671875" style="3" customWidth="1"/>
    <col min="13835" max="13835" width="10.5546875" style="3" bestFit="1" customWidth="1"/>
    <col min="13836" max="13836" width="10.5546875" style="3" customWidth="1"/>
    <col min="13837" max="13837" width="9.44140625" style="3" customWidth="1"/>
    <col min="13838" max="13838" width="13.88671875" style="3" customWidth="1"/>
    <col min="13839" max="13839" width="10.5546875" style="3" bestFit="1" customWidth="1"/>
    <col min="13840" max="13840" width="10.5546875" style="3" customWidth="1"/>
    <col min="13841" max="14080" width="9.109375" style="3"/>
    <col min="14081" max="14081" width="27.44140625" style="3" customWidth="1"/>
    <col min="14082" max="14082" width="13.5546875" style="3" customWidth="1"/>
    <col min="14083" max="14083" width="10.5546875" style="3" bestFit="1" customWidth="1"/>
    <col min="14084" max="14084" width="10.5546875" style="3" customWidth="1"/>
    <col min="14085" max="14085" width="9.44140625" style="3" customWidth="1"/>
    <col min="14086" max="14086" width="13.88671875" style="3" customWidth="1"/>
    <col min="14087" max="14087" width="10.5546875" style="3" bestFit="1" customWidth="1"/>
    <col min="14088" max="14088" width="10.5546875" style="3" customWidth="1"/>
    <col min="14089" max="14089" width="9.44140625" style="3" customWidth="1"/>
    <col min="14090" max="14090" width="13.88671875" style="3" customWidth="1"/>
    <col min="14091" max="14091" width="10.5546875" style="3" bestFit="1" customWidth="1"/>
    <col min="14092" max="14092" width="10.5546875" style="3" customWidth="1"/>
    <col min="14093" max="14093" width="9.44140625" style="3" customWidth="1"/>
    <col min="14094" max="14094" width="13.88671875" style="3" customWidth="1"/>
    <col min="14095" max="14095" width="10.5546875" style="3" bestFit="1" customWidth="1"/>
    <col min="14096" max="14096" width="10.5546875" style="3" customWidth="1"/>
    <col min="14097" max="14336" width="9.109375" style="3"/>
    <col min="14337" max="14337" width="27.44140625" style="3" customWidth="1"/>
    <col min="14338" max="14338" width="13.5546875" style="3" customWidth="1"/>
    <col min="14339" max="14339" width="10.5546875" style="3" bestFit="1" customWidth="1"/>
    <col min="14340" max="14340" width="10.5546875" style="3" customWidth="1"/>
    <col min="14341" max="14341" width="9.44140625" style="3" customWidth="1"/>
    <col min="14342" max="14342" width="13.88671875" style="3" customWidth="1"/>
    <col min="14343" max="14343" width="10.5546875" style="3" bestFit="1" customWidth="1"/>
    <col min="14344" max="14344" width="10.5546875" style="3" customWidth="1"/>
    <col min="14345" max="14345" width="9.44140625" style="3" customWidth="1"/>
    <col min="14346" max="14346" width="13.88671875" style="3" customWidth="1"/>
    <col min="14347" max="14347" width="10.5546875" style="3" bestFit="1" customWidth="1"/>
    <col min="14348" max="14348" width="10.5546875" style="3" customWidth="1"/>
    <col min="14349" max="14349" width="9.44140625" style="3" customWidth="1"/>
    <col min="14350" max="14350" width="13.88671875" style="3" customWidth="1"/>
    <col min="14351" max="14351" width="10.5546875" style="3" bestFit="1" customWidth="1"/>
    <col min="14352" max="14352" width="10.5546875" style="3" customWidth="1"/>
    <col min="14353" max="14592" width="9.109375" style="3"/>
    <col min="14593" max="14593" width="27.44140625" style="3" customWidth="1"/>
    <col min="14594" max="14594" width="13.5546875" style="3" customWidth="1"/>
    <col min="14595" max="14595" width="10.5546875" style="3" bestFit="1" customWidth="1"/>
    <col min="14596" max="14596" width="10.5546875" style="3" customWidth="1"/>
    <col min="14597" max="14597" width="9.44140625" style="3" customWidth="1"/>
    <col min="14598" max="14598" width="13.88671875" style="3" customWidth="1"/>
    <col min="14599" max="14599" width="10.5546875" style="3" bestFit="1" customWidth="1"/>
    <col min="14600" max="14600" width="10.5546875" style="3" customWidth="1"/>
    <col min="14601" max="14601" width="9.44140625" style="3" customWidth="1"/>
    <col min="14602" max="14602" width="13.88671875" style="3" customWidth="1"/>
    <col min="14603" max="14603" width="10.5546875" style="3" bestFit="1" customWidth="1"/>
    <col min="14604" max="14604" width="10.5546875" style="3" customWidth="1"/>
    <col min="14605" max="14605" width="9.44140625" style="3" customWidth="1"/>
    <col min="14606" max="14606" width="13.88671875" style="3" customWidth="1"/>
    <col min="14607" max="14607" width="10.5546875" style="3" bestFit="1" customWidth="1"/>
    <col min="14608" max="14608" width="10.5546875" style="3" customWidth="1"/>
    <col min="14609" max="14848" width="9.109375" style="3"/>
    <col min="14849" max="14849" width="27.44140625" style="3" customWidth="1"/>
    <col min="14850" max="14850" width="13.5546875" style="3" customWidth="1"/>
    <col min="14851" max="14851" width="10.5546875" style="3" bestFit="1" customWidth="1"/>
    <col min="14852" max="14852" width="10.5546875" style="3" customWidth="1"/>
    <col min="14853" max="14853" width="9.44140625" style="3" customWidth="1"/>
    <col min="14854" max="14854" width="13.88671875" style="3" customWidth="1"/>
    <col min="14855" max="14855" width="10.5546875" style="3" bestFit="1" customWidth="1"/>
    <col min="14856" max="14856" width="10.5546875" style="3" customWidth="1"/>
    <col min="14857" max="14857" width="9.44140625" style="3" customWidth="1"/>
    <col min="14858" max="14858" width="13.88671875" style="3" customWidth="1"/>
    <col min="14859" max="14859" width="10.5546875" style="3" bestFit="1" customWidth="1"/>
    <col min="14860" max="14860" width="10.5546875" style="3" customWidth="1"/>
    <col min="14861" max="14861" width="9.44140625" style="3" customWidth="1"/>
    <col min="14862" max="14862" width="13.88671875" style="3" customWidth="1"/>
    <col min="14863" max="14863" width="10.5546875" style="3" bestFit="1" customWidth="1"/>
    <col min="14864" max="14864" width="10.5546875" style="3" customWidth="1"/>
    <col min="14865" max="15104" width="9.109375" style="3"/>
    <col min="15105" max="15105" width="27.44140625" style="3" customWidth="1"/>
    <col min="15106" max="15106" width="13.5546875" style="3" customWidth="1"/>
    <col min="15107" max="15107" width="10.5546875" style="3" bestFit="1" customWidth="1"/>
    <col min="15108" max="15108" width="10.5546875" style="3" customWidth="1"/>
    <col min="15109" max="15109" width="9.44140625" style="3" customWidth="1"/>
    <col min="15110" max="15110" width="13.88671875" style="3" customWidth="1"/>
    <col min="15111" max="15111" width="10.5546875" style="3" bestFit="1" customWidth="1"/>
    <col min="15112" max="15112" width="10.5546875" style="3" customWidth="1"/>
    <col min="15113" max="15113" width="9.44140625" style="3" customWidth="1"/>
    <col min="15114" max="15114" width="13.88671875" style="3" customWidth="1"/>
    <col min="15115" max="15115" width="10.5546875" style="3" bestFit="1" customWidth="1"/>
    <col min="15116" max="15116" width="10.5546875" style="3" customWidth="1"/>
    <col min="15117" max="15117" width="9.44140625" style="3" customWidth="1"/>
    <col min="15118" max="15118" width="13.88671875" style="3" customWidth="1"/>
    <col min="15119" max="15119" width="10.5546875" style="3" bestFit="1" customWidth="1"/>
    <col min="15120" max="15120" width="10.5546875" style="3" customWidth="1"/>
    <col min="15121" max="15360" width="9.109375" style="3"/>
    <col min="15361" max="15361" width="27.44140625" style="3" customWidth="1"/>
    <col min="15362" max="15362" width="13.5546875" style="3" customWidth="1"/>
    <col min="15363" max="15363" width="10.5546875" style="3" bestFit="1" customWidth="1"/>
    <col min="15364" max="15364" width="10.5546875" style="3" customWidth="1"/>
    <col min="15365" max="15365" width="9.44140625" style="3" customWidth="1"/>
    <col min="15366" max="15366" width="13.88671875" style="3" customWidth="1"/>
    <col min="15367" max="15367" width="10.5546875" style="3" bestFit="1" customWidth="1"/>
    <col min="15368" max="15368" width="10.5546875" style="3" customWidth="1"/>
    <col min="15369" max="15369" width="9.44140625" style="3" customWidth="1"/>
    <col min="15370" max="15370" width="13.88671875" style="3" customWidth="1"/>
    <col min="15371" max="15371" width="10.5546875" style="3" bestFit="1" customWidth="1"/>
    <col min="15372" max="15372" width="10.5546875" style="3" customWidth="1"/>
    <col min="15373" max="15373" width="9.44140625" style="3" customWidth="1"/>
    <col min="15374" max="15374" width="13.88671875" style="3" customWidth="1"/>
    <col min="15375" max="15375" width="10.5546875" style="3" bestFit="1" customWidth="1"/>
    <col min="15376" max="15376" width="10.5546875" style="3" customWidth="1"/>
    <col min="15377" max="15616" width="9.109375" style="3"/>
    <col min="15617" max="15617" width="27.44140625" style="3" customWidth="1"/>
    <col min="15618" max="15618" width="13.5546875" style="3" customWidth="1"/>
    <col min="15619" max="15619" width="10.5546875" style="3" bestFit="1" customWidth="1"/>
    <col min="15620" max="15620" width="10.5546875" style="3" customWidth="1"/>
    <col min="15621" max="15621" width="9.44140625" style="3" customWidth="1"/>
    <col min="15622" max="15622" width="13.88671875" style="3" customWidth="1"/>
    <col min="15623" max="15623" width="10.5546875" style="3" bestFit="1" customWidth="1"/>
    <col min="15624" max="15624" width="10.5546875" style="3" customWidth="1"/>
    <col min="15625" max="15625" width="9.44140625" style="3" customWidth="1"/>
    <col min="15626" max="15626" width="13.88671875" style="3" customWidth="1"/>
    <col min="15627" max="15627" width="10.5546875" style="3" bestFit="1" customWidth="1"/>
    <col min="15628" max="15628" width="10.5546875" style="3" customWidth="1"/>
    <col min="15629" max="15629" width="9.44140625" style="3" customWidth="1"/>
    <col min="15630" max="15630" width="13.88671875" style="3" customWidth="1"/>
    <col min="15631" max="15631" width="10.5546875" style="3" bestFit="1" customWidth="1"/>
    <col min="15632" max="15632" width="10.5546875" style="3" customWidth="1"/>
    <col min="15633" max="15872" width="9.109375" style="3"/>
    <col min="15873" max="15873" width="27.44140625" style="3" customWidth="1"/>
    <col min="15874" max="15874" width="13.5546875" style="3" customWidth="1"/>
    <col min="15875" max="15875" width="10.5546875" style="3" bestFit="1" customWidth="1"/>
    <col min="15876" max="15876" width="10.5546875" style="3" customWidth="1"/>
    <col min="15877" max="15877" width="9.44140625" style="3" customWidth="1"/>
    <col min="15878" max="15878" width="13.88671875" style="3" customWidth="1"/>
    <col min="15879" max="15879" width="10.5546875" style="3" bestFit="1" customWidth="1"/>
    <col min="15880" max="15880" width="10.5546875" style="3" customWidth="1"/>
    <col min="15881" max="15881" width="9.44140625" style="3" customWidth="1"/>
    <col min="15882" max="15882" width="13.88671875" style="3" customWidth="1"/>
    <col min="15883" max="15883" width="10.5546875" style="3" bestFit="1" customWidth="1"/>
    <col min="15884" max="15884" width="10.5546875" style="3" customWidth="1"/>
    <col min="15885" max="15885" width="9.44140625" style="3" customWidth="1"/>
    <col min="15886" max="15886" width="13.88671875" style="3" customWidth="1"/>
    <col min="15887" max="15887" width="10.5546875" style="3" bestFit="1" customWidth="1"/>
    <col min="15888" max="15888" width="10.5546875" style="3" customWidth="1"/>
    <col min="15889" max="16128" width="9.109375" style="3"/>
    <col min="16129" max="16129" width="27.44140625" style="3" customWidth="1"/>
    <col min="16130" max="16130" width="13.5546875" style="3" customWidth="1"/>
    <col min="16131" max="16131" width="10.5546875" style="3" bestFit="1" customWidth="1"/>
    <col min="16132" max="16132" width="10.5546875" style="3" customWidth="1"/>
    <col min="16133" max="16133" width="9.44140625" style="3" customWidth="1"/>
    <col min="16134" max="16134" width="13.88671875" style="3" customWidth="1"/>
    <col min="16135" max="16135" width="10.5546875" style="3" bestFit="1" customWidth="1"/>
    <col min="16136" max="16136" width="10.5546875" style="3" customWidth="1"/>
    <col min="16137" max="16137" width="9.44140625" style="3" customWidth="1"/>
    <col min="16138" max="16138" width="13.88671875" style="3" customWidth="1"/>
    <col min="16139" max="16139" width="10.5546875" style="3" bestFit="1" customWidth="1"/>
    <col min="16140" max="16140" width="10.5546875" style="3" customWidth="1"/>
    <col min="16141" max="16141" width="9.44140625" style="3" customWidth="1"/>
    <col min="16142" max="16142" width="13.88671875" style="3" customWidth="1"/>
    <col min="16143" max="16143" width="10.5546875" style="3" bestFit="1" customWidth="1"/>
    <col min="16144" max="16144" width="10.5546875" style="3" customWidth="1"/>
    <col min="16145" max="16384" width="9.109375" style="3"/>
  </cols>
  <sheetData>
    <row r="1" spans="1:16" ht="17.399999999999999" x14ac:dyDescent="0.3">
      <c r="A1" s="1" t="s">
        <v>227</v>
      </c>
      <c r="B1" s="2"/>
      <c r="F1" s="2"/>
      <c r="J1" s="2"/>
      <c r="N1" s="2"/>
    </row>
    <row r="3" spans="1:16" ht="13.8" thickBot="1" x14ac:dyDescent="0.3">
      <c r="A3" s="65"/>
      <c r="B3" s="65"/>
      <c r="C3" s="65"/>
      <c r="D3" s="65"/>
      <c r="E3" s="65"/>
      <c r="F3" s="65"/>
      <c r="G3" s="65"/>
      <c r="H3" s="65"/>
      <c r="I3" s="65"/>
      <c r="J3" s="65"/>
      <c r="K3" s="65"/>
      <c r="L3" s="65"/>
      <c r="M3" s="65"/>
      <c r="N3" s="65"/>
      <c r="O3" s="65"/>
      <c r="P3" s="65"/>
    </row>
    <row r="4" spans="1:16" s="5" customFormat="1" x14ac:dyDescent="0.25">
      <c r="B4" s="1045">
        <v>41364</v>
      </c>
      <c r="C4" s="1046"/>
      <c r="D4" s="1046"/>
      <c r="E4" s="494"/>
      <c r="F4" s="1045">
        <v>41729</v>
      </c>
      <c r="G4" s="1046"/>
      <c r="H4" s="1046"/>
      <c r="I4" s="494"/>
      <c r="J4" s="1045">
        <v>42094</v>
      </c>
      <c r="K4" s="1046"/>
      <c r="L4" s="1046"/>
      <c r="M4" s="494"/>
      <c r="N4" s="1045">
        <v>42460</v>
      </c>
      <c r="O4" s="1046"/>
      <c r="P4" s="1046"/>
    </row>
    <row r="5" spans="1:16" s="5" customFormat="1" ht="26.25" customHeight="1" x14ac:dyDescent="0.25">
      <c r="B5" s="495" t="s">
        <v>139</v>
      </c>
      <c r="C5" s="496" t="s">
        <v>60</v>
      </c>
      <c r="D5" s="497" t="s">
        <v>140</v>
      </c>
      <c r="E5" s="494"/>
      <c r="F5" s="495" t="s">
        <v>139</v>
      </c>
      <c r="G5" s="496" t="s">
        <v>60</v>
      </c>
      <c r="H5" s="497" t="s">
        <v>140</v>
      </c>
      <c r="I5" s="494"/>
      <c r="J5" s="495" t="s">
        <v>139</v>
      </c>
      <c r="K5" s="496" t="s">
        <v>60</v>
      </c>
      <c r="L5" s="497" t="s">
        <v>140</v>
      </c>
      <c r="M5" s="494"/>
      <c r="N5" s="495" t="s">
        <v>139</v>
      </c>
      <c r="O5" s="496" t="s">
        <v>60</v>
      </c>
      <c r="P5" s="497" t="s">
        <v>140</v>
      </c>
    </row>
    <row r="6" spans="1:16" x14ac:dyDescent="0.25">
      <c r="A6" s="5"/>
      <c r="B6" s="5"/>
      <c r="C6" s="498"/>
      <c r="D6" s="498"/>
      <c r="E6" s="494"/>
      <c r="F6" s="5"/>
      <c r="G6" s="498"/>
      <c r="H6" s="498"/>
      <c r="I6" s="494"/>
      <c r="J6" s="5"/>
      <c r="K6" s="498"/>
      <c r="L6" s="498"/>
      <c r="M6" s="494"/>
      <c r="N6" s="5"/>
      <c r="O6" s="498"/>
      <c r="P6" s="498"/>
    </row>
    <row r="7" spans="1:16" x14ac:dyDescent="0.25">
      <c r="A7" s="2" t="s">
        <v>33</v>
      </c>
      <c r="B7" s="142"/>
      <c r="C7" s="142"/>
      <c r="D7" s="499"/>
      <c r="F7" s="142"/>
      <c r="G7" s="142"/>
      <c r="H7" s="499"/>
      <c r="J7" s="142"/>
      <c r="K7" s="142"/>
      <c r="L7" s="499"/>
      <c r="N7" s="142"/>
      <c r="O7" s="142"/>
      <c r="P7" s="499"/>
    </row>
    <row r="8" spans="1:16" x14ac:dyDescent="0.25">
      <c r="A8" s="12"/>
      <c r="B8" s="146"/>
      <c r="C8" s="11"/>
      <c r="D8" s="500"/>
      <c r="E8" s="11"/>
      <c r="F8" s="146"/>
      <c r="G8" s="11"/>
      <c r="H8" s="500"/>
      <c r="I8" s="11"/>
      <c r="J8" s="146"/>
      <c r="K8" s="11"/>
      <c r="L8" s="500"/>
      <c r="M8" s="11"/>
      <c r="N8" s="146"/>
      <c r="O8" s="11"/>
      <c r="P8" s="500"/>
    </row>
    <row r="9" spans="1:16" x14ac:dyDescent="0.25">
      <c r="A9" s="2" t="s">
        <v>10</v>
      </c>
      <c r="B9" s="142"/>
      <c r="D9" s="501"/>
      <c r="F9" s="142"/>
      <c r="H9" s="501"/>
      <c r="J9" s="142"/>
      <c r="L9" s="501"/>
      <c r="N9" s="142"/>
      <c r="P9" s="501"/>
    </row>
    <row r="10" spans="1:16" x14ac:dyDescent="0.25">
      <c r="A10" s="7" t="s">
        <v>11</v>
      </c>
      <c r="B10" s="142"/>
      <c r="C10" s="142">
        <v>424</v>
      </c>
      <c r="D10" s="499"/>
      <c r="E10" s="142"/>
      <c r="F10" s="142"/>
      <c r="G10" s="142">
        <v>549</v>
      </c>
      <c r="H10" s="499"/>
      <c r="I10" s="142"/>
      <c r="J10" s="142"/>
      <c r="K10" s="142">
        <v>666</v>
      </c>
      <c r="L10" s="499"/>
      <c r="M10" s="142"/>
      <c r="N10" s="142"/>
      <c r="O10" s="142">
        <v>702</v>
      </c>
      <c r="P10" s="499"/>
    </row>
    <row r="11" spans="1:16" x14ac:dyDescent="0.25">
      <c r="A11" s="7" t="s">
        <v>12</v>
      </c>
      <c r="B11" s="142"/>
      <c r="C11" s="142">
        <v>262</v>
      </c>
      <c r="D11" s="499"/>
      <c r="E11" s="142"/>
      <c r="F11" s="142"/>
      <c r="G11" s="142">
        <v>345</v>
      </c>
      <c r="H11" s="499"/>
      <c r="I11" s="142"/>
      <c r="J11" s="142"/>
      <c r="K11" s="142">
        <v>398</v>
      </c>
      <c r="L11" s="142"/>
      <c r="M11" s="142"/>
      <c r="N11" s="146"/>
      <c r="O11" s="142">
        <v>416</v>
      </c>
      <c r="P11" s="502"/>
    </row>
    <row r="12" spans="1:16" x14ac:dyDescent="0.25">
      <c r="A12" s="40" t="s">
        <v>13</v>
      </c>
      <c r="B12" s="503"/>
      <c r="C12" s="27"/>
      <c r="D12" s="504"/>
      <c r="E12" s="27"/>
      <c r="F12" s="503"/>
      <c r="G12" s="27"/>
      <c r="H12" s="504"/>
      <c r="I12" s="27"/>
      <c r="J12" s="503"/>
      <c r="K12" s="27"/>
      <c r="L12" s="504"/>
      <c r="M12" s="27"/>
      <c r="N12" s="142"/>
      <c r="O12" s="27"/>
      <c r="P12" s="499"/>
    </row>
    <row r="13" spans="1:16" x14ac:dyDescent="0.25">
      <c r="A13" s="7" t="s">
        <v>14</v>
      </c>
      <c r="B13" s="142"/>
      <c r="C13" s="142">
        <v>192</v>
      </c>
      <c r="D13" s="499"/>
      <c r="E13" s="142"/>
      <c r="F13" s="142"/>
      <c r="G13" s="142">
        <v>235</v>
      </c>
      <c r="H13" s="499"/>
      <c r="I13" s="142"/>
      <c r="J13" s="142"/>
      <c r="K13" s="142">
        <v>246</v>
      </c>
      <c r="L13" s="499"/>
      <c r="M13" s="142"/>
      <c r="N13" s="142"/>
      <c r="O13" s="142">
        <v>235</v>
      </c>
      <c r="P13" s="499"/>
    </row>
    <row r="14" spans="1:16" x14ac:dyDescent="0.25">
      <c r="A14" s="7" t="s">
        <v>15</v>
      </c>
      <c r="B14" s="142"/>
      <c r="C14" s="142">
        <v>201</v>
      </c>
      <c r="D14" s="499"/>
      <c r="E14" s="142"/>
      <c r="F14" s="142"/>
      <c r="G14" s="142">
        <v>296</v>
      </c>
      <c r="H14" s="499"/>
      <c r="I14" s="142"/>
      <c r="J14" s="142"/>
      <c r="K14" s="142">
        <v>368</v>
      </c>
      <c r="L14" s="499"/>
      <c r="M14" s="142"/>
      <c r="N14" s="142"/>
      <c r="O14" s="142">
        <v>396</v>
      </c>
      <c r="P14" s="499"/>
    </row>
    <row r="15" spans="1:16" x14ac:dyDescent="0.25">
      <c r="A15" s="7" t="s">
        <v>16</v>
      </c>
      <c r="B15" s="142"/>
      <c r="C15" s="142">
        <v>184</v>
      </c>
      <c r="D15" s="499"/>
      <c r="E15" s="142"/>
      <c r="F15" s="142"/>
      <c r="G15" s="142">
        <v>205</v>
      </c>
      <c r="H15" s="499"/>
      <c r="I15" s="142"/>
      <c r="J15" s="142"/>
      <c r="K15" s="142">
        <v>267</v>
      </c>
      <c r="L15" s="499"/>
      <c r="M15" s="142"/>
      <c r="N15" s="142"/>
      <c r="O15" s="142">
        <v>264</v>
      </c>
      <c r="P15" s="499"/>
    </row>
    <row r="16" spans="1:16" x14ac:dyDescent="0.25">
      <c r="A16" s="7" t="s">
        <v>17</v>
      </c>
      <c r="B16" s="142"/>
      <c r="C16" s="142">
        <v>101</v>
      </c>
      <c r="D16" s="499"/>
      <c r="E16" s="142"/>
      <c r="F16" s="142"/>
      <c r="G16" s="142">
        <v>139</v>
      </c>
      <c r="H16" s="499"/>
      <c r="I16" s="142"/>
      <c r="J16" s="142"/>
      <c r="K16" s="142">
        <v>157</v>
      </c>
      <c r="L16" s="499"/>
      <c r="M16" s="142"/>
      <c r="N16" s="142"/>
      <c r="O16" s="142">
        <v>189</v>
      </c>
      <c r="P16" s="499"/>
    </row>
    <row r="17" spans="1:16" x14ac:dyDescent="0.25">
      <c r="A17" s="7" t="s">
        <v>18</v>
      </c>
      <c r="B17" s="142"/>
      <c r="C17" s="142">
        <v>8</v>
      </c>
      <c r="D17" s="499"/>
      <c r="E17" s="142"/>
      <c r="F17" s="142"/>
      <c r="G17" s="142">
        <v>19</v>
      </c>
      <c r="H17" s="499"/>
      <c r="I17" s="142"/>
      <c r="J17" s="142"/>
      <c r="K17" s="142">
        <v>26</v>
      </c>
      <c r="L17" s="499"/>
      <c r="M17" s="142"/>
      <c r="N17" s="146"/>
      <c r="O17" s="142">
        <v>34</v>
      </c>
      <c r="P17" s="502"/>
    </row>
    <row r="18" spans="1:16" x14ac:dyDescent="0.25">
      <c r="A18" s="40" t="s">
        <v>19</v>
      </c>
      <c r="B18" s="503"/>
      <c r="C18" s="27"/>
      <c r="D18" s="504"/>
      <c r="E18" s="27"/>
      <c r="F18" s="503"/>
      <c r="G18" s="27"/>
      <c r="H18" s="504"/>
      <c r="I18" s="27"/>
      <c r="J18" s="503"/>
      <c r="K18" s="27"/>
      <c r="L18" s="504"/>
      <c r="M18" s="27"/>
      <c r="N18" s="142"/>
      <c r="O18" s="27"/>
      <c r="P18" s="499"/>
    </row>
    <row r="19" spans="1:16" s="2" customFormat="1" x14ac:dyDescent="0.25">
      <c r="A19" s="505" t="s">
        <v>95</v>
      </c>
      <c r="B19" s="506"/>
      <c r="C19" s="507"/>
      <c r="D19" s="508"/>
      <c r="E19" s="505"/>
      <c r="F19" s="506"/>
      <c r="G19" s="507"/>
      <c r="H19" s="508"/>
      <c r="I19" s="505"/>
      <c r="J19" s="506"/>
      <c r="K19" s="507"/>
      <c r="L19" s="508"/>
      <c r="M19" s="505"/>
      <c r="N19" s="509"/>
      <c r="O19" s="507"/>
      <c r="P19" s="510"/>
    </row>
    <row r="20" spans="1:16" x14ac:dyDescent="0.25">
      <c r="A20" s="7" t="s">
        <v>72</v>
      </c>
      <c r="B20" s="142"/>
      <c r="C20" s="142"/>
      <c r="D20" s="499"/>
      <c r="E20" s="142"/>
      <c r="F20" s="142"/>
      <c r="G20" s="142"/>
      <c r="H20" s="499"/>
      <c r="I20" s="142"/>
      <c r="J20" s="142"/>
      <c r="K20" s="142">
        <v>145</v>
      </c>
      <c r="L20" s="499"/>
      <c r="M20" s="142"/>
      <c r="N20" s="142"/>
      <c r="O20" s="142">
        <v>144</v>
      </c>
      <c r="P20" s="499"/>
    </row>
    <row r="21" spans="1:16" x14ac:dyDescent="0.25">
      <c r="A21" s="196" t="s">
        <v>73</v>
      </c>
      <c r="B21" s="142"/>
      <c r="C21" s="142"/>
      <c r="D21" s="142"/>
      <c r="E21" s="142"/>
      <c r="F21" s="142"/>
      <c r="G21" s="142"/>
      <c r="H21" s="142"/>
      <c r="I21" s="142"/>
      <c r="J21" s="142"/>
      <c r="K21" s="142"/>
      <c r="L21" s="142"/>
      <c r="M21" s="142"/>
      <c r="N21" s="142"/>
      <c r="O21" s="142"/>
      <c r="P21" s="499"/>
    </row>
    <row r="22" spans="1:16" x14ac:dyDescent="0.25">
      <c r="A22" s="196" t="s">
        <v>23</v>
      </c>
      <c r="B22" s="142"/>
      <c r="C22" s="142">
        <v>28</v>
      </c>
      <c r="D22" s="499"/>
      <c r="E22" s="142"/>
      <c r="F22" s="142"/>
      <c r="G22" s="142">
        <v>41</v>
      </c>
      <c r="H22" s="499"/>
      <c r="I22" s="142"/>
      <c r="J22" s="142"/>
      <c r="K22" s="142">
        <v>69</v>
      </c>
      <c r="L22" s="499"/>
      <c r="M22" s="142"/>
      <c r="N22" s="142"/>
      <c r="O22" s="142">
        <v>82</v>
      </c>
      <c r="P22" s="499"/>
    </row>
    <row r="23" spans="1:16" x14ac:dyDescent="0.25">
      <c r="A23" s="196" t="s">
        <v>24</v>
      </c>
      <c r="B23" s="142"/>
      <c r="C23" s="142">
        <v>26</v>
      </c>
      <c r="D23" s="499"/>
      <c r="E23" s="142"/>
      <c r="F23" s="142"/>
      <c r="G23" s="142">
        <v>31</v>
      </c>
      <c r="H23" s="499"/>
      <c r="I23" s="142"/>
      <c r="J23" s="142"/>
      <c r="K23" s="142">
        <v>48</v>
      </c>
      <c r="L23" s="499"/>
      <c r="M23" s="142"/>
      <c r="N23" s="142"/>
      <c r="O23" s="142">
        <v>45</v>
      </c>
      <c r="P23" s="499"/>
    </row>
    <row r="24" spans="1:16" x14ac:dyDescent="0.25">
      <c r="A24" s="196" t="s">
        <v>25</v>
      </c>
      <c r="B24" s="142"/>
      <c r="C24" s="142">
        <v>3</v>
      </c>
      <c r="D24" s="499"/>
      <c r="E24" s="142"/>
      <c r="F24" s="142"/>
      <c r="G24" s="142">
        <v>4</v>
      </c>
      <c r="H24" s="499"/>
      <c r="I24" s="142"/>
      <c r="J24" s="142"/>
      <c r="K24" s="142">
        <v>13</v>
      </c>
      <c r="L24" s="499"/>
      <c r="M24" s="142"/>
      <c r="N24" s="142"/>
      <c r="O24" s="142">
        <v>4</v>
      </c>
      <c r="P24" s="499"/>
    </row>
    <row r="25" spans="1:16" x14ac:dyDescent="0.25">
      <c r="A25" s="196" t="s">
        <v>74</v>
      </c>
      <c r="B25" s="142"/>
      <c r="C25" s="142">
        <v>14</v>
      </c>
      <c r="D25" s="499"/>
      <c r="E25" s="142"/>
      <c r="F25" s="142"/>
      <c r="G25" s="142">
        <v>6</v>
      </c>
      <c r="H25" s="499"/>
      <c r="I25" s="142"/>
      <c r="J25" s="142"/>
      <c r="K25" s="142">
        <v>15</v>
      </c>
      <c r="L25" s="499"/>
      <c r="M25" s="142"/>
      <c r="N25" s="142"/>
      <c r="O25" s="142">
        <v>16</v>
      </c>
      <c r="P25" s="499"/>
    </row>
    <row r="26" spans="1:16" x14ac:dyDescent="0.25">
      <c r="A26" s="7" t="s">
        <v>27</v>
      </c>
      <c r="B26" s="142"/>
      <c r="C26" s="142">
        <v>418</v>
      </c>
      <c r="D26" s="499"/>
      <c r="E26" s="142"/>
      <c r="F26" s="142"/>
      <c r="G26" s="142">
        <v>565</v>
      </c>
      <c r="H26" s="499"/>
      <c r="I26" s="142"/>
      <c r="J26" s="142"/>
      <c r="K26" s="142">
        <v>663</v>
      </c>
      <c r="L26" s="499"/>
      <c r="M26" s="142"/>
      <c r="N26" s="142"/>
      <c r="O26" s="142">
        <v>706</v>
      </c>
      <c r="P26" s="499"/>
    </row>
    <row r="27" spans="1:16" x14ac:dyDescent="0.25">
      <c r="A27" s="7" t="s">
        <v>75</v>
      </c>
      <c r="B27" s="142"/>
      <c r="C27" s="142">
        <v>197</v>
      </c>
      <c r="D27" s="499"/>
      <c r="E27" s="142"/>
      <c r="F27" s="142"/>
      <c r="G27" s="142">
        <v>247</v>
      </c>
      <c r="H27" s="142"/>
      <c r="I27" s="142"/>
      <c r="J27" s="142"/>
      <c r="K27" s="142">
        <v>256</v>
      </c>
      <c r="L27" s="499"/>
      <c r="M27" s="142"/>
      <c r="N27" s="146"/>
      <c r="O27" s="142">
        <v>265</v>
      </c>
      <c r="P27" s="502"/>
    </row>
    <row r="28" spans="1:16" x14ac:dyDescent="0.25">
      <c r="A28" s="40" t="s">
        <v>29</v>
      </c>
      <c r="B28" s="503"/>
      <c r="C28" s="27"/>
      <c r="D28" s="504"/>
      <c r="E28" s="27"/>
      <c r="F28" s="503"/>
      <c r="G28" s="27"/>
      <c r="H28" s="504"/>
      <c r="I28" s="27"/>
      <c r="J28" s="503"/>
      <c r="K28" s="27"/>
      <c r="L28" s="504"/>
      <c r="M28" s="27"/>
      <c r="N28" s="142"/>
      <c r="O28" s="27"/>
      <c r="P28" s="499"/>
    </row>
    <row r="29" spans="1:16" s="2" customFormat="1" x14ac:dyDescent="0.25">
      <c r="A29" s="505" t="s">
        <v>95</v>
      </c>
      <c r="B29" s="506"/>
      <c r="C29" s="507"/>
      <c r="D29" s="508"/>
      <c r="E29" s="505"/>
      <c r="F29" s="506"/>
      <c r="G29" s="507"/>
      <c r="H29" s="508"/>
      <c r="I29" s="505"/>
      <c r="J29" s="506"/>
      <c r="K29" s="507"/>
      <c r="L29" s="508"/>
      <c r="M29" s="505"/>
      <c r="N29" s="509"/>
      <c r="O29" s="507"/>
      <c r="P29" s="510"/>
    </row>
    <row r="30" spans="1:16" x14ac:dyDescent="0.25">
      <c r="A30" s="7" t="s">
        <v>30</v>
      </c>
      <c r="B30" s="142"/>
      <c r="C30" s="142">
        <v>14</v>
      </c>
      <c r="D30" s="499"/>
      <c r="E30" s="142"/>
      <c r="F30" s="142"/>
      <c r="G30" s="142">
        <v>23</v>
      </c>
      <c r="H30" s="499"/>
      <c r="I30" s="142"/>
      <c r="J30" s="142"/>
      <c r="K30" s="142">
        <v>38</v>
      </c>
      <c r="L30" s="499"/>
      <c r="M30" s="142"/>
      <c r="N30" s="142"/>
      <c r="O30" s="142">
        <v>29</v>
      </c>
      <c r="P30" s="499"/>
    </row>
    <row r="31" spans="1:16" x14ac:dyDescent="0.25">
      <c r="A31" s="7" t="s">
        <v>31</v>
      </c>
      <c r="B31" s="142"/>
      <c r="C31" s="142">
        <v>491</v>
      </c>
      <c r="D31" s="499"/>
      <c r="E31" s="142"/>
      <c r="F31" s="142"/>
      <c r="G31" s="142">
        <v>596</v>
      </c>
      <c r="H31" s="499"/>
      <c r="I31" s="142"/>
      <c r="J31" s="142"/>
      <c r="K31" s="142">
        <v>743</v>
      </c>
      <c r="L31" s="499"/>
      <c r="M31" s="142"/>
      <c r="N31" s="142"/>
      <c r="O31" s="142">
        <v>795</v>
      </c>
      <c r="P31" s="499"/>
    </row>
    <row r="32" spans="1:16" x14ac:dyDescent="0.25">
      <c r="A32" s="7" t="s">
        <v>32</v>
      </c>
      <c r="B32" s="142"/>
      <c r="C32" s="142">
        <v>181</v>
      </c>
      <c r="D32" s="499"/>
      <c r="E32" s="142"/>
      <c r="F32" s="142"/>
      <c r="G32" s="142">
        <v>275</v>
      </c>
      <c r="H32" s="142"/>
      <c r="I32" s="142"/>
      <c r="J32" s="142"/>
      <c r="K32" s="142">
        <v>283</v>
      </c>
      <c r="L32" s="499"/>
      <c r="M32" s="142"/>
      <c r="N32" s="142"/>
      <c r="O32" s="142">
        <v>294</v>
      </c>
      <c r="P32" s="499"/>
    </row>
    <row r="33" spans="1:25" s="27" customFormat="1" x14ac:dyDescent="0.25">
      <c r="A33" s="40"/>
      <c r="B33" s="40"/>
      <c r="F33" s="40"/>
      <c r="J33" s="40"/>
      <c r="N33" s="40"/>
    </row>
    <row r="34" spans="1:25" x14ac:dyDescent="0.25">
      <c r="A34" s="14" t="s">
        <v>35</v>
      </c>
      <c r="C34" s="511"/>
      <c r="G34" s="511"/>
      <c r="K34" s="511"/>
    </row>
    <row r="35" spans="1:25" ht="15.6" x14ac:dyDescent="0.25">
      <c r="A35" s="1047" t="s">
        <v>141</v>
      </c>
      <c r="B35" s="1047"/>
      <c r="C35" s="1047"/>
      <c r="D35" s="1047"/>
      <c r="E35" s="1047"/>
      <c r="F35" s="1047"/>
      <c r="G35" s="1047"/>
      <c r="H35" s="1047"/>
      <c r="I35" s="1047"/>
      <c r="J35" s="1047"/>
      <c r="K35" s="1047"/>
      <c r="L35" s="1047"/>
    </row>
    <row r="36" spans="1:25" ht="15.6" x14ac:dyDescent="0.25">
      <c r="A36" s="512" t="s">
        <v>142</v>
      </c>
      <c r="C36" s="511"/>
      <c r="G36" s="511"/>
      <c r="K36" s="511"/>
    </row>
    <row r="37" spans="1:25" x14ac:dyDescent="0.25">
      <c r="C37" s="511"/>
      <c r="G37" s="511"/>
      <c r="K37" s="511"/>
    </row>
    <row r="38" spans="1:25" x14ac:dyDescent="0.25">
      <c r="A38" s="1004" t="s">
        <v>49</v>
      </c>
      <c r="B38" s="1004"/>
      <c r="C38" s="1004"/>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row>
    <row r="39" spans="1:25" ht="39" customHeight="1" x14ac:dyDescent="0.25">
      <c r="A39" s="1004"/>
      <c r="B39" s="1004"/>
      <c r="C39" s="1004"/>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row>
    <row r="40" spans="1:25" x14ac:dyDescent="0.25">
      <c r="A40" s="1004"/>
      <c r="B40" s="1004"/>
      <c r="C40" s="1004"/>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row>
    <row r="41" spans="1:25" ht="14.25" customHeight="1" x14ac:dyDescent="0.25">
      <c r="A41" s="1005" t="s">
        <v>143</v>
      </c>
      <c r="B41" s="1005"/>
      <c r="C41" s="1005"/>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row>
    <row r="42" spans="1:25" x14ac:dyDescent="0.25">
      <c r="A42" s="1005"/>
      <c r="B42" s="1005"/>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row>
    <row r="43" spans="1:25" x14ac:dyDescent="0.25">
      <c r="A43" s="1005"/>
      <c r="B43" s="1005"/>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row>
    <row r="44" spans="1:25" x14ac:dyDescent="0.25">
      <c r="A44" s="1005"/>
      <c r="B44" s="1005"/>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row>
    <row r="45" spans="1:25" x14ac:dyDescent="0.25">
      <c r="A45" s="1005"/>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row>
    <row r="46" spans="1:25" x14ac:dyDescent="0.25">
      <c r="A46" s="1005"/>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row>
    <row r="47" spans="1:25" x14ac:dyDescent="0.25">
      <c r="A47" s="1005"/>
      <c r="B47" s="1005"/>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row>
    <row r="48" spans="1:25" x14ac:dyDescent="0.25">
      <c r="A48" s="1005"/>
      <c r="B48" s="1005"/>
      <c r="C48" s="1005"/>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row>
    <row r="49" spans="1:25" x14ac:dyDescent="0.25">
      <c r="A49" s="1005"/>
      <c r="B49" s="1005"/>
      <c r="C49" s="1005"/>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row>
    <row r="50" spans="1:25" x14ac:dyDescent="0.25">
      <c r="A50" s="1005"/>
      <c r="B50" s="1005"/>
      <c r="C50" s="1005"/>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row>
    <row r="51" spans="1:25" x14ac:dyDescent="0.25">
      <c r="A51" s="1005"/>
      <c r="B51" s="1005"/>
      <c r="C51" s="1005"/>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row>
    <row r="52" spans="1:25" x14ac:dyDescent="0.25">
      <c r="A52" s="1005"/>
      <c r="B52" s="1005"/>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row>
    <row r="53" spans="1:25" x14ac:dyDescent="0.25">
      <c r="A53" s="1005"/>
      <c r="B53" s="1005"/>
      <c r="C53" s="1005"/>
      <c r="D53" s="1005"/>
      <c r="E53" s="1005"/>
      <c r="F53" s="1005"/>
      <c r="G53" s="1005"/>
      <c r="H53" s="1005"/>
      <c r="I53" s="1005"/>
      <c r="J53" s="1005"/>
      <c r="K53" s="1005"/>
      <c r="L53" s="1005"/>
      <c r="M53" s="1005"/>
      <c r="N53" s="1005"/>
      <c r="O53" s="1005"/>
      <c r="P53" s="1005"/>
      <c r="Q53" s="1005"/>
      <c r="R53" s="1005"/>
      <c r="S53" s="1005"/>
      <c r="T53" s="1005"/>
      <c r="U53" s="1005"/>
      <c r="V53" s="1005"/>
      <c r="W53" s="1005"/>
      <c r="X53" s="1005"/>
      <c r="Y53" s="1005"/>
    </row>
    <row r="54" spans="1:25" x14ac:dyDescent="0.25">
      <c r="A54" s="1005"/>
      <c r="B54" s="1005"/>
      <c r="C54" s="1005"/>
      <c r="D54" s="1005"/>
      <c r="E54" s="1005"/>
      <c r="F54" s="1005"/>
      <c r="G54" s="1005"/>
      <c r="H54" s="1005"/>
      <c r="I54" s="1005"/>
      <c r="J54" s="1005"/>
      <c r="K54" s="1005"/>
      <c r="L54" s="1005"/>
      <c r="M54" s="1005"/>
      <c r="N54" s="1005"/>
      <c r="O54" s="1005"/>
      <c r="P54" s="1005"/>
      <c r="Q54" s="1005"/>
      <c r="R54" s="1005"/>
      <c r="S54" s="1005"/>
      <c r="T54" s="1005"/>
      <c r="U54" s="1005"/>
      <c r="V54" s="1005"/>
      <c r="W54" s="1005"/>
      <c r="X54" s="1005"/>
      <c r="Y54" s="1005"/>
    </row>
    <row r="55" spans="1:25" x14ac:dyDescent="0.25">
      <c r="A55" s="1005"/>
      <c r="B55" s="1005"/>
      <c r="C55" s="1005"/>
      <c r="D55" s="1005"/>
      <c r="E55" s="1005"/>
      <c r="F55" s="1005"/>
      <c r="G55" s="1005"/>
      <c r="H55" s="1005"/>
      <c r="I55" s="1005"/>
      <c r="J55" s="1005"/>
      <c r="K55" s="1005"/>
      <c r="L55" s="1005"/>
      <c r="M55" s="1005"/>
      <c r="N55" s="1005"/>
      <c r="O55" s="1005"/>
      <c r="P55" s="1005"/>
      <c r="Q55" s="1005"/>
      <c r="R55" s="1005"/>
      <c r="S55" s="1005"/>
      <c r="T55" s="1005"/>
      <c r="U55" s="1005"/>
      <c r="V55" s="1005"/>
      <c r="W55" s="1005"/>
      <c r="X55" s="1005"/>
      <c r="Y55" s="1005"/>
    </row>
    <row r="56" spans="1:25" x14ac:dyDescent="0.25">
      <c r="A56" s="1005"/>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row>
    <row r="57" spans="1:25" x14ac:dyDescent="0.25">
      <c r="A57" s="1005"/>
      <c r="B57" s="1005"/>
      <c r="C57" s="1005"/>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row>
    <row r="58" spans="1:25" x14ac:dyDescent="0.25">
      <c r="A58" s="1005"/>
      <c r="B58" s="1005"/>
      <c r="C58" s="1005"/>
      <c r="D58" s="1005"/>
      <c r="E58" s="1005"/>
      <c r="F58" s="1005"/>
      <c r="G58" s="1005"/>
      <c r="H58" s="1005"/>
      <c r="I58" s="1005"/>
      <c r="J58" s="1005"/>
      <c r="K58" s="1005"/>
      <c r="L58" s="1005"/>
      <c r="M58" s="1005"/>
      <c r="N58" s="1005"/>
      <c r="O58" s="1005"/>
      <c r="P58" s="1005"/>
      <c r="Q58" s="1005"/>
      <c r="R58" s="1005"/>
      <c r="S58" s="1005"/>
      <c r="T58" s="1005"/>
      <c r="U58" s="1005"/>
      <c r="V58" s="1005"/>
      <c r="W58" s="1005"/>
      <c r="X58" s="1005"/>
      <c r="Y58" s="1005"/>
    </row>
    <row r="59" spans="1:25" x14ac:dyDescent="0.25">
      <c r="A59" s="1005"/>
      <c r="B59" s="1005"/>
      <c r="C59" s="1005"/>
      <c r="D59" s="1005"/>
      <c r="E59" s="1005"/>
      <c r="F59" s="1005"/>
      <c r="G59" s="1005"/>
      <c r="H59" s="1005"/>
      <c r="I59" s="1005"/>
      <c r="J59" s="1005"/>
      <c r="K59" s="1005"/>
      <c r="L59" s="1005"/>
      <c r="M59" s="1005"/>
      <c r="N59" s="1005"/>
      <c r="O59" s="1005"/>
      <c r="P59" s="1005"/>
      <c r="Q59" s="1005"/>
      <c r="R59" s="1005"/>
      <c r="S59" s="1005"/>
      <c r="T59" s="1005"/>
      <c r="U59" s="1005"/>
      <c r="V59" s="1005"/>
      <c r="W59" s="1005"/>
      <c r="X59" s="1005"/>
      <c r="Y59" s="1005"/>
    </row>
    <row r="60" spans="1:25" x14ac:dyDescent="0.25">
      <c r="A60" s="1005"/>
      <c r="B60" s="1005"/>
      <c r="C60" s="1005"/>
      <c r="D60" s="1005"/>
      <c r="E60" s="1005"/>
      <c r="F60" s="1005"/>
      <c r="G60" s="1005"/>
      <c r="H60" s="1005"/>
      <c r="I60" s="1005"/>
      <c r="J60" s="1005"/>
      <c r="K60" s="1005"/>
      <c r="L60" s="1005"/>
      <c r="M60" s="1005"/>
      <c r="N60" s="1005"/>
      <c r="O60" s="1005"/>
      <c r="P60" s="1005"/>
      <c r="Q60" s="1005"/>
      <c r="R60" s="1005"/>
      <c r="S60" s="1005"/>
      <c r="T60" s="1005"/>
      <c r="U60" s="1005"/>
      <c r="V60" s="1005"/>
      <c r="W60" s="1005"/>
      <c r="X60" s="1005"/>
      <c r="Y60" s="1005"/>
    </row>
    <row r="61" spans="1:25" x14ac:dyDescent="0.25">
      <c r="A61" s="1005"/>
      <c r="B61" s="1005"/>
      <c r="C61" s="1005"/>
      <c r="D61" s="1005"/>
      <c r="E61" s="1005"/>
      <c r="F61" s="1005"/>
      <c r="G61" s="1005"/>
      <c r="H61" s="1005"/>
      <c r="I61" s="1005"/>
      <c r="J61" s="1005"/>
      <c r="K61" s="1005"/>
      <c r="L61" s="1005"/>
      <c r="M61" s="1005"/>
      <c r="N61" s="1005"/>
      <c r="O61" s="1005"/>
      <c r="P61" s="1005"/>
      <c r="Q61" s="1005"/>
      <c r="R61" s="1005"/>
      <c r="S61" s="1005"/>
      <c r="T61" s="1005"/>
      <c r="U61" s="1005"/>
      <c r="V61" s="1005"/>
      <c r="W61" s="1005"/>
      <c r="X61" s="1005"/>
      <c r="Y61" s="1005"/>
    </row>
  </sheetData>
  <mergeCells count="7">
    <mergeCell ref="A41:Y61"/>
    <mergeCell ref="B4:D4"/>
    <mergeCell ref="F4:H4"/>
    <mergeCell ref="J4:L4"/>
    <mergeCell ref="N4:P4"/>
    <mergeCell ref="A35:L35"/>
    <mergeCell ref="A38:Y40"/>
  </mergeCells>
  <pageMargins left="0.74803149606299213" right="0.74803149606299213" top="0.98425196850393704" bottom="0.98425196850393704" header="0.51181102362204722" footer="0.51181102362204722"/>
  <pageSetup paperSize="8"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Y61"/>
  <sheetViews>
    <sheetView view="pageBreakPreview" zoomScaleNormal="100" zoomScaleSheetLayoutView="100" workbookViewId="0">
      <pane xSplit="1" ySplit="5" topLeftCell="B6" activePane="bottomRight" state="frozen"/>
      <selection pane="topRight" activeCell="B1" sqref="B1"/>
      <selection pane="bottomLeft" activeCell="A8" sqref="A8"/>
      <selection pane="bottomRight" activeCell="A2" sqref="A2"/>
    </sheetView>
  </sheetViews>
  <sheetFormatPr defaultRowHeight="13.2" x14ac:dyDescent="0.25"/>
  <cols>
    <col min="1" max="1" width="27.44140625" style="3" customWidth="1"/>
    <col min="2" max="2" width="13.5546875" style="3" customWidth="1"/>
    <col min="3" max="3" width="10.5546875" style="3" bestFit="1" customWidth="1"/>
    <col min="4" max="4" width="10.5546875" style="3" customWidth="1"/>
    <col min="5" max="5" width="9.44140625" style="3" customWidth="1"/>
    <col min="6" max="6" width="13.88671875" style="3" customWidth="1"/>
    <col min="7" max="7" width="10.5546875" style="3" bestFit="1" customWidth="1"/>
    <col min="8" max="8" width="10.5546875" style="3" customWidth="1"/>
    <col min="9" max="9" width="9.44140625" style="3" customWidth="1"/>
    <col min="10" max="10" width="13.88671875" style="3" customWidth="1"/>
    <col min="11" max="11" width="10.5546875" style="3" bestFit="1" customWidth="1"/>
    <col min="12" max="12" width="10.5546875" style="3" customWidth="1"/>
    <col min="13" max="13" width="9.44140625" style="3" customWidth="1"/>
    <col min="14" max="14" width="13.88671875" style="3" customWidth="1"/>
    <col min="15" max="15" width="10.5546875" style="3" bestFit="1" customWidth="1"/>
    <col min="16" max="16" width="10.5546875" style="3" customWidth="1"/>
    <col min="17" max="256" width="9.109375" style="3"/>
    <col min="257" max="257" width="27.44140625" style="3" customWidth="1"/>
    <col min="258" max="258" width="13.5546875" style="3" customWidth="1"/>
    <col min="259" max="259" width="10.5546875" style="3" bestFit="1" customWidth="1"/>
    <col min="260" max="260" width="10.5546875" style="3" customWidth="1"/>
    <col min="261" max="261" width="9.44140625" style="3" customWidth="1"/>
    <col min="262" max="262" width="13.88671875" style="3" customWidth="1"/>
    <col min="263" max="263" width="10.5546875" style="3" bestFit="1" customWidth="1"/>
    <col min="264" max="264" width="10.5546875" style="3" customWidth="1"/>
    <col min="265" max="265" width="9.44140625" style="3" customWidth="1"/>
    <col min="266" max="266" width="13.88671875" style="3" customWidth="1"/>
    <col min="267" max="267" width="10.5546875" style="3" bestFit="1" customWidth="1"/>
    <col min="268" max="268" width="10.5546875" style="3" customWidth="1"/>
    <col min="269" max="269" width="9.44140625" style="3" customWidth="1"/>
    <col min="270" max="270" width="13.88671875" style="3" customWidth="1"/>
    <col min="271" max="271" width="10.5546875" style="3" bestFit="1" customWidth="1"/>
    <col min="272" max="272" width="10.5546875" style="3" customWidth="1"/>
    <col min="273" max="512" width="9.109375" style="3"/>
    <col min="513" max="513" width="27.44140625" style="3" customWidth="1"/>
    <col min="514" max="514" width="13.5546875" style="3" customWidth="1"/>
    <col min="515" max="515" width="10.5546875" style="3" bestFit="1" customWidth="1"/>
    <col min="516" max="516" width="10.5546875" style="3" customWidth="1"/>
    <col min="517" max="517" width="9.44140625" style="3" customWidth="1"/>
    <col min="518" max="518" width="13.88671875" style="3" customWidth="1"/>
    <col min="519" max="519" width="10.5546875" style="3" bestFit="1" customWidth="1"/>
    <col min="520" max="520" width="10.5546875" style="3" customWidth="1"/>
    <col min="521" max="521" width="9.44140625" style="3" customWidth="1"/>
    <col min="522" max="522" width="13.88671875" style="3" customWidth="1"/>
    <col min="523" max="523" width="10.5546875" style="3" bestFit="1" customWidth="1"/>
    <col min="524" max="524" width="10.5546875" style="3" customWidth="1"/>
    <col min="525" max="525" width="9.44140625" style="3" customWidth="1"/>
    <col min="526" max="526" width="13.88671875" style="3" customWidth="1"/>
    <col min="527" max="527" width="10.5546875" style="3" bestFit="1" customWidth="1"/>
    <col min="528" max="528" width="10.5546875" style="3" customWidth="1"/>
    <col min="529" max="768" width="9.109375" style="3"/>
    <col min="769" max="769" width="27.44140625" style="3" customWidth="1"/>
    <col min="770" max="770" width="13.5546875" style="3" customWidth="1"/>
    <col min="771" max="771" width="10.5546875" style="3" bestFit="1" customWidth="1"/>
    <col min="772" max="772" width="10.5546875" style="3" customWidth="1"/>
    <col min="773" max="773" width="9.44140625" style="3" customWidth="1"/>
    <col min="774" max="774" width="13.88671875" style="3" customWidth="1"/>
    <col min="775" max="775" width="10.5546875" style="3" bestFit="1" customWidth="1"/>
    <col min="776" max="776" width="10.5546875" style="3" customWidth="1"/>
    <col min="777" max="777" width="9.44140625" style="3" customWidth="1"/>
    <col min="778" max="778" width="13.88671875" style="3" customWidth="1"/>
    <col min="779" max="779" width="10.5546875" style="3" bestFit="1" customWidth="1"/>
    <col min="780" max="780" width="10.5546875" style="3" customWidth="1"/>
    <col min="781" max="781" width="9.44140625" style="3" customWidth="1"/>
    <col min="782" max="782" width="13.88671875" style="3" customWidth="1"/>
    <col min="783" max="783" width="10.5546875" style="3" bestFit="1" customWidth="1"/>
    <col min="784" max="784" width="10.5546875" style="3" customWidth="1"/>
    <col min="785" max="1024" width="9.109375" style="3"/>
    <col min="1025" max="1025" width="27.44140625" style="3" customWidth="1"/>
    <col min="1026" max="1026" width="13.5546875" style="3" customWidth="1"/>
    <col min="1027" max="1027" width="10.5546875" style="3" bestFit="1" customWidth="1"/>
    <col min="1028" max="1028" width="10.5546875" style="3" customWidth="1"/>
    <col min="1029" max="1029" width="9.44140625" style="3" customWidth="1"/>
    <col min="1030" max="1030" width="13.88671875" style="3" customWidth="1"/>
    <col min="1031" max="1031" width="10.5546875" style="3" bestFit="1" customWidth="1"/>
    <col min="1032" max="1032" width="10.5546875" style="3" customWidth="1"/>
    <col min="1033" max="1033" width="9.44140625" style="3" customWidth="1"/>
    <col min="1034" max="1034" width="13.88671875" style="3" customWidth="1"/>
    <col min="1035" max="1035" width="10.5546875" style="3" bestFit="1" customWidth="1"/>
    <col min="1036" max="1036" width="10.5546875" style="3" customWidth="1"/>
    <col min="1037" max="1037" width="9.44140625" style="3" customWidth="1"/>
    <col min="1038" max="1038" width="13.88671875" style="3" customWidth="1"/>
    <col min="1039" max="1039" width="10.5546875" style="3" bestFit="1" customWidth="1"/>
    <col min="1040" max="1040" width="10.5546875" style="3" customWidth="1"/>
    <col min="1041" max="1280" width="9.109375" style="3"/>
    <col min="1281" max="1281" width="27.44140625" style="3" customWidth="1"/>
    <col min="1282" max="1282" width="13.5546875" style="3" customWidth="1"/>
    <col min="1283" max="1283" width="10.5546875" style="3" bestFit="1" customWidth="1"/>
    <col min="1284" max="1284" width="10.5546875" style="3" customWidth="1"/>
    <col min="1285" max="1285" width="9.44140625" style="3" customWidth="1"/>
    <col min="1286" max="1286" width="13.88671875" style="3" customWidth="1"/>
    <col min="1287" max="1287" width="10.5546875" style="3" bestFit="1" customWidth="1"/>
    <col min="1288" max="1288" width="10.5546875" style="3" customWidth="1"/>
    <col min="1289" max="1289" width="9.44140625" style="3" customWidth="1"/>
    <col min="1290" max="1290" width="13.88671875" style="3" customWidth="1"/>
    <col min="1291" max="1291" width="10.5546875" style="3" bestFit="1" customWidth="1"/>
    <col min="1292" max="1292" width="10.5546875" style="3" customWidth="1"/>
    <col min="1293" max="1293" width="9.44140625" style="3" customWidth="1"/>
    <col min="1294" max="1294" width="13.88671875" style="3" customWidth="1"/>
    <col min="1295" max="1295" width="10.5546875" style="3" bestFit="1" customWidth="1"/>
    <col min="1296" max="1296" width="10.5546875" style="3" customWidth="1"/>
    <col min="1297" max="1536" width="9.109375" style="3"/>
    <col min="1537" max="1537" width="27.44140625" style="3" customWidth="1"/>
    <col min="1538" max="1538" width="13.5546875" style="3" customWidth="1"/>
    <col min="1539" max="1539" width="10.5546875" style="3" bestFit="1" customWidth="1"/>
    <col min="1540" max="1540" width="10.5546875" style="3" customWidth="1"/>
    <col min="1541" max="1541" width="9.44140625" style="3" customWidth="1"/>
    <col min="1542" max="1542" width="13.88671875" style="3" customWidth="1"/>
    <col min="1543" max="1543" width="10.5546875" style="3" bestFit="1" customWidth="1"/>
    <col min="1544" max="1544" width="10.5546875" style="3" customWidth="1"/>
    <col min="1545" max="1545" width="9.44140625" style="3" customWidth="1"/>
    <col min="1546" max="1546" width="13.88671875" style="3" customWidth="1"/>
    <col min="1547" max="1547" width="10.5546875" style="3" bestFit="1" customWidth="1"/>
    <col min="1548" max="1548" width="10.5546875" style="3" customWidth="1"/>
    <col min="1549" max="1549" width="9.44140625" style="3" customWidth="1"/>
    <col min="1550" max="1550" width="13.88671875" style="3" customWidth="1"/>
    <col min="1551" max="1551" width="10.5546875" style="3" bestFit="1" customWidth="1"/>
    <col min="1552" max="1552" width="10.5546875" style="3" customWidth="1"/>
    <col min="1553" max="1792" width="9.109375" style="3"/>
    <col min="1793" max="1793" width="27.44140625" style="3" customWidth="1"/>
    <col min="1794" max="1794" width="13.5546875" style="3" customWidth="1"/>
    <col min="1795" max="1795" width="10.5546875" style="3" bestFit="1" customWidth="1"/>
    <col min="1796" max="1796" width="10.5546875" style="3" customWidth="1"/>
    <col min="1797" max="1797" width="9.44140625" style="3" customWidth="1"/>
    <col min="1798" max="1798" width="13.88671875" style="3" customWidth="1"/>
    <col min="1799" max="1799" width="10.5546875" style="3" bestFit="1" customWidth="1"/>
    <col min="1800" max="1800" width="10.5546875" style="3" customWidth="1"/>
    <col min="1801" max="1801" width="9.44140625" style="3" customWidth="1"/>
    <col min="1802" max="1802" width="13.88671875" style="3" customWidth="1"/>
    <col min="1803" max="1803" width="10.5546875" style="3" bestFit="1" customWidth="1"/>
    <col min="1804" max="1804" width="10.5546875" style="3" customWidth="1"/>
    <col min="1805" max="1805" width="9.44140625" style="3" customWidth="1"/>
    <col min="1806" max="1806" width="13.88671875" style="3" customWidth="1"/>
    <col min="1807" max="1807" width="10.5546875" style="3" bestFit="1" customWidth="1"/>
    <col min="1808" max="1808" width="10.5546875" style="3" customWidth="1"/>
    <col min="1809" max="2048" width="9.109375" style="3"/>
    <col min="2049" max="2049" width="27.44140625" style="3" customWidth="1"/>
    <col min="2050" max="2050" width="13.5546875" style="3" customWidth="1"/>
    <col min="2051" max="2051" width="10.5546875" style="3" bestFit="1" customWidth="1"/>
    <col min="2052" max="2052" width="10.5546875" style="3" customWidth="1"/>
    <col min="2053" max="2053" width="9.44140625" style="3" customWidth="1"/>
    <col min="2054" max="2054" width="13.88671875" style="3" customWidth="1"/>
    <col min="2055" max="2055" width="10.5546875" style="3" bestFit="1" customWidth="1"/>
    <col min="2056" max="2056" width="10.5546875" style="3" customWidth="1"/>
    <col min="2057" max="2057" width="9.44140625" style="3" customWidth="1"/>
    <col min="2058" max="2058" width="13.88671875" style="3" customWidth="1"/>
    <col min="2059" max="2059" width="10.5546875" style="3" bestFit="1" customWidth="1"/>
    <col min="2060" max="2060" width="10.5546875" style="3" customWidth="1"/>
    <col min="2061" max="2061" width="9.44140625" style="3" customWidth="1"/>
    <col min="2062" max="2062" width="13.88671875" style="3" customWidth="1"/>
    <col min="2063" max="2063" width="10.5546875" style="3" bestFit="1" customWidth="1"/>
    <col min="2064" max="2064" width="10.5546875" style="3" customWidth="1"/>
    <col min="2065" max="2304" width="9.109375" style="3"/>
    <col min="2305" max="2305" width="27.44140625" style="3" customWidth="1"/>
    <col min="2306" max="2306" width="13.5546875" style="3" customWidth="1"/>
    <col min="2307" max="2307" width="10.5546875" style="3" bestFit="1" customWidth="1"/>
    <col min="2308" max="2308" width="10.5546875" style="3" customWidth="1"/>
    <col min="2309" max="2309" width="9.44140625" style="3" customWidth="1"/>
    <col min="2310" max="2310" width="13.88671875" style="3" customWidth="1"/>
    <col min="2311" max="2311" width="10.5546875" style="3" bestFit="1" customWidth="1"/>
    <col min="2312" max="2312" width="10.5546875" style="3" customWidth="1"/>
    <col min="2313" max="2313" width="9.44140625" style="3" customWidth="1"/>
    <col min="2314" max="2314" width="13.88671875" style="3" customWidth="1"/>
    <col min="2315" max="2315" width="10.5546875" style="3" bestFit="1" customWidth="1"/>
    <col min="2316" max="2316" width="10.5546875" style="3" customWidth="1"/>
    <col min="2317" max="2317" width="9.44140625" style="3" customWidth="1"/>
    <col min="2318" max="2318" width="13.88671875" style="3" customWidth="1"/>
    <col min="2319" max="2319" width="10.5546875" style="3" bestFit="1" customWidth="1"/>
    <col min="2320" max="2320" width="10.5546875" style="3" customWidth="1"/>
    <col min="2321" max="2560" width="9.109375" style="3"/>
    <col min="2561" max="2561" width="27.44140625" style="3" customWidth="1"/>
    <col min="2562" max="2562" width="13.5546875" style="3" customWidth="1"/>
    <col min="2563" max="2563" width="10.5546875" style="3" bestFit="1" customWidth="1"/>
    <col min="2564" max="2564" width="10.5546875" style="3" customWidth="1"/>
    <col min="2565" max="2565" width="9.44140625" style="3" customWidth="1"/>
    <col min="2566" max="2566" width="13.88671875" style="3" customWidth="1"/>
    <col min="2567" max="2567" width="10.5546875" style="3" bestFit="1" customWidth="1"/>
    <col min="2568" max="2568" width="10.5546875" style="3" customWidth="1"/>
    <col min="2569" max="2569" width="9.44140625" style="3" customWidth="1"/>
    <col min="2570" max="2570" width="13.88671875" style="3" customWidth="1"/>
    <col min="2571" max="2571" width="10.5546875" style="3" bestFit="1" customWidth="1"/>
    <col min="2572" max="2572" width="10.5546875" style="3" customWidth="1"/>
    <col min="2573" max="2573" width="9.44140625" style="3" customWidth="1"/>
    <col min="2574" max="2574" width="13.88671875" style="3" customWidth="1"/>
    <col min="2575" max="2575" width="10.5546875" style="3" bestFit="1" customWidth="1"/>
    <col min="2576" max="2576" width="10.5546875" style="3" customWidth="1"/>
    <col min="2577" max="2816" width="9.109375" style="3"/>
    <col min="2817" max="2817" width="27.44140625" style="3" customWidth="1"/>
    <col min="2818" max="2818" width="13.5546875" style="3" customWidth="1"/>
    <col min="2819" max="2819" width="10.5546875" style="3" bestFit="1" customWidth="1"/>
    <col min="2820" max="2820" width="10.5546875" style="3" customWidth="1"/>
    <col min="2821" max="2821" width="9.44140625" style="3" customWidth="1"/>
    <col min="2822" max="2822" width="13.88671875" style="3" customWidth="1"/>
    <col min="2823" max="2823" width="10.5546875" style="3" bestFit="1" customWidth="1"/>
    <col min="2824" max="2824" width="10.5546875" style="3" customWidth="1"/>
    <col min="2825" max="2825" width="9.44140625" style="3" customWidth="1"/>
    <col min="2826" max="2826" width="13.88671875" style="3" customWidth="1"/>
    <col min="2827" max="2827" width="10.5546875" style="3" bestFit="1" customWidth="1"/>
    <col min="2828" max="2828" width="10.5546875" style="3" customWidth="1"/>
    <col min="2829" max="2829" width="9.44140625" style="3" customWidth="1"/>
    <col min="2830" max="2830" width="13.88671875" style="3" customWidth="1"/>
    <col min="2831" max="2831" width="10.5546875" style="3" bestFit="1" customWidth="1"/>
    <col min="2832" max="2832" width="10.5546875" style="3" customWidth="1"/>
    <col min="2833" max="3072" width="9.109375" style="3"/>
    <col min="3073" max="3073" width="27.44140625" style="3" customWidth="1"/>
    <col min="3074" max="3074" width="13.5546875" style="3" customWidth="1"/>
    <col min="3075" max="3075" width="10.5546875" style="3" bestFit="1" customWidth="1"/>
    <col min="3076" max="3076" width="10.5546875" style="3" customWidth="1"/>
    <col min="3077" max="3077" width="9.44140625" style="3" customWidth="1"/>
    <col min="3078" max="3078" width="13.88671875" style="3" customWidth="1"/>
    <col min="3079" max="3079" width="10.5546875" style="3" bestFit="1" customWidth="1"/>
    <col min="3080" max="3080" width="10.5546875" style="3" customWidth="1"/>
    <col min="3081" max="3081" width="9.44140625" style="3" customWidth="1"/>
    <col min="3082" max="3082" width="13.88671875" style="3" customWidth="1"/>
    <col min="3083" max="3083" width="10.5546875" style="3" bestFit="1" customWidth="1"/>
    <col min="3084" max="3084" width="10.5546875" style="3" customWidth="1"/>
    <col min="3085" max="3085" width="9.44140625" style="3" customWidth="1"/>
    <col min="3086" max="3086" width="13.88671875" style="3" customWidth="1"/>
    <col min="3087" max="3087" width="10.5546875" style="3" bestFit="1" customWidth="1"/>
    <col min="3088" max="3088" width="10.5546875" style="3" customWidth="1"/>
    <col min="3089" max="3328" width="9.109375" style="3"/>
    <col min="3329" max="3329" width="27.44140625" style="3" customWidth="1"/>
    <col min="3330" max="3330" width="13.5546875" style="3" customWidth="1"/>
    <col min="3331" max="3331" width="10.5546875" style="3" bestFit="1" customWidth="1"/>
    <col min="3332" max="3332" width="10.5546875" style="3" customWidth="1"/>
    <col min="3333" max="3333" width="9.44140625" style="3" customWidth="1"/>
    <col min="3334" max="3334" width="13.88671875" style="3" customWidth="1"/>
    <col min="3335" max="3335" width="10.5546875" style="3" bestFit="1" customWidth="1"/>
    <col min="3336" max="3336" width="10.5546875" style="3" customWidth="1"/>
    <col min="3337" max="3337" width="9.44140625" style="3" customWidth="1"/>
    <col min="3338" max="3338" width="13.88671875" style="3" customWidth="1"/>
    <col min="3339" max="3339" width="10.5546875" style="3" bestFit="1" customWidth="1"/>
    <col min="3340" max="3340" width="10.5546875" style="3" customWidth="1"/>
    <col min="3341" max="3341" width="9.44140625" style="3" customWidth="1"/>
    <col min="3342" max="3342" width="13.88671875" style="3" customWidth="1"/>
    <col min="3343" max="3343" width="10.5546875" style="3" bestFit="1" customWidth="1"/>
    <col min="3344" max="3344" width="10.5546875" style="3" customWidth="1"/>
    <col min="3345" max="3584" width="9.109375" style="3"/>
    <col min="3585" max="3585" width="27.44140625" style="3" customWidth="1"/>
    <col min="3586" max="3586" width="13.5546875" style="3" customWidth="1"/>
    <col min="3587" max="3587" width="10.5546875" style="3" bestFit="1" customWidth="1"/>
    <col min="3588" max="3588" width="10.5546875" style="3" customWidth="1"/>
    <col min="3589" max="3589" width="9.44140625" style="3" customWidth="1"/>
    <col min="3590" max="3590" width="13.88671875" style="3" customWidth="1"/>
    <col min="3591" max="3591" width="10.5546875" style="3" bestFit="1" customWidth="1"/>
    <col min="3592" max="3592" width="10.5546875" style="3" customWidth="1"/>
    <col min="3593" max="3593" width="9.44140625" style="3" customWidth="1"/>
    <col min="3594" max="3594" width="13.88671875" style="3" customWidth="1"/>
    <col min="3595" max="3595" width="10.5546875" style="3" bestFit="1" customWidth="1"/>
    <col min="3596" max="3596" width="10.5546875" style="3" customWidth="1"/>
    <col min="3597" max="3597" width="9.44140625" style="3" customWidth="1"/>
    <col min="3598" max="3598" width="13.88671875" style="3" customWidth="1"/>
    <col min="3599" max="3599" width="10.5546875" style="3" bestFit="1" customWidth="1"/>
    <col min="3600" max="3600" width="10.5546875" style="3" customWidth="1"/>
    <col min="3601" max="3840" width="9.109375" style="3"/>
    <col min="3841" max="3841" width="27.44140625" style="3" customWidth="1"/>
    <col min="3842" max="3842" width="13.5546875" style="3" customWidth="1"/>
    <col min="3843" max="3843" width="10.5546875" style="3" bestFit="1" customWidth="1"/>
    <col min="3844" max="3844" width="10.5546875" style="3" customWidth="1"/>
    <col min="3845" max="3845" width="9.44140625" style="3" customWidth="1"/>
    <col min="3846" max="3846" width="13.88671875" style="3" customWidth="1"/>
    <col min="3847" max="3847" width="10.5546875" style="3" bestFit="1" customWidth="1"/>
    <col min="3848" max="3848" width="10.5546875" style="3" customWidth="1"/>
    <col min="3849" max="3849" width="9.44140625" style="3" customWidth="1"/>
    <col min="3850" max="3850" width="13.88671875" style="3" customWidth="1"/>
    <col min="3851" max="3851" width="10.5546875" style="3" bestFit="1" customWidth="1"/>
    <col min="3852" max="3852" width="10.5546875" style="3" customWidth="1"/>
    <col min="3853" max="3853" width="9.44140625" style="3" customWidth="1"/>
    <col min="3854" max="3854" width="13.88671875" style="3" customWidth="1"/>
    <col min="3855" max="3855" width="10.5546875" style="3" bestFit="1" customWidth="1"/>
    <col min="3856" max="3856" width="10.5546875" style="3" customWidth="1"/>
    <col min="3857" max="4096" width="9.109375" style="3"/>
    <col min="4097" max="4097" width="27.44140625" style="3" customWidth="1"/>
    <col min="4098" max="4098" width="13.5546875" style="3" customWidth="1"/>
    <col min="4099" max="4099" width="10.5546875" style="3" bestFit="1" customWidth="1"/>
    <col min="4100" max="4100" width="10.5546875" style="3" customWidth="1"/>
    <col min="4101" max="4101" width="9.44140625" style="3" customWidth="1"/>
    <col min="4102" max="4102" width="13.88671875" style="3" customWidth="1"/>
    <col min="4103" max="4103" width="10.5546875" style="3" bestFit="1" customWidth="1"/>
    <col min="4104" max="4104" width="10.5546875" style="3" customWidth="1"/>
    <col min="4105" max="4105" width="9.44140625" style="3" customWidth="1"/>
    <col min="4106" max="4106" width="13.88671875" style="3" customWidth="1"/>
    <col min="4107" max="4107" width="10.5546875" style="3" bestFit="1" customWidth="1"/>
    <col min="4108" max="4108" width="10.5546875" style="3" customWidth="1"/>
    <col min="4109" max="4109" width="9.44140625" style="3" customWidth="1"/>
    <col min="4110" max="4110" width="13.88671875" style="3" customWidth="1"/>
    <col min="4111" max="4111" width="10.5546875" style="3" bestFit="1" customWidth="1"/>
    <col min="4112" max="4112" width="10.5546875" style="3" customWidth="1"/>
    <col min="4113" max="4352" width="9.109375" style="3"/>
    <col min="4353" max="4353" width="27.44140625" style="3" customWidth="1"/>
    <col min="4354" max="4354" width="13.5546875" style="3" customWidth="1"/>
    <col min="4355" max="4355" width="10.5546875" style="3" bestFit="1" customWidth="1"/>
    <col min="4356" max="4356" width="10.5546875" style="3" customWidth="1"/>
    <col min="4357" max="4357" width="9.44140625" style="3" customWidth="1"/>
    <col min="4358" max="4358" width="13.88671875" style="3" customWidth="1"/>
    <col min="4359" max="4359" width="10.5546875" style="3" bestFit="1" customWidth="1"/>
    <col min="4360" max="4360" width="10.5546875" style="3" customWidth="1"/>
    <col min="4361" max="4361" width="9.44140625" style="3" customWidth="1"/>
    <col min="4362" max="4362" width="13.88671875" style="3" customWidth="1"/>
    <col min="4363" max="4363" width="10.5546875" style="3" bestFit="1" customWidth="1"/>
    <col min="4364" max="4364" width="10.5546875" style="3" customWidth="1"/>
    <col min="4365" max="4365" width="9.44140625" style="3" customWidth="1"/>
    <col min="4366" max="4366" width="13.88671875" style="3" customWidth="1"/>
    <col min="4367" max="4367" width="10.5546875" style="3" bestFit="1" customWidth="1"/>
    <col min="4368" max="4368" width="10.5546875" style="3" customWidth="1"/>
    <col min="4369" max="4608" width="9.109375" style="3"/>
    <col min="4609" max="4609" width="27.44140625" style="3" customWidth="1"/>
    <col min="4610" max="4610" width="13.5546875" style="3" customWidth="1"/>
    <col min="4611" max="4611" width="10.5546875" style="3" bestFit="1" customWidth="1"/>
    <col min="4612" max="4612" width="10.5546875" style="3" customWidth="1"/>
    <col min="4613" max="4613" width="9.44140625" style="3" customWidth="1"/>
    <col min="4614" max="4614" width="13.88671875" style="3" customWidth="1"/>
    <col min="4615" max="4615" width="10.5546875" style="3" bestFit="1" customWidth="1"/>
    <col min="4616" max="4616" width="10.5546875" style="3" customWidth="1"/>
    <col min="4617" max="4617" width="9.44140625" style="3" customWidth="1"/>
    <col min="4618" max="4618" width="13.88671875" style="3" customWidth="1"/>
    <col min="4619" max="4619" width="10.5546875" style="3" bestFit="1" customWidth="1"/>
    <col min="4620" max="4620" width="10.5546875" style="3" customWidth="1"/>
    <col min="4621" max="4621" width="9.44140625" style="3" customWidth="1"/>
    <col min="4622" max="4622" width="13.88671875" style="3" customWidth="1"/>
    <col min="4623" max="4623" width="10.5546875" style="3" bestFit="1" customWidth="1"/>
    <col min="4624" max="4624" width="10.5546875" style="3" customWidth="1"/>
    <col min="4625" max="4864" width="9.109375" style="3"/>
    <col min="4865" max="4865" width="27.44140625" style="3" customWidth="1"/>
    <col min="4866" max="4866" width="13.5546875" style="3" customWidth="1"/>
    <col min="4867" max="4867" width="10.5546875" style="3" bestFit="1" customWidth="1"/>
    <col min="4868" max="4868" width="10.5546875" style="3" customWidth="1"/>
    <col min="4869" max="4869" width="9.44140625" style="3" customWidth="1"/>
    <col min="4870" max="4870" width="13.88671875" style="3" customWidth="1"/>
    <col min="4871" max="4871" width="10.5546875" style="3" bestFit="1" customWidth="1"/>
    <col min="4872" max="4872" width="10.5546875" style="3" customWidth="1"/>
    <col min="4873" max="4873" width="9.44140625" style="3" customWidth="1"/>
    <col min="4874" max="4874" width="13.88671875" style="3" customWidth="1"/>
    <col min="4875" max="4875" width="10.5546875" style="3" bestFit="1" customWidth="1"/>
    <col min="4876" max="4876" width="10.5546875" style="3" customWidth="1"/>
    <col min="4877" max="4877" width="9.44140625" style="3" customWidth="1"/>
    <col min="4878" max="4878" width="13.88671875" style="3" customWidth="1"/>
    <col min="4879" max="4879" width="10.5546875" style="3" bestFit="1" customWidth="1"/>
    <col min="4880" max="4880" width="10.5546875" style="3" customWidth="1"/>
    <col min="4881" max="5120" width="9.109375" style="3"/>
    <col min="5121" max="5121" width="27.44140625" style="3" customWidth="1"/>
    <col min="5122" max="5122" width="13.5546875" style="3" customWidth="1"/>
    <col min="5123" max="5123" width="10.5546875" style="3" bestFit="1" customWidth="1"/>
    <col min="5124" max="5124" width="10.5546875" style="3" customWidth="1"/>
    <col min="5125" max="5125" width="9.44140625" style="3" customWidth="1"/>
    <col min="5126" max="5126" width="13.88671875" style="3" customWidth="1"/>
    <col min="5127" max="5127" width="10.5546875" style="3" bestFit="1" customWidth="1"/>
    <col min="5128" max="5128" width="10.5546875" style="3" customWidth="1"/>
    <col min="5129" max="5129" width="9.44140625" style="3" customWidth="1"/>
    <col min="5130" max="5130" width="13.88671875" style="3" customWidth="1"/>
    <col min="5131" max="5131" width="10.5546875" style="3" bestFit="1" customWidth="1"/>
    <col min="5132" max="5132" width="10.5546875" style="3" customWidth="1"/>
    <col min="5133" max="5133" width="9.44140625" style="3" customWidth="1"/>
    <col min="5134" max="5134" width="13.88671875" style="3" customWidth="1"/>
    <col min="5135" max="5135" width="10.5546875" style="3" bestFit="1" customWidth="1"/>
    <col min="5136" max="5136" width="10.5546875" style="3" customWidth="1"/>
    <col min="5137" max="5376" width="9.109375" style="3"/>
    <col min="5377" max="5377" width="27.44140625" style="3" customWidth="1"/>
    <col min="5378" max="5378" width="13.5546875" style="3" customWidth="1"/>
    <col min="5379" max="5379" width="10.5546875" style="3" bestFit="1" customWidth="1"/>
    <col min="5380" max="5380" width="10.5546875" style="3" customWidth="1"/>
    <col min="5381" max="5381" width="9.44140625" style="3" customWidth="1"/>
    <col min="5382" max="5382" width="13.88671875" style="3" customWidth="1"/>
    <col min="5383" max="5383" width="10.5546875" style="3" bestFit="1" customWidth="1"/>
    <col min="5384" max="5384" width="10.5546875" style="3" customWidth="1"/>
    <col min="5385" max="5385" width="9.44140625" style="3" customWidth="1"/>
    <col min="5386" max="5386" width="13.88671875" style="3" customWidth="1"/>
    <col min="5387" max="5387" width="10.5546875" style="3" bestFit="1" customWidth="1"/>
    <col min="5388" max="5388" width="10.5546875" style="3" customWidth="1"/>
    <col min="5389" max="5389" width="9.44140625" style="3" customWidth="1"/>
    <col min="5390" max="5390" width="13.88671875" style="3" customWidth="1"/>
    <col min="5391" max="5391" width="10.5546875" style="3" bestFit="1" customWidth="1"/>
    <col min="5392" max="5392" width="10.5546875" style="3" customWidth="1"/>
    <col min="5393" max="5632" width="9.109375" style="3"/>
    <col min="5633" max="5633" width="27.44140625" style="3" customWidth="1"/>
    <col min="5634" max="5634" width="13.5546875" style="3" customWidth="1"/>
    <col min="5635" max="5635" width="10.5546875" style="3" bestFit="1" customWidth="1"/>
    <col min="5636" max="5636" width="10.5546875" style="3" customWidth="1"/>
    <col min="5637" max="5637" width="9.44140625" style="3" customWidth="1"/>
    <col min="5638" max="5638" width="13.88671875" style="3" customWidth="1"/>
    <col min="5639" max="5639" width="10.5546875" style="3" bestFit="1" customWidth="1"/>
    <col min="5640" max="5640" width="10.5546875" style="3" customWidth="1"/>
    <col min="5641" max="5641" width="9.44140625" style="3" customWidth="1"/>
    <col min="5642" max="5642" width="13.88671875" style="3" customWidth="1"/>
    <col min="5643" max="5643" width="10.5546875" style="3" bestFit="1" customWidth="1"/>
    <col min="5644" max="5644" width="10.5546875" style="3" customWidth="1"/>
    <col min="5645" max="5645" width="9.44140625" style="3" customWidth="1"/>
    <col min="5646" max="5646" width="13.88671875" style="3" customWidth="1"/>
    <col min="5647" max="5647" width="10.5546875" style="3" bestFit="1" customWidth="1"/>
    <col min="5648" max="5648" width="10.5546875" style="3" customWidth="1"/>
    <col min="5649" max="5888" width="9.109375" style="3"/>
    <col min="5889" max="5889" width="27.44140625" style="3" customWidth="1"/>
    <col min="5890" max="5890" width="13.5546875" style="3" customWidth="1"/>
    <col min="5891" max="5891" width="10.5546875" style="3" bestFit="1" customWidth="1"/>
    <col min="5892" max="5892" width="10.5546875" style="3" customWidth="1"/>
    <col min="5893" max="5893" width="9.44140625" style="3" customWidth="1"/>
    <col min="5894" max="5894" width="13.88671875" style="3" customWidth="1"/>
    <col min="5895" max="5895" width="10.5546875" style="3" bestFit="1" customWidth="1"/>
    <col min="5896" max="5896" width="10.5546875" style="3" customWidth="1"/>
    <col min="5897" max="5897" width="9.44140625" style="3" customWidth="1"/>
    <col min="5898" max="5898" width="13.88671875" style="3" customWidth="1"/>
    <col min="5899" max="5899" width="10.5546875" style="3" bestFit="1" customWidth="1"/>
    <col min="5900" max="5900" width="10.5546875" style="3" customWidth="1"/>
    <col min="5901" max="5901" width="9.44140625" style="3" customWidth="1"/>
    <col min="5902" max="5902" width="13.88671875" style="3" customWidth="1"/>
    <col min="5903" max="5903" width="10.5546875" style="3" bestFit="1" customWidth="1"/>
    <col min="5904" max="5904" width="10.5546875" style="3" customWidth="1"/>
    <col min="5905" max="6144" width="9.109375" style="3"/>
    <col min="6145" max="6145" width="27.44140625" style="3" customWidth="1"/>
    <col min="6146" max="6146" width="13.5546875" style="3" customWidth="1"/>
    <col min="6147" max="6147" width="10.5546875" style="3" bestFit="1" customWidth="1"/>
    <col min="6148" max="6148" width="10.5546875" style="3" customWidth="1"/>
    <col min="6149" max="6149" width="9.44140625" style="3" customWidth="1"/>
    <col min="6150" max="6150" width="13.88671875" style="3" customWidth="1"/>
    <col min="6151" max="6151" width="10.5546875" style="3" bestFit="1" customWidth="1"/>
    <col min="6152" max="6152" width="10.5546875" style="3" customWidth="1"/>
    <col min="6153" max="6153" width="9.44140625" style="3" customWidth="1"/>
    <col min="6154" max="6154" width="13.88671875" style="3" customWidth="1"/>
    <col min="6155" max="6155" width="10.5546875" style="3" bestFit="1" customWidth="1"/>
    <col min="6156" max="6156" width="10.5546875" style="3" customWidth="1"/>
    <col min="6157" max="6157" width="9.44140625" style="3" customWidth="1"/>
    <col min="6158" max="6158" width="13.88671875" style="3" customWidth="1"/>
    <col min="6159" max="6159" width="10.5546875" style="3" bestFit="1" customWidth="1"/>
    <col min="6160" max="6160" width="10.5546875" style="3" customWidth="1"/>
    <col min="6161" max="6400" width="9.109375" style="3"/>
    <col min="6401" max="6401" width="27.44140625" style="3" customWidth="1"/>
    <col min="6402" max="6402" width="13.5546875" style="3" customWidth="1"/>
    <col min="6403" max="6403" width="10.5546875" style="3" bestFit="1" customWidth="1"/>
    <col min="6404" max="6404" width="10.5546875" style="3" customWidth="1"/>
    <col min="6405" max="6405" width="9.44140625" style="3" customWidth="1"/>
    <col min="6406" max="6406" width="13.88671875" style="3" customWidth="1"/>
    <col min="6407" max="6407" width="10.5546875" style="3" bestFit="1" customWidth="1"/>
    <col min="6408" max="6408" width="10.5546875" style="3" customWidth="1"/>
    <col min="6409" max="6409" width="9.44140625" style="3" customWidth="1"/>
    <col min="6410" max="6410" width="13.88671875" style="3" customWidth="1"/>
    <col min="6411" max="6411" width="10.5546875" style="3" bestFit="1" customWidth="1"/>
    <col min="6412" max="6412" width="10.5546875" style="3" customWidth="1"/>
    <col min="6413" max="6413" width="9.44140625" style="3" customWidth="1"/>
    <col min="6414" max="6414" width="13.88671875" style="3" customWidth="1"/>
    <col min="6415" max="6415" width="10.5546875" style="3" bestFit="1" customWidth="1"/>
    <col min="6416" max="6416" width="10.5546875" style="3" customWidth="1"/>
    <col min="6417" max="6656" width="9.109375" style="3"/>
    <col min="6657" max="6657" width="27.44140625" style="3" customWidth="1"/>
    <col min="6658" max="6658" width="13.5546875" style="3" customWidth="1"/>
    <col min="6659" max="6659" width="10.5546875" style="3" bestFit="1" customWidth="1"/>
    <col min="6660" max="6660" width="10.5546875" style="3" customWidth="1"/>
    <col min="6661" max="6661" width="9.44140625" style="3" customWidth="1"/>
    <col min="6662" max="6662" width="13.88671875" style="3" customWidth="1"/>
    <col min="6663" max="6663" width="10.5546875" style="3" bestFit="1" customWidth="1"/>
    <col min="6664" max="6664" width="10.5546875" style="3" customWidth="1"/>
    <col min="6665" max="6665" width="9.44140625" style="3" customWidth="1"/>
    <col min="6666" max="6666" width="13.88671875" style="3" customWidth="1"/>
    <col min="6667" max="6667" width="10.5546875" style="3" bestFit="1" customWidth="1"/>
    <col min="6668" max="6668" width="10.5546875" style="3" customWidth="1"/>
    <col min="6669" max="6669" width="9.44140625" style="3" customWidth="1"/>
    <col min="6670" max="6670" width="13.88671875" style="3" customWidth="1"/>
    <col min="6671" max="6671" width="10.5546875" style="3" bestFit="1" customWidth="1"/>
    <col min="6672" max="6672" width="10.5546875" style="3" customWidth="1"/>
    <col min="6673" max="6912" width="9.109375" style="3"/>
    <col min="6913" max="6913" width="27.44140625" style="3" customWidth="1"/>
    <col min="6914" max="6914" width="13.5546875" style="3" customWidth="1"/>
    <col min="6915" max="6915" width="10.5546875" style="3" bestFit="1" customWidth="1"/>
    <col min="6916" max="6916" width="10.5546875" style="3" customWidth="1"/>
    <col min="6917" max="6917" width="9.44140625" style="3" customWidth="1"/>
    <col min="6918" max="6918" width="13.88671875" style="3" customWidth="1"/>
    <col min="6919" max="6919" width="10.5546875" style="3" bestFit="1" customWidth="1"/>
    <col min="6920" max="6920" width="10.5546875" style="3" customWidth="1"/>
    <col min="6921" max="6921" width="9.44140625" style="3" customWidth="1"/>
    <col min="6922" max="6922" width="13.88671875" style="3" customWidth="1"/>
    <col min="6923" max="6923" width="10.5546875" style="3" bestFit="1" customWidth="1"/>
    <col min="6924" max="6924" width="10.5546875" style="3" customWidth="1"/>
    <col min="6925" max="6925" width="9.44140625" style="3" customWidth="1"/>
    <col min="6926" max="6926" width="13.88671875" style="3" customWidth="1"/>
    <col min="6927" max="6927" width="10.5546875" style="3" bestFit="1" customWidth="1"/>
    <col min="6928" max="6928" width="10.5546875" style="3" customWidth="1"/>
    <col min="6929" max="7168" width="9.109375" style="3"/>
    <col min="7169" max="7169" width="27.44140625" style="3" customWidth="1"/>
    <col min="7170" max="7170" width="13.5546875" style="3" customWidth="1"/>
    <col min="7171" max="7171" width="10.5546875" style="3" bestFit="1" customWidth="1"/>
    <col min="7172" max="7172" width="10.5546875" style="3" customWidth="1"/>
    <col min="7173" max="7173" width="9.44140625" style="3" customWidth="1"/>
    <col min="7174" max="7174" width="13.88671875" style="3" customWidth="1"/>
    <col min="7175" max="7175" width="10.5546875" style="3" bestFit="1" customWidth="1"/>
    <col min="7176" max="7176" width="10.5546875" style="3" customWidth="1"/>
    <col min="7177" max="7177" width="9.44140625" style="3" customWidth="1"/>
    <col min="7178" max="7178" width="13.88671875" style="3" customWidth="1"/>
    <col min="7179" max="7179" width="10.5546875" style="3" bestFit="1" customWidth="1"/>
    <col min="7180" max="7180" width="10.5546875" style="3" customWidth="1"/>
    <col min="7181" max="7181" width="9.44140625" style="3" customWidth="1"/>
    <col min="7182" max="7182" width="13.88671875" style="3" customWidth="1"/>
    <col min="7183" max="7183" width="10.5546875" style="3" bestFit="1" customWidth="1"/>
    <col min="7184" max="7184" width="10.5546875" style="3" customWidth="1"/>
    <col min="7185" max="7424" width="9.109375" style="3"/>
    <col min="7425" max="7425" width="27.44140625" style="3" customWidth="1"/>
    <col min="7426" max="7426" width="13.5546875" style="3" customWidth="1"/>
    <col min="7427" max="7427" width="10.5546875" style="3" bestFit="1" customWidth="1"/>
    <col min="7428" max="7428" width="10.5546875" style="3" customWidth="1"/>
    <col min="7429" max="7429" width="9.44140625" style="3" customWidth="1"/>
    <col min="7430" max="7430" width="13.88671875" style="3" customWidth="1"/>
    <col min="7431" max="7431" width="10.5546875" style="3" bestFit="1" customWidth="1"/>
    <col min="7432" max="7432" width="10.5546875" style="3" customWidth="1"/>
    <col min="7433" max="7433" width="9.44140625" style="3" customWidth="1"/>
    <col min="7434" max="7434" width="13.88671875" style="3" customWidth="1"/>
    <col min="7435" max="7435" width="10.5546875" style="3" bestFit="1" customWidth="1"/>
    <col min="7436" max="7436" width="10.5546875" style="3" customWidth="1"/>
    <col min="7437" max="7437" width="9.44140625" style="3" customWidth="1"/>
    <col min="7438" max="7438" width="13.88671875" style="3" customWidth="1"/>
    <col min="7439" max="7439" width="10.5546875" style="3" bestFit="1" customWidth="1"/>
    <col min="7440" max="7440" width="10.5546875" style="3" customWidth="1"/>
    <col min="7441" max="7680" width="9.109375" style="3"/>
    <col min="7681" max="7681" width="27.44140625" style="3" customWidth="1"/>
    <col min="7682" max="7682" width="13.5546875" style="3" customWidth="1"/>
    <col min="7683" max="7683" width="10.5546875" style="3" bestFit="1" customWidth="1"/>
    <col min="7684" max="7684" width="10.5546875" style="3" customWidth="1"/>
    <col min="7685" max="7685" width="9.44140625" style="3" customWidth="1"/>
    <col min="7686" max="7686" width="13.88671875" style="3" customWidth="1"/>
    <col min="7687" max="7687" width="10.5546875" style="3" bestFit="1" customWidth="1"/>
    <col min="7688" max="7688" width="10.5546875" style="3" customWidth="1"/>
    <col min="7689" max="7689" width="9.44140625" style="3" customWidth="1"/>
    <col min="7690" max="7690" width="13.88671875" style="3" customWidth="1"/>
    <col min="7691" max="7691" width="10.5546875" style="3" bestFit="1" customWidth="1"/>
    <col min="7692" max="7692" width="10.5546875" style="3" customWidth="1"/>
    <col min="7693" max="7693" width="9.44140625" style="3" customWidth="1"/>
    <col min="7694" max="7694" width="13.88671875" style="3" customWidth="1"/>
    <col min="7695" max="7695" width="10.5546875" style="3" bestFit="1" customWidth="1"/>
    <col min="7696" max="7696" width="10.5546875" style="3" customWidth="1"/>
    <col min="7697" max="7936" width="9.109375" style="3"/>
    <col min="7937" max="7937" width="27.44140625" style="3" customWidth="1"/>
    <col min="7938" max="7938" width="13.5546875" style="3" customWidth="1"/>
    <col min="7939" max="7939" width="10.5546875" style="3" bestFit="1" customWidth="1"/>
    <col min="7940" max="7940" width="10.5546875" style="3" customWidth="1"/>
    <col min="7941" max="7941" width="9.44140625" style="3" customWidth="1"/>
    <col min="7942" max="7942" width="13.88671875" style="3" customWidth="1"/>
    <col min="7943" max="7943" width="10.5546875" style="3" bestFit="1" customWidth="1"/>
    <col min="7944" max="7944" width="10.5546875" style="3" customWidth="1"/>
    <col min="7945" max="7945" width="9.44140625" style="3" customWidth="1"/>
    <col min="7946" max="7946" width="13.88671875" style="3" customWidth="1"/>
    <col min="7947" max="7947" width="10.5546875" style="3" bestFit="1" customWidth="1"/>
    <col min="7948" max="7948" width="10.5546875" style="3" customWidth="1"/>
    <col min="7949" max="7949" width="9.44140625" style="3" customWidth="1"/>
    <col min="7950" max="7950" width="13.88671875" style="3" customWidth="1"/>
    <col min="7951" max="7951" width="10.5546875" style="3" bestFit="1" customWidth="1"/>
    <col min="7952" max="7952" width="10.5546875" style="3" customWidth="1"/>
    <col min="7953" max="8192" width="9.109375" style="3"/>
    <col min="8193" max="8193" width="27.44140625" style="3" customWidth="1"/>
    <col min="8194" max="8194" width="13.5546875" style="3" customWidth="1"/>
    <col min="8195" max="8195" width="10.5546875" style="3" bestFit="1" customWidth="1"/>
    <col min="8196" max="8196" width="10.5546875" style="3" customWidth="1"/>
    <col min="8197" max="8197" width="9.44140625" style="3" customWidth="1"/>
    <col min="8198" max="8198" width="13.88671875" style="3" customWidth="1"/>
    <col min="8199" max="8199" width="10.5546875" style="3" bestFit="1" customWidth="1"/>
    <col min="8200" max="8200" width="10.5546875" style="3" customWidth="1"/>
    <col min="8201" max="8201" width="9.44140625" style="3" customWidth="1"/>
    <col min="8202" max="8202" width="13.88671875" style="3" customWidth="1"/>
    <col min="8203" max="8203" width="10.5546875" style="3" bestFit="1" customWidth="1"/>
    <col min="8204" max="8204" width="10.5546875" style="3" customWidth="1"/>
    <col min="8205" max="8205" width="9.44140625" style="3" customWidth="1"/>
    <col min="8206" max="8206" width="13.88671875" style="3" customWidth="1"/>
    <col min="8207" max="8207" width="10.5546875" style="3" bestFit="1" customWidth="1"/>
    <col min="8208" max="8208" width="10.5546875" style="3" customWidth="1"/>
    <col min="8209" max="8448" width="9.109375" style="3"/>
    <col min="8449" max="8449" width="27.44140625" style="3" customWidth="1"/>
    <col min="8450" max="8450" width="13.5546875" style="3" customWidth="1"/>
    <col min="8451" max="8451" width="10.5546875" style="3" bestFit="1" customWidth="1"/>
    <col min="8452" max="8452" width="10.5546875" style="3" customWidth="1"/>
    <col min="8453" max="8453" width="9.44140625" style="3" customWidth="1"/>
    <col min="8454" max="8454" width="13.88671875" style="3" customWidth="1"/>
    <col min="8455" max="8455" width="10.5546875" style="3" bestFit="1" customWidth="1"/>
    <col min="8456" max="8456" width="10.5546875" style="3" customWidth="1"/>
    <col min="8457" max="8457" width="9.44140625" style="3" customWidth="1"/>
    <col min="8458" max="8458" width="13.88671875" style="3" customWidth="1"/>
    <col min="8459" max="8459" width="10.5546875" style="3" bestFit="1" customWidth="1"/>
    <col min="8460" max="8460" width="10.5546875" style="3" customWidth="1"/>
    <col min="8461" max="8461" width="9.44140625" style="3" customWidth="1"/>
    <col min="8462" max="8462" width="13.88671875" style="3" customWidth="1"/>
    <col min="8463" max="8463" width="10.5546875" style="3" bestFit="1" customWidth="1"/>
    <col min="8464" max="8464" width="10.5546875" style="3" customWidth="1"/>
    <col min="8465" max="8704" width="9.109375" style="3"/>
    <col min="8705" max="8705" width="27.44140625" style="3" customWidth="1"/>
    <col min="8706" max="8706" width="13.5546875" style="3" customWidth="1"/>
    <col min="8707" max="8707" width="10.5546875" style="3" bestFit="1" customWidth="1"/>
    <col min="8708" max="8708" width="10.5546875" style="3" customWidth="1"/>
    <col min="8709" max="8709" width="9.44140625" style="3" customWidth="1"/>
    <col min="8710" max="8710" width="13.88671875" style="3" customWidth="1"/>
    <col min="8711" max="8711" width="10.5546875" style="3" bestFit="1" customWidth="1"/>
    <col min="8712" max="8712" width="10.5546875" style="3" customWidth="1"/>
    <col min="8713" max="8713" width="9.44140625" style="3" customWidth="1"/>
    <col min="8714" max="8714" width="13.88671875" style="3" customWidth="1"/>
    <col min="8715" max="8715" width="10.5546875" style="3" bestFit="1" customWidth="1"/>
    <col min="8716" max="8716" width="10.5546875" style="3" customWidth="1"/>
    <col min="8717" max="8717" width="9.44140625" style="3" customWidth="1"/>
    <col min="8718" max="8718" width="13.88671875" style="3" customWidth="1"/>
    <col min="8719" max="8719" width="10.5546875" style="3" bestFit="1" customWidth="1"/>
    <col min="8720" max="8720" width="10.5546875" style="3" customWidth="1"/>
    <col min="8721" max="8960" width="9.109375" style="3"/>
    <col min="8961" max="8961" width="27.44140625" style="3" customWidth="1"/>
    <col min="8962" max="8962" width="13.5546875" style="3" customWidth="1"/>
    <col min="8963" max="8963" width="10.5546875" style="3" bestFit="1" customWidth="1"/>
    <col min="8964" max="8964" width="10.5546875" style="3" customWidth="1"/>
    <col min="8965" max="8965" width="9.44140625" style="3" customWidth="1"/>
    <col min="8966" max="8966" width="13.88671875" style="3" customWidth="1"/>
    <col min="8967" max="8967" width="10.5546875" style="3" bestFit="1" customWidth="1"/>
    <col min="8968" max="8968" width="10.5546875" style="3" customWidth="1"/>
    <col min="8969" max="8969" width="9.44140625" style="3" customWidth="1"/>
    <col min="8970" max="8970" width="13.88671875" style="3" customWidth="1"/>
    <col min="8971" max="8971" width="10.5546875" style="3" bestFit="1" customWidth="1"/>
    <col min="8972" max="8972" width="10.5546875" style="3" customWidth="1"/>
    <col min="8973" max="8973" width="9.44140625" style="3" customWidth="1"/>
    <col min="8974" max="8974" width="13.88671875" style="3" customWidth="1"/>
    <col min="8975" max="8975" width="10.5546875" style="3" bestFit="1" customWidth="1"/>
    <col min="8976" max="8976" width="10.5546875" style="3" customWidth="1"/>
    <col min="8977" max="9216" width="9.109375" style="3"/>
    <col min="9217" max="9217" width="27.44140625" style="3" customWidth="1"/>
    <col min="9218" max="9218" width="13.5546875" style="3" customWidth="1"/>
    <col min="9219" max="9219" width="10.5546875" style="3" bestFit="1" customWidth="1"/>
    <col min="9220" max="9220" width="10.5546875" style="3" customWidth="1"/>
    <col min="9221" max="9221" width="9.44140625" style="3" customWidth="1"/>
    <col min="9222" max="9222" width="13.88671875" style="3" customWidth="1"/>
    <col min="9223" max="9223" width="10.5546875" style="3" bestFit="1" customWidth="1"/>
    <col min="9224" max="9224" width="10.5546875" style="3" customWidth="1"/>
    <col min="9225" max="9225" width="9.44140625" style="3" customWidth="1"/>
    <col min="9226" max="9226" width="13.88671875" style="3" customWidth="1"/>
    <col min="9227" max="9227" width="10.5546875" style="3" bestFit="1" customWidth="1"/>
    <col min="9228" max="9228" width="10.5546875" style="3" customWidth="1"/>
    <col min="9229" max="9229" width="9.44140625" style="3" customWidth="1"/>
    <col min="9230" max="9230" width="13.88671875" style="3" customWidth="1"/>
    <col min="9231" max="9231" width="10.5546875" style="3" bestFit="1" customWidth="1"/>
    <col min="9232" max="9232" width="10.5546875" style="3" customWidth="1"/>
    <col min="9233" max="9472" width="9.109375" style="3"/>
    <col min="9473" max="9473" width="27.44140625" style="3" customWidth="1"/>
    <col min="9474" max="9474" width="13.5546875" style="3" customWidth="1"/>
    <col min="9475" max="9475" width="10.5546875" style="3" bestFit="1" customWidth="1"/>
    <col min="9476" max="9476" width="10.5546875" style="3" customWidth="1"/>
    <col min="9477" max="9477" width="9.44140625" style="3" customWidth="1"/>
    <col min="9478" max="9478" width="13.88671875" style="3" customWidth="1"/>
    <col min="9479" max="9479" width="10.5546875" style="3" bestFit="1" customWidth="1"/>
    <col min="9480" max="9480" width="10.5546875" style="3" customWidth="1"/>
    <col min="9481" max="9481" width="9.44140625" style="3" customWidth="1"/>
    <col min="9482" max="9482" width="13.88671875" style="3" customWidth="1"/>
    <col min="9483" max="9483" width="10.5546875" style="3" bestFit="1" customWidth="1"/>
    <col min="9484" max="9484" width="10.5546875" style="3" customWidth="1"/>
    <col min="9485" max="9485" width="9.44140625" style="3" customWidth="1"/>
    <col min="9486" max="9486" width="13.88671875" style="3" customWidth="1"/>
    <col min="9487" max="9487" width="10.5546875" style="3" bestFit="1" customWidth="1"/>
    <col min="9488" max="9488" width="10.5546875" style="3" customWidth="1"/>
    <col min="9489" max="9728" width="9.109375" style="3"/>
    <col min="9729" max="9729" width="27.44140625" style="3" customWidth="1"/>
    <col min="9730" max="9730" width="13.5546875" style="3" customWidth="1"/>
    <col min="9731" max="9731" width="10.5546875" style="3" bestFit="1" customWidth="1"/>
    <col min="9732" max="9732" width="10.5546875" style="3" customWidth="1"/>
    <col min="9733" max="9733" width="9.44140625" style="3" customWidth="1"/>
    <col min="9734" max="9734" width="13.88671875" style="3" customWidth="1"/>
    <col min="9735" max="9735" width="10.5546875" style="3" bestFit="1" customWidth="1"/>
    <col min="9736" max="9736" width="10.5546875" style="3" customWidth="1"/>
    <col min="9737" max="9737" width="9.44140625" style="3" customWidth="1"/>
    <col min="9738" max="9738" width="13.88671875" style="3" customWidth="1"/>
    <col min="9739" max="9739" width="10.5546875" style="3" bestFit="1" customWidth="1"/>
    <col min="9740" max="9740" width="10.5546875" style="3" customWidth="1"/>
    <col min="9741" max="9741" width="9.44140625" style="3" customWidth="1"/>
    <col min="9742" max="9742" width="13.88671875" style="3" customWidth="1"/>
    <col min="9743" max="9743" width="10.5546875" style="3" bestFit="1" customWidth="1"/>
    <col min="9744" max="9744" width="10.5546875" style="3" customWidth="1"/>
    <col min="9745" max="9984" width="9.109375" style="3"/>
    <col min="9985" max="9985" width="27.44140625" style="3" customWidth="1"/>
    <col min="9986" max="9986" width="13.5546875" style="3" customWidth="1"/>
    <col min="9987" max="9987" width="10.5546875" style="3" bestFit="1" customWidth="1"/>
    <col min="9988" max="9988" width="10.5546875" style="3" customWidth="1"/>
    <col min="9989" max="9989" width="9.44140625" style="3" customWidth="1"/>
    <col min="9990" max="9990" width="13.88671875" style="3" customWidth="1"/>
    <col min="9991" max="9991" width="10.5546875" style="3" bestFit="1" customWidth="1"/>
    <col min="9992" max="9992" width="10.5546875" style="3" customWidth="1"/>
    <col min="9993" max="9993" width="9.44140625" style="3" customWidth="1"/>
    <col min="9994" max="9994" width="13.88671875" style="3" customWidth="1"/>
    <col min="9995" max="9995" width="10.5546875" style="3" bestFit="1" customWidth="1"/>
    <col min="9996" max="9996" width="10.5546875" style="3" customWidth="1"/>
    <col min="9997" max="9997" width="9.44140625" style="3" customWidth="1"/>
    <col min="9998" max="9998" width="13.88671875" style="3" customWidth="1"/>
    <col min="9999" max="9999" width="10.5546875" style="3" bestFit="1" customWidth="1"/>
    <col min="10000" max="10000" width="10.5546875" style="3" customWidth="1"/>
    <col min="10001" max="10240" width="9.109375" style="3"/>
    <col min="10241" max="10241" width="27.44140625" style="3" customWidth="1"/>
    <col min="10242" max="10242" width="13.5546875" style="3" customWidth="1"/>
    <col min="10243" max="10243" width="10.5546875" style="3" bestFit="1" customWidth="1"/>
    <col min="10244" max="10244" width="10.5546875" style="3" customWidth="1"/>
    <col min="10245" max="10245" width="9.44140625" style="3" customWidth="1"/>
    <col min="10246" max="10246" width="13.88671875" style="3" customWidth="1"/>
    <col min="10247" max="10247" width="10.5546875" style="3" bestFit="1" customWidth="1"/>
    <col min="10248" max="10248" width="10.5546875" style="3" customWidth="1"/>
    <col min="10249" max="10249" width="9.44140625" style="3" customWidth="1"/>
    <col min="10250" max="10250" width="13.88671875" style="3" customWidth="1"/>
    <col min="10251" max="10251" width="10.5546875" style="3" bestFit="1" customWidth="1"/>
    <col min="10252" max="10252" width="10.5546875" style="3" customWidth="1"/>
    <col min="10253" max="10253" width="9.44140625" style="3" customWidth="1"/>
    <col min="10254" max="10254" width="13.88671875" style="3" customWidth="1"/>
    <col min="10255" max="10255" width="10.5546875" style="3" bestFit="1" customWidth="1"/>
    <col min="10256" max="10256" width="10.5546875" style="3" customWidth="1"/>
    <col min="10257" max="10496" width="9.109375" style="3"/>
    <col min="10497" max="10497" width="27.44140625" style="3" customWidth="1"/>
    <col min="10498" max="10498" width="13.5546875" style="3" customWidth="1"/>
    <col min="10499" max="10499" width="10.5546875" style="3" bestFit="1" customWidth="1"/>
    <col min="10500" max="10500" width="10.5546875" style="3" customWidth="1"/>
    <col min="10501" max="10501" width="9.44140625" style="3" customWidth="1"/>
    <col min="10502" max="10502" width="13.88671875" style="3" customWidth="1"/>
    <col min="10503" max="10503" width="10.5546875" style="3" bestFit="1" customWidth="1"/>
    <col min="10504" max="10504" width="10.5546875" style="3" customWidth="1"/>
    <col min="10505" max="10505" width="9.44140625" style="3" customWidth="1"/>
    <col min="10506" max="10506" width="13.88671875" style="3" customWidth="1"/>
    <col min="10507" max="10507" width="10.5546875" style="3" bestFit="1" customWidth="1"/>
    <col min="10508" max="10508" width="10.5546875" style="3" customWidth="1"/>
    <col min="10509" max="10509" width="9.44140625" style="3" customWidth="1"/>
    <col min="10510" max="10510" width="13.88671875" style="3" customWidth="1"/>
    <col min="10511" max="10511" width="10.5546875" style="3" bestFit="1" customWidth="1"/>
    <col min="10512" max="10512" width="10.5546875" style="3" customWidth="1"/>
    <col min="10513" max="10752" width="9.109375" style="3"/>
    <col min="10753" max="10753" width="27.44140625" style="3" customWidth="1"/>
    <col min="10754" max="10754" width="13.5546875" style="3" customWidth="1"/>
    <col min="10755" max="10755" width="10.5546875" style="3" bestFit="1" customWidth="1"/>
    <col min="10756" max="10756" width="10.5546875" style="3" customWidth="1"/>
    <col min="10757" max="10757" width="9.44140625" style="3" customWidth="1"/>
    <col min="10758" max="10758" width="13.88671875" style="3" customWidth="1"/>
    <col min="10759" max="10759" width="10.5546875" style="3" bestFit="1" customWidth="1"/>
    <col min="10760" max="10760" width="10.5546875" style="3" customWidth="1"/>
    <col min="10761" max="10761" width="9.44140625" style="3" customWidth="1"/>
    <col min="10762" max="10762" width="13.88671875" style="3" customWidth="1"/>
    <col min="10763" max="10763" width="10.5546875" style="3" bestFit="1" customWidth="1"/>
    <col min="10764" max="10764" width="10.5546875" style="3" customWidth="1"/>
    <col min="10765" max="10765" width="9.44140625" style="3" customWidth="1"/>
    <col min="10766" max="10766" width="13.88671875" style="3" customWidth="1"/>
    <col min="10767" max="10767" width="10.5546875" style="3" bestFit="1" customWidth="1"/>
    <col min="10768" max="10768" width="10.5546875" style="3" customWidth="1"/>
    <col min="10769" max="11008" width="9.109375" style="3"/>
    <col min="11009" max="11009" width="27.44140625" style="3" customWidth="1"/>
    <col min="11010" max="11010" width="13.5546875" style="3" customWidth="1"/>
    <col min="11011" max="11011" width="10.5546875" style="3" bestFit="1" customWidth="1"/>
    <col min="11012" max="11012" width="10.5546875" style="3" customWidth="1"/>
    <col min="11013" max="11013" width="9.44140625" style="3" customWidth="1"/>
    <col min="11014" max="11014" width="13.88671875" style="3" customWidth="1"/>
    <col min="11015" max="11015" width="10.5546875" style="3" bestFit="1" customWidth="1"/>
    <col min="11016" max="11016" width="10.5546875" style="3" customWidth="1"/>
    <col min="11017" max="11017" width="9.44140625" style="3" customWidth="1"/>
    <col min="11018" max="11018" width="13.88671875" style="3" customWidth="1"/>
    <col min="11019" max="11019" width="10.5546875" style="3" bestFit="1" customWidth="1"/>
    <col min="11020" max="11020" width="10.5546875" style="3" customWidth="1"/>
    <col min="11021" max="11021" width="9.44140625" style="3" customWidth="1"/>
    <col min="11022" max="11022" width="13.88671875" style="3" customWidth="1"/>
    <col min="11023" max="11023" width="10.5546875" style="3" bestFit="1" customWidth="1"/>
    <col min="11024" max="11024" width="10.5546875" style="3" customWidth="1"/>
    <col min="11025" max="11264" width="9.109375" style="3"/>
    <col min="11265" max="11265" width="27.44140625" style="3" customWidth="1"/>
    <col min="11266" max="11266" width="13.5546875" style="3" customWidth="1"/>
    <col min="11267" max="11267" width="10.5546875" style="3" bestFit="1" customWidth="1"/>
    <col min="11268" max="11268" width="10.5546875" style="3" customWidth="1"/>
    <col min="11269" max="11269" width="9.44140625" style="3" customWidth="1"/>
    <col min="11270" max="11270" width="13.88671875" style="3" customWidth="1"/>
    <col min="11271" max="11271" width="10.5546875" style="3" bestFit="1" customWidth="1"/>
    <col min="11272" max="11272" width="10.5546875" style="3" customWidth="1"/>
    <col min="11273" max="11273" width="9.44140625" style="3" customWidth="1"/>
    <col min="11274" max="11274" width="13.88671875" style="3" customWidth="1"/>
    <col min="11275" max="11275" width="10.5546875" style="3" bestFit="1" customWidth="1"/>
    <col min="11276" max="11276" width="10.5546875" style="3" customWidth="1"/>
    <col min="11277" max="11277" width="9.44140625" style="3" customWidth="1"/>
    <col min="11278" max="11278" width="13.88671875" style="3" customWidth="1"/>
    <col min="11279" max="11279" width="10.5546875" style="3" bestFit="1" customWidth="1"/>
    <col min="11280" max="11280" width="10.5546875" style="3" customWidth="1"/>
    <col min="11281" max="11520" width="9.109375" style="3"/>
    <col min="11521" max="11521" width="27.44140625" style="3" customWidth="1"/>
    <col min="11522" max="11522" width="13.5546875" style="3" customWidth="1"/>
    <col min="11523" max="11523" width="10.5546875" style="3" bestFit="1" customWidth="1"/>
    <col min="11524" max="11524" width="10.5546875" style="3" customWidth="1"/>
    <col min="11525" max="11525" width="9.44140625" style="3" customWidth="1"/>
    <col min="11526" max="11526" width="13.88671875" style="3" customWidth="1"/>
    <col min="11527" max="11527" width="10.5546875" style="3" bestFit="1" customWidth="1"/>
    <col min="11528" max="11528" width="10.5546875" style="3" customWidth="1"/>
    <col min="11529" max="11529" width="9.44140625" style="3" customWidth="1"/>
    <col min="11530" max="11530" width="13.88671875" style="3" customWidth="1"/>
    <col min="11531" max="11531" width="10.5546875" style="3" bestFit="1" customWidth="1"/>
    <col min="11532" max="11532" width="10.5546875" style="3" customWidth="1"/>
    <col min="11533" max="11533" width="9.44140625" style="3" customWidth="1"/>
    <col min="11534" max="11534" width="13.88671875" style="3" customWidth="1"/>
    <col min="11535" max="11535" width="10.5546875" style="3" bestFit="1" customWidth="1"/>
    <col min="11536" max="11536" width="10.5546875" style="3" customWidth="1"/>
    <col min="11537" max="11776" width="9.109375" style="3"/>
    <col min="11777" max="11777" width="27.44140625" style="3" customWidth="1"/>
    <col min="11778" max="11778" width="13.5546875" style="3" customWidth="1"/>
    <col min="11779" max="11779" width="10.5546875" style="3" bestFit="1" customWidth="1"/>
    <col min="11780" max="11780" width="10.5546875" style="3" customWidth="1"/>
    <col min="11781" max="11781" width="9.44140625" style="3" customWidth="1"/>
    <col min="11782" max="11782" width="13.88671875" style="3" customWidth="1"/>
    <col min="11783" max="11783" width="10.5546875" style="3" bestFit="1" customWidth="1"/>
    <col min="11784" max="11784" width="10.5546875" style="3" customWidth="1"/>
    <col min="11785" max="11785" width="9.44140625" style="3" customWidth="1"/>
    <col min="11786" max="11786" width="13.88671875" style="3" customWidth="1"/>
    <col min="11787" max="11787" width="10.5546875" style="3" bestFit="1" customWidth="1"/>
    <col min="11788" max="11788" width="10.5546875" style="3" customWidth="1"/>
    <col min="11789" max="11789" width="9.44140625" style="3" customWidth="1"/>
    <col min="11790" max="11790" width="13.88671875" style="3" customWidth="1"/>
    <col min="11791" max="11791" width="10.5546875" style="3" bestFit="1" customWidth="1"/>
    <col min="11792" max="11792" width="10.5546875" style="3" customWidth="1"/>
    <col min="11793" max="12032" width="9.109375" style="3"/>
    <col min="12033" max="12033" width="27.44140625" style="3" customWidth="1"/>
    <col min="12034" max="12034" width="13.5546875" style="3" customWidth="1"/>
    <col min="12035" max="12035" width="10.5546875" style="3" bestFit="1" customWidth="1"/>
    <col min="12036" max="12036" width="10.5546875" style="3" customWidth="1"/>
    <col min="12037" max="12037" width="9.44140625" style="3" customWidth="1"/>
    <col min="12038" max="12038" width="13.88671875" style="3" customWidth="1"/>
    <col min="12039" max="12039" width="10.5546875" style="3" bestFit="1" customWidth="1"/>
    <col min="12040" max="12040" width="10.5546875" style="3" customWidth="1"/>
    <col min="12041" max="12041" width="9.44140625" style="3" customWidth="1"/>
    <col min="12042" max="12042" width="13.88671875" style="3" customWidth="1"/>
    <col min="12043" max="12043" width="10.5546875" style="3" bestFit="1" customWidth="1"/>
    <col min="12044" max="12044" width="10.5546875" style="3" customWidth="1"/>
    <col min="12045" max="12045" width="9.44140625" style="3" customWidth="1"/>
    <col min="12046" max="12046" width="13.88671875" style="3" customWidth="1"/>
    <col min="12047" max="12047" width="10.5546875" style="3" bestFit="1" customWidth="1"/>
    <col min="12048" max="12048" width="10.5546875" style="3" customWidth="1"/>
    <col min="12049" max="12288" width="9.109375" style="3"/>
    <col min="12289" max="12289" width="27.44140625" style="3" customWidth="1"/>
    <col min="12290" max="12290" width="13.5546875" style="3" customWidth="1"/>
    <col min="12291" max="12291" width="10.5546875" style="3" bestFit="1" customWidth="1"/>
    <col min="12292" max="12292" width="10.5546875" style="3" customWidth="1"/>
    <col min="12293" max="12293" width="9.44140625" style="3" customWidth="1"/>
    <col min="12294" max="12294" width="13.88671875" style="3" customWidth="1"/>
    <col min="12295" max="12295" width="10.5546875" style="3" bestFit="1" customWidth="1"/>
    <col min="12296" max="12296" width="10.5546875" style="3" customWidth="1"/>
    <col min="12297" max="12297" width="9.44140625" style="3" customWidth="1"/>
    <col min="12298" max="12298" width="13.88671875" style="3" customWidth="1"/>
    <col min="12299" max="12299" width="10.5546875" style="3" bestFit="1" customWidth="1"/>
    <col min="12300" max="12300" width="10.5546875" style="3" customWidth="1"/>
    <col min="12301" max="12301" width="9.44140625" style="3" customWidth="1"/>
    <col min="12302" max="12302" width="13.88671875" style="3" customWidth="1"/>
    <col min="12303" max="12303" width="10.5546875" style="3" bestFit="1" customWidth="1"/>
    <col min="12304" max="12304" width="10.5546875" style="3" customWidth="1"/>
    <col min="12305" max="12544" width="9.109375" style="3"/>
    <col min="12545" max="12545" width="27.44140625" style="3" customWidth="1"/>
    <col min="12546" max="12546" width="13.5546875" style="3" customWidth="1"/>
    <col min="12547" max="12547" width="10.5546875" style="3" bestFit="1" customWidth="1"/>
    <col min="12548" max="12548" width="10.5546875" style="3" customWidth="1"/>
    <col min="12549" max="12549" width="9.44140625" style="3" customWidth="1"/>
    <col min="12550" max="12550" width="13.88671875" style="3" customWidth="1"/>
    <col min="12551" max="12551" width="10.5546875" style="3" bestFit="1" customWidth="1"/>
    <col min="12552" max="12552" width="10.5546875" style="3" customWidth="1"/>
    <col min="12553" max="12553" width="9.44140625" style="3" customWidth="1"/>
    <col min="12554" max="12554" width="13.88671875" style="3" customWidth="1"/>
    <col min="12555" max="12555" width="10.5546875" style="3" bestFit="1" customWidth="1"/>
    <col min="12556" max="12556" width="10.5546875" style="3" customWidth="1"/>
    <col min="12557" max="12557" width="9.44140625" style="3" customWidth="1"/>
    <col min="12558" max="12558" width="13.88671875" style="3" customWidth="1"/>
    <col min="12559" max="12559" width="10.5546875" style="3" bestFit="1" customWidth="1"/>
    <col min="12560" max="12560" width="10.5546875" style="3" customWidth="1"/>
    <col min="12561" max="12800" width="9.109375" style="3"/>
    <col min="12801" max="12801" width="27.44140625" style="3" customWidth="1"/>
    <col min="12802" max="12802" width="13.5546875" style="3" customWidth="1"/>
    <col min="12803" max="12803" width="10.5546875" style="3" bestFit="1" customWidth="1"/>
    <col min="12804" max="12804" width="10.5546875" style="3" customWidth="1"/>
    <col min="12805" max="12805" width="9.44140625" style="3" customWidth="1"/>
    <col min="12806" max="12806" width="13.88671875" style="3" customWidth="1"/>
    <col min="12807" max="12807" width="10.5546875" style="3" bestFit="1" customWidth="1"/>
    <col min="12808" max="12808" width="10.5546875" style="3" customWidth="1"/>
    <col min="12809" max="12809" width="9.44140625" style="3" customWidth="1"/>
    <col min="12810" max="12810" width="13.88671875" style="3" customWidth="1"/>
    <col min="12811" max="12811" width="10.5546875" style="3" bestFit="1" customWidth="1"/>
    <col min="12812" max="12812" width="10.5546875" style="3" customWidth="1"/>
    <col min="12813" max="12813" width="9.44140625" style="3" customWidth="1"/>
    <col min="12814" max="12814" width="13.88671875" style="3" customWidth="1"/>
    <col min="12815" max="12815" width="10.5546875" style="3" bestFit="1" customWidth="1"/>
    <col min="12816" max="12816" width="10.5546875" style="3" customWidth="1"/>
    <col min="12817" max="13056" width="9.109375" style="3"/>
    <col min="13057" max="13057" width="27.44140625" style="3" customWidth="1"/>
    <col min="13058" max="13058" width="13.5546875" style="3" customWidth="1"/>
    <col min="13059" max="13059" width="10.5546875" style="3" bestFit="1" customWidth="1"/>
    <col min="13060" max="13060" width="10.5546875" style="3" customWidth="1"/>
    <col min="13061" max="13061" width="9.44140625" style="3" customWidth="1"/>
    <col min="13062" max="13062" width="13.88671875" style="3" customWidth="1"/>
    <col min="13063" max="13063" width="10.5546875" style="3" bestFit="1" customWidth="1"/>
    <col min="13064" max="13064" width="10.5546875" style="3" customWidth="1"/>
    <col min="13065" max="13065" width="9.44140625" style="3" customWidth="1"/>
    <col min="13066" max="13066" width="13.88671875" style="3" customWidth="1"/>
    <col min="13067" max="13067" width="10.5546875" style="3" bestFit="1" customWidth="1"/>
    <col min="13068" max="13068" width="10.5546875" style="3" customWidth="1"/>
    <col min="13069" max="13069" width="9.44140625" style="3" customWidth="1"/>
    <col min="13070" max="13070" width="13.88671875" style="3" customWidth="1"/>
    <col min="13071" max="13071" width="10.5546875" style="3" bestFit="1" customWidth="1"/>
    <col min="13072" max="13072" width="10.5546875" style="3" customWidth="1"/>
    <col min="13073" max="13312" width="9.109375" style="3"/>
    <col min="13313" max="13313" width="27.44140625" style="3" customWidth="1"/>
    <col min="13314" max="13314" width="13.5546875" style="3" customWidth="1"/>
    <col min="13315" max="13315" width="10.5546875" style="3" bestFit="1" customWidth="1"/>
    <col min="13316" max="13316" width="10.5546875" style="3" customWidth="1"/>
    <col min="13317" max="13317" width="9.44140625" style="3" customWidth="1"/>
    <col min="13318" max="13318" width="13.88671875" style="3" customWidth="1"/>
    <col min="13319" max="13319" width="10.5546875" style="3" bestFit="1" customWidth="1"/>
    <col min="13320" max="13320" width="10.5546875" style="3" customWidth="1"/>
    <col min="13321" max="13321" width="9.44140625" style="3" customWidth="1"/>
    <col min="13322" max="13322" width="13.88671875" style="3" customWidth="1"/>
    <col min="13323" max="13323" width="10.5546875" style="3" bestFit="1" customWidth="1"/>
    <col min="13324" max="13324" width="10.5546875" style="3" customWidth="1"/>
    <col min="13325" max="13325" width="9.44140625" style="3" customWidth="1"/>
    <col min="13326" max="13326" width="13.88671875" style="3" customWidth="1"/>
    <col min="13327" max="13327" width="10.5546875" style="3" bestFit="1" customWidth="1"/>
    <col min="13328" max="13328" width="10.5546875" style="3" customWidth="1"/>
    <col min="13329" max="13568" width="9.109375" style="3"/>
    <col min="13569" max="13569" width="27.44140625" style="3" customWidth="1"/>
    <col min="13570" max="13570" width="13.5546875" style="3" customWidth="1"/>
    <col min="13571" max="13571" width="10.5546875" style="3" bestFit="1" customWidth="1"/>
    <col min="13572" max="13572" width="10.5546875" style="3" customWidth="1"/>
    <col min="13573" max="13573" width="9.44140625" style="3" customWidth="1"/>
    <col min="13574" max="13574" width="13.88671875" style="3" customWidth="1"/>
    <col min="13575" max="13575" width="10.5546875" style="3" bestFit="1" customWidth="1"/>
    <col min="13576" max="13576" width="10.5546875" style="3" customWidth="1"/>
    <col min="13577" max="13577" width="9.44140625" style="3" customWidth="1"/>
    <col min="13578" max="13578" width="13.88671875" style="3" customWidth="1"/>
    <col min="13579" max="13579" width="10.5546875" style="3" bestFit="1" customWidth="1"/>
    <col min="13580" max="13580" width="10.5546875" style="3" customWidth="1"/>
    <col min="13581" max="13581" width="9.44140625" style="3" customWidth="1"/>
    <col min="13582" max="13582" width="13.88671875" style="3" customWidth="1"/>
    <col min="13583" max="13583" width="10.5546875" style="3" bestFit="1" customWidth="1"/>
    <col min="13584" max="13584" width="10.5546875" style="3" customWidth="1"/>
    <col min="13585" max="13824" width="9.109375" style="3"/>
    <col min="13825" max="13825" width="27.44140625" style="3" customWidth="1"/>
    <col min="13826" max="13826" width="13.5546875" style="3" customWidth="1"/>
    <col min="13827" max="13827" width="10.5546875" style="3" bestFit="1" customWidth="1"/>
    <col min="13828" max="13828" width="10.5546875" style="3" customWidth="1"/>
    <col min="13829" max="13829" width="9.44140625" style="3" customWidth="1"/>
    <col min="13830" max="13830" width="13.88671875" style="3" customWidth="1"/>
    <col min="13831" max="13831" width="10.5546875" style="3" bestFit="1" customWidth="1"/>
    <col min="13832" max="13832" width="10.5546875" style="3" customWidth="1"/>
    <col min="13833" max="13833" width="9.44140625" style="3" customWidth="1"/>
    <col min="13834" max="13834" width="13.88671875" style="3" customWidth="1"/>
    <col min="13835" max="13835" width="10.5546875" style="3" bestFit="1" customWidth="1"/>
    <col min="13836" max="13836" width="10.5546875" style="3" customWidth="1"/>
    <col min="13837" max="13837" width="9.44140625" style="3" customWidth="1"/>
    <col min="13838" max="13838" width="13.88671875" style="3" customWidth="1"/>
    <col min="13839" max="13839" width="10.5546875" style="3" bestFit="1" customWidth="1"/>
    <col min="13840" max="13840" width="10.5546875" style="3" customWidth="1"/>
    <col min="13841" max="14080" width="9.109375" style="3"/>
    <col min="14081" max="14081" width="27.44140625" style="3" customWidth="1"/>
    <col min="14082" max="14082" width="13.5546875" style="3" customWidth="1"/>
    <col min="14083" max="14083" width="10.5546875" style="3" bestFit="1" customWidth="1"/>
    <col min="14084" max="14084" width="10.5546875" style="3" customWidth="1"/>
    <col min="14085" max="14085" width="9.44140625" style="3" customWidth="1"/>
    <col min="14086" max="14086" width="13.88671875" style="3" customWidth="1"/>
    <col min="14087" max="14087" width="10.5546875" style="3" bestFit="1" customWidth="1"/>
    <col min="14088" max="14088" width="10.5546875" style="3" customWidth="1"/>
    <col min="14089" max="14089" width="9.44140625" style="3" customWidth="1"/>
    <col min="14090" max="14090" width="13.88671875" style="3" customWidth="1"/>
    <col min="14091" max="14091" width="10.5546875" style="3" bestFit="1" customWidth="1"/>
    <col min="14092" max="14092" width="10.5546875" style="3" customWidth="1"/>
    <col min="14093" max="14093" width="9.44140625" style="3" customWidth="1"/>
    <col min="14094" max="14094" width="13.88671875" style="3" customWidth="1"/>
    <col min="14095" max="14095" width="10.5546875" style="3" bestFit="1" customWidth="1"/>
    <col min="14096" max="14096" width="10.5546875" style="3" customWidth="1"/>
    <col min="14097" max="14336" width="9.109375" style="3"/>
    <col min="14337" max="14337" width="27.44140625" style="3" customWidth="1"/>
    <col min="14338" max="14338" width="13.5546875" style="3" customWidth="1"/>
    <col min="14339" max="14339" width="10.5546875" style="3" bestFit="1" customWidth="1"/>
    <col min="14340" max="14340" width="10.5546875" style="3" customWidth="1"/>
    <col min="14341" max="14341" width="9.44140625" style="3" customWidth="1"/>
    <col min="14342" max="14342" width="13.88671875" style="3" customWidth="1"/>
    <col min="14343" max="14343" width="10.5546875" style="3" bestFit="1" customWidth="1"/>
    <col min="14344" max="14344" width="10.5546875" style="3" customWidth="1"/>
    <col min="14345" max="14345" width="9.44140625" style="3" customWidth="1"/>
    <col min="14346" max="14346" width="13.88671875" style="3" customWidth="1"/>
    <col min="14347" max="14347" width="10.5546875" style="3" bestFit="1" customWidth="1"/>
    <col min="14348" max="14348" width="10.5546875" style="3" customWidth="1"/>
    <col min="14349" max="14349" width="9.44140625" style="3" customWidth="1"/>
    <col min="14350" max="14350" width="13.88671875" style="3" customWidth="1"/>
    <col min="14351" max="14351" width="10.5546875" style="3" bestFit="1" customWidth="1"/>
    <col min="14352" max="14352" width="10.5546875" style="3" customWidth="1"/>
    <col min="14353" max="14592" width="9.109375" style="3"/>
    <col min="14593" max="14593" width="27.44140625" style="3" customWidth="1"/>
    <col min="14594" max="14594" width="13.5546875" style="3" customWidth="1"/>
    <col min="14595" max="14595" width="10.5546875" style="3" bestFit="1" customWidth="1"/>
    <col min="14596" max="14596" width="10.5546875" style="3" customWidth="1"/>
    <col min="14597" max="14597" width="9.44140625" style="3" customWidth="1"/>
    <col min="14598" max="14598" width="13.88671875" style="3" customWidth="1"/>
    <col min="14599" max="14599" width="10.5546875" style="3" bestFit="1" customWidth="1"/>
    <col min="14600" max="14600" width="10.5546875" style="3" customWidth="1"/>
    <col min="14601" max="14601" width="9.44140625" style="3" customWidth="1"/>
    <col min="14602" max="14602" width="13.88671875" style="3" customWidth="1"/>
    <col min="14603" max="14603" width="10.5546875" style="3" bestFit="1" customWidth="1"/>
    <col min="14604" max="14604" width="10.5546875" style="3" customWidth="1"/>
    <col min="14605" max="14605" width="9.44140625" style="3" customWidth="1"/>
    <col min="14606" max="14606" width="13.88671875" style="3" customWidth="1"/>
    <col min="14607" max="14607" width="10.5546875" style="3" bestFit="1" customWidth="1"/>
    <col min="14608" max="14608" width="10.5546875" style="3" customWidth="1"/>
    <col min="14609" max="14848" width="9.109375" style="3"/>
    <col min="14849" max="14849" width="27.44140625" style="3" customWidth="1"/>
    <col min="14850" max="14850" width="13.5546875" style="3" customWidth="1"/>
    <col min="14851" max="14851" width="10.5546875" style="3" bestFit="1" customWidth="1"/>
    <col min="14852" max="14852" width="10.5546875" style="3" customWidth="1"/>
    <col min="14853" max="14853" width="9.44140625" style="3" customWidth="1"/>
    <col min="14854" max="14854" width="13.88671875" style="3" customWidth="1"/>
    <col min="14855" max="14855" width="10.5546875" style="3" bestFit="1" customWidth="1"/>
    <col min="14856" max="14856" width="10.5546875" style="3" customWidth="1"/>
    <col min="14857" max="14857" width="9.44140625" style="3" customWidth="1"/>
    <col min="14858" max="14858" width="13.88671875" style="3" customWidth="1"/>
    <col min="14859" max="14859" width="10.5546875" style="3" bestFit="1" customWidth="1"/>
    <col min="14860" max="14860" width="10.5546875" style="3" customWidth="1"/>
    <col min="14861" max="14861" width="9.44140625" style="3" customWidth="1"/>
    <col min="14862" max="14862" width="13.88671875" style="3" customWidth="1"/>
    <col min="14863" max="14863" width="10.5546875" style="3" bestFit="1" customWidth="1"/>
    <col min="14864" max="14864" width="10.5546875" style="3" customWidth="1"/>
    <col min="14865" max="15104" width="9.109375" style="3"/>
    <col min="15105" max="15105" width="27.44140625" style="3" customWidth="1"/>
    <col min="15106" max="15106" width="13.5546875" style="3" customWidth="1"/>
    <col min="15107" max="15107" width="10.5546875" style="3" bestFit="1" customWidth="1"/>
    <col min="15108" max="15108" width="10.5546875" style="3" customWidth="1"/>
    <col min="15109" max="15109" width="9.44140625" style="3" customWidth="1"/>
    <col min="15110" max="15110" width="13.88671875" style="3" customWidth="1"/>
    <col min="15111" max="15111" width="10.5546875" style="3" bestFit="1" customWidth="1"/>
    <col min="15112" max="15112" width="10.5546875" style="3" customWidth="1"/>
    <col min="15113" max="15113" width="9.44140625" style="3" customWidth="1"/>
    <col min="15114" max="15114" width="13.88671875" style="3" customWidth="1"/>
    <col min="15115" max="15115" width="10.5546875" style="3" bestFit="1" customWidth="1"/>
    <col min="15116" max="15116" width="10.5546875" style="3" customWidth="1"/>
    <col min="15117" max="15117" width="9.44140625" style="3" customWidth="1"/>
    <col min="15118" max="15118" width="13.88671875" style="3" customWidth="1"/>
    <col min="15119" max="15119" width="10.5546875" style="3" bestFit="1" customWidth="1"/>
    <col min="15120" max="15120" width="10.5546875" style="3" customWidth="1"/>
    <col min="15121" max="15360" width="9.109375" style="3"/>
    <col min="15361" max="15361" width="27.44140625" style="3" customWidth="1"/>
    <col min="15362" max="15362" width="13.5546875" style="3" customWidth="1"/>
    <col min="15363" max="15363" width="10.5546875" style="3" bestFit="1" customWidth="1"/>
    <col min="15364" max="15364" width="10.5546875" style="3" customWidth="1"/>
    <col min="15365" max="15365" width="9.44140625" style="3" customWidth="1"/>
    <col min="15366" max="15366" width="13.88671875" style="3" customWidth="1"/>
    <col min="15367" max="15367" width="10.5546875" style="3" bestFit="1" customWidth="1"/>
    <col min="15368" max="15368" width="10.5546875" style="3" customWidth="1"/>
    <col min="15369" max="15369" width="9.44140625" style="3" customWidth="1"/>
    <col min="15370" max="15370" width="13.88671875" style="3" customWidth="1"/>
    <col min="15371" max="15371" width="10.5546875" style="3" bestFit="1" customWidth="1"/>
    <col min="15372" max="15372" width="10.5546875" style="3" customWidth="1"/>
    <col min="15373" max="15373" width="9.44140625" style="3" customWidth="1"/>
    <col min="15374" max="15374" width="13.88671875" style="3" customWidth="1"/>
    <col min="15375" max="15375" width="10.5546875" style="3" bestFit="1" customWidth="1"/>
    <col min="15376" max="15376" width="10.5546875" style="3" customWidth="1"/>
    <col min="15377" max="15616" width="9.109375" style="3"/>
    <col min="15617" max="15617" width="27.44140625" style="3" customWidth="1"/>
    <col min="15618" max="15618" width="13.5546875" style="3" customWidth="1"/>
    <col min="15619" max="15619" width="10.5546875" style="3" bestFit="1" customWidth="1"/>
    <col min="15620" max="15620" width="10.5546875" style="3" customWidth="1"/>
    <col min="15621" max="15621" width="9.44140625" style="3" customWidth="1"/>
    <col min="15622" max="15622" width="13.88671875" style="3" customWidth="1"/>
    <col min="15623" max="15623" width="10.5546875" style="3" bestFit="1" customWidth="1"/>
    <col min="15624" max="15624" width="10.5546875" style="3" customWidth="1"/>
    <col min="15625" max="15625" width="9.44140625" style="3" customWidth="1"/>
    <col min="15626" max="15626" width="13.88671875" style="3" customWidth="1"/>
    <col min="15627" max="15627" width="10.5546875" style="3" bestFit="1" customWidth="1"/>
    <col min="15628" max="15628" width="10.5546875" style="3" customWidth="1"/>
    <col min="15629" max="15629" width="9.44140625" style="3" customWidth="1"/>
    <col min="15630" max="15630" width="13.88671875" style="3" customWidth="1"/>
    <col min="15631" max="15631" width="10.5546875" style="3" bestFit="1" customWidth="1"/>
    <col min="15632" max="15632" width="10.5546875" style="3" customWidth="1"/>
    <col min="15633" max="15872" width="9.109375" style="3"/>
    <col min="15873" max="15873" width="27.44140625" style="3" customWidth="1"/>
    <col min="15874" max="15874" width="13.5546875" style="3" customWidth="1"/>
    <col min="15875" max="15875" width="10.5546875" style="3" bestFit="1" customWidth="1"/>
    <col min="15876" max="15876" width="10.5546875" style="3" customWidth="1"/>
    <col min="15877" max="15877" width="9.44140625" style="3" customWidth="1"/>
    <col min="15878" max="15878" width="13.88671875" style="3" customWidth="1"/>
    <col min="15879" max="15879" width="10.5546875" style="3" bestFit="1" customWidth="1"/>
    <col min="15880" max="15880" width="10.5546875" style="3" customWidth="1"/>
    <col min="15881" max="15881" width="9.44140625" style="3" customWidth="1"/>
    <col min="15882" max="15882" width="13.88671875" style="3" customWidth="1"/>
    <col min="15883" max="15883" width="10.5546875" style="3" bestFit="1" customWidth="1"/>
    <col min="15884" max="15884" width="10.5546875" style="3" customWidth="1"/>
    <col min="15885" max="15885" width="9.44140625" style="3" customWidth="1"/>
    <col min="15886" max="15886" width="13.88671875" style="3" customWidth="1"/>
    <col min="15887" max="15887" width="10.5546875" style="3" bestFit="1" customWidth="1"/>
    <col min="15888" max="15888" width="10.5546875" style="3" customWidth="1"/>
    <col min="15889" max="16128" width="9.109375" style="3"/>
    <col min="16129" max="16129" width="27.44140625" style="3" customWidth="1"/>
    <col min="16130" max="16130" width="13.5546875" style="3" customWidth="1"/>
    <col min="16131" max="16131" width="10.5546875" style="3" bestFit="1" customWidth="1"/>
    <col min="16132" max="16132" width="10.5546875" style="3" customWidth="1"/>
    <col min="16133" max="16133" width="9.44140625" style="3" customWidth="1"/>
    <col min="16134" max="16134" width="13.88671875" style="3" customWidth="1"/>
    <col min="16135" max="16135" width="10.5546875" style="3" bestFit="1" customWidth="1"/>
    <col min="16136" max="16136" width="10.5546875" style="3" customWidth="1"/>
    <col min="16137" max="16137" width="9.44140625" style="3" customWidth="1"/>
    <col min="16138" max="16138" width="13.88671875" style="3" customWidth="1"/>
    <col min="16139" max="16139" width="10.5546875" style="3" bestFit="1" customWidth="1"/>
    <col min="16140" max="16140" width="10.5546875" style="3" customWidth="1"/>
    <col min="16141" max="16141" width="9.44140625" style="3" customWidth="1"/>
    <col min="16142" max="16142" width="13.88671875" style="3" customWidth="1"/>
    <col min="16143" max="16143" width="10.5546875" style="3" bestFit="1" customWidth="1"/>
    <col min="16144" max="16144" width="10.5546875" style="3" customWidth="1"/>
    <col min="16145" max="16384" width="9.109375" style="3"/>
  </cols>
  <sheetData>
    <row r="1" spans="1:16" ht="17.399999999999999" x14ac:dyDescent="0.3">
      <c r="A1" s="1" t="s">
        <v>227</v>
      </c>
      <c r="B1" s="2"/>
      <c r="F1" s="2"/>
      <c r="J1" s="2"/>
      <c r="N1" s="2"/>
    </row>
    <row r="3" spans="1:16" ht="13.8" thickBot="1" x14ac:dyDescent="0.3">
      <c r="A3" s="65"/>
      <c r="B3" s="65"/>
      <c r="C3" s="65"/>
      <c r="D3" s="65"/>
      <c r="E3" s="65"/>
      <c r="F3" s="65"/>
      <c r="G3" s="65"/>
      <c r="H3" s="65"/>
      <c r="I3" s="65"/>
      <c r="J3" s="65"/>
      <c r="K3" s="65"/>
      <c r="L3" s="65"/>
      <c r="M3" s="65"/>
      <c r="N3" s="65"/>
      <c r="O3" s="65"/>
      <c r="P3" s="65"/>
    </row>
    <row r="4" spans="1:16" s="5" customFormat="1" x14ac:dyDescent="0.25">
      <c r="B4" s="1045">
        <v>41364</v>
      </c>
      <c r="C4" s="1046"/>
      <c r="D4" s="1046"/>
      <c r="E4" s="494"/>
      <c r="F4" s="1045">
        <v>41729</v>
      </c>
      <c r="G4" s="1046"/>
      <c r="H4" s="1046"/>
      <c r="I4" s="494"/>
      <c r="J4" s="1045">
        <v>42094</v>
      </c>
      <c r="K4" s="1046"/>
      <c r="L4" s="1046"/>
      <c r="M4" s="494"/>
      <c r="N4" s="1045">
        <v>42460</v>
      </c>
      <c r="O4" s="1046"/>
      <c r="P4" s="1046"/>
    </row>
    <row r="5" spans="1:16" s="5" customFormat="1" ht="26.25" customHeight="1" x14ac:dyDescent="0.25">
      <c r="B5" s="495" t="s">
        <v>139</v>
      </c>
      <c r="C5" s="496" t="s">
        <v>60</v>
      </c>
      <c r="D5" s="497" t="s">
        <v>140</v>
      </c>
      <c r="E5" s="494"/>
      <c r="F5" s="495" t="s">
        <v>139</v>
      </c>
      <c r="G5" s="496" t="s">
        <v>60</v>
      </c>
      <c r="H5" s="497" t="s">
        <v>140</v>
      </c>
      <c r="I5" s="494"/>
      <c r="J5" s="495" t="s">
        <v>139</v>
      </c>
      <c r="K5" s="496" t="s">
        <v>60</v>
      </c>
      <c r="L5" s="497" t="s">
        <v>140</v>
      </c>
      <c r="M5" s="494"/>
      <c r="N5" s="495" t="s">
        <v>139</v>
      </c>
      <c r="O5" s="496" t="s">
        <v>60</v>
      </c>
      <c r="P5" s="497" t="s">
        <v>140</v>
      </c>
    </row>
    <row r="6" spans="1:16" x14ac:dyDescent="0.25">
      <c r="A6" s="5"/>
      <c r="B6" s="5"/>
      <c r="C6" s="498"/>
      <c r="D6" s="498"/>
      <c r="E6" s="494"/>
      <c r="F6" s="5"/>
      <c r="G6" s="498"/>
      <c r="H6" s="498"/>
      <c r="I6" s="494"/>
      <c r="J6" s="5"/>
      <c r="K6" s="498"/>
      <c r="L6" s="498"/>
      <c r="M6" s="494"/>
      <c r="N6" s="5"/>
      <c r="O6" s="498"/>
      <c r="P6" s="498"/>
    </row>
    <row r="7" spans="1:16" x14ac:dyDescent="0.25">
      <c r="A7" s="2" t="s">
        <v>33</v>
      </c>
      <c r="B7" s="142"/>
      <c r="C7" s="142">
        <f>C10+C11</f>
        <v>1000</v>
      </c>
      <c r="D7" s="499" t="e">
        <f>C7/(B7*0.01)</f>
        <v>#DIV/0!</v>
      </c>
      <c r="F7" s="142">
        <f>F10+F11</f>
        <v>0</v>
      </c>
      <c r="G7" s="142">
        <f>G10+G11</f>
        <v>640</v>
      </c>
      <c r="H7" s="499" t="e">
        <f>G7/(F7*0.01)</f>
        <v>#DIV/0!</v>
      </c>
      <c r="J7" s="142">
        <f>J10+J11</f>
        <v>0</v>
      </c>
      <c r="K7" s="142">
        <f>K10+K11</f>
        <v>1572</v>
      </c>
      <c r="L7" s="499" t="e">
        <f>K7/(J7*0.01)</f>
        <v>#DIV/0!</v>
      </c>
      <c r="N7" s="142">
        <f>N10+N11</f>
        <v>0</v>
      </c>
      <c r="O7" s="142">
        <f>O10+O11</f>
        <v>1576</v>
      </c>
      <c r="P7" s="499" t="e">
        <f>O7/(N7*0.01)</f>
        <v>#DIV/0!</v>
      </c>
    </row>
    <row r="8" spans="1:16" x14ac:dyDescent="0.25">
      <c r="A8" s="12"/>
      <c r="B8" s="146"/>
      <c r="C8" s="11"/>
      <c r="D8" s="500"/>
      <c r="E8" s="11"/>
      <c r="F8" s="146"/>
      <c r="G8" s="11"/>
      <c r="H8" s="500"/>
      <c r="I8" s="11"/>
      <c r="J8" s="146"/>
      <c r="K8" s="11"/>
      <c r="L8" s="500"/>
      <c r="M8" s="11"/>
      <c r="N8" s="146"/>
      <c r="O8" s="11"/>
      <c r="P8" s="500"/>
    </row>
    <row r="9" spans="1:16" x14ac:dyDescent="0.25">
      <c r="A9" s="2" t="s">
        <v>10</v>
      </c>
      <c r="B9" s="142"/>
      <c r="D9" s="501"/>
      <c r="F9" s="142"/>
      <c r="H9" s="501"/>
      <c r="J9" s="142"/>
      <c r="L9" s="501"/>
      <c r="N9" s="142"/>
      <c r="P9" s="501"/>
    </row>
    <row r="10" spans="1:16" x14ac:dyDescent="0.25">
      <c r="A10" s="7" t="s">
        <v>11</v>
      </c>
      <c r="B10" s="142"/>
      <c r="C10" s="142">
        <v>514</v>
      </c>
      <c r="D10" s="499"/>
      <c r="E10" s="142"/>
      <c r="F10" s="142"/>
      <c r="G10" s="142">
        <v>214</v>
      </c>
      <c r="H10" s="499"/>
      <c r="I10" s="142"/>
      <c r="J10" s="142"/>
      <c r="K10" s="142">
        <v>626</v>
      </c>
      <c r="L10" s="499"/>
      <c r="M10" s="142"/>
      <c r="N10" s="142"/>
      <c r="O10" s="142">
        <v>755</v>
      </c>
      <c r="P10" s="499"/>
    </row>
    <row r="11" spans="1:16" x14ac:dyDescent="0.25">
      <c r="A11" s="7" t="s">
        <v>12</v>
      </c>
      <c r="B11" s="142"/>
      <c r="C11" s="142">
        <v>486</v>
      </c>
      <c r="D11" s="499"/>
      <c r="E11" s="142"/>
      <c r="F11" s="142"/>
      <c r="G11" s="142">
        <v>426</v>
      </c>
      <c r="H11" s="499"/>
      <c r="I11" s="142"/>
      <c r="J11" s="142"/>
      <c r="K11" s="142">
        <v>946</v>
      </c>
      <c r="L11" s="142"/>
      <c r="M11" s="142"/>
      <c r="N11" s="146"/>
      <c r="O11" s="142">
        <v>821</v>
      </c>
      <c r="P11" s="502"/>
    </row>
    <row r="12" spans="1:16" x14ac:dyDescent="0.25">
      <c r="A12" s="40" t="s">
        <v>13</v>
      </c>
      <c r="B12" s="503"/>
      <c r="C12" s="27"/>
      <c r="D12" s="504"/>
      <c r="E12" s="27"/>
      <c r="F12" s="503"/>
      <c r="G12" s="27"/>
      <c r="H12" s="504"/>
      <c r="I12" s="27"/>
      <c r="J12" s="503"/>
      <c r="K12" s="27"/>
      <c r="L12" s="504"/>
      <c r="M12" s="27"/>
      <c r="N12" s="142"/>
      <c r="O12" s="27"/>
      <c r="P12" s="499"/>
    </row>
    <row r="13" spans="1:16" x14ac:dyDescent="0.25">
      <c r="A13" s="7" t="s">
        <v>14</v>
      </c>
      <c r="B13" s="142"/>
      <c r="C13" s="142">
        <v>271</v>
      </c>
      <c r="D13" s="499"/>
      <c r="E13" s="142"/>
      <c r="F13" s="142"/>
      <c r="G13" s="142">
        <v>46</v>
      </c>
      <c r="H13" s="499"/>
      <c r="I13" s="142"/>
      <c r="J13" s="142"/>
      <c r="K13" s="142">
        <v>161</v>
      </c>
      <c r="L13" s="499"/>
      <c r="M13" s="142"/>
      <c r="N13" s="142"/>
      <c r="O13" s="142">
        <v>200</v>
      </c>
      <c r="P13" s="499"/>
    </row>
    <row r="14" spans="1:16" x14ac:dyDescent="0.25">
      <c r="A14" s="7" t="s">
        <v>15</v>
      </c>
      <c r="B14" s="142"/>
      <c r="C14" s="142">
        <v>233</v>
      </c>
      <c r="D14" s="499"/>
      <c r="E14" s="142"/>
      <c r="F14" s="142"/>
      <c r="G14" s="142">
        <v>175</v>
      </c>
      <c r="H14" s="499"/>
      <c r="I14" s="142"/>
      <c r="J14" s="142"/>
      <c r="K14" s="142">
        <v>479</v>
      </c>
      <c r="L14" s="499"/>
      <c r="M14" s="142"/>
      <c r="N14" s="142"/>
      <c r="O14" s="142">
        <v>515</v>
      </c>
      <c r="P14" s="499"/>
    </row>
    <row r="15" spans="1:16" x14ac:dyDescent="0.25">
      <c r="A15" s="7" t="s">
        <v>16</v>
      </c>
      <c r="B15" s="142"/>
      <c r="C15" s="142">
        <v>300</v>
      </c>
      <c r="D15" s="499"/>
      <c r="E15" s="142"/>
      <c r="F15" s="142"/>
      <c r="G15" s="142">
        <v>270</v>
      </c>
      <c r="H15" s="499"/>
      <c r="I15" s="142"/>
      <c r="J15" s="142"/>
      <c r="K15" s="142">
        <v>579</v>
      </c>
      <c r="L15" s="499"/>
      <c r="M15" s="142"/>
      <c r="N15" s="142"/>
      <c r="O15" s="142">
        <v>564</v>
      </c>
      <c r="P15" s="499"/>
    </row>
    <row r="16" spans="1:16" x14ac:dyDescent="0.25">
      <c r="A16" s="7" t="s">
        <v>17</v>
      </c>
      <c r="B16" s="142"/>
      <c r="C16" s="142">
        <v>157</v>
      </c>
      <c r="D16" s="499"/>
      <c r="E16" s="142"/>
      <c r="F16" s="142"/>
      <c r="G16" s="142">
        <v>138</v>
      </c>
      <c r="H16" s="499"/>
      <c r="I16" s="142"/>
      <c r="J16" s="142"/>
      <c r="K16" s="142">
        <v>327</v>
      </c>
      <c r="L16" s="499"/>
      <c r="M16" s="142"/>
      <c r="N16" s="142"/>
      <c r="O16" s="142">
        <v>283</v>
      </c>
      <c r="P16" s="499"/>
    </row>
    <row r="17" spans="1:16" x14ac:dyDescent="0.25">
      <c r="A17" s="7" t="s">
        <v>18</v>
      </c>
      <c r="B17" s="142"/>
      <c r="C17" s="142">
        <v>39</v>
      </c>
      <c r="D17" s="499"/>
      <c r="E17" s="142"/>
      <c r="F17" s="142"/>
      <c r="G17" s="142">
        <v>11</v>
      </c>
      <c r="H17" s="499"/>
      <c r="I17" s="142"/>
      <c r="J17" s="142"/>
      <c r="K17" s="142">
        <v>26</v>
      </c>
      <c r="L17" s="499"/>
      <c r="M17" s="142"/>
      <c r="N17" s="146"/>
      <c r="O17" s="142">
        <v>14</v>
      </c>
      <c r="P17" s="499"/>
    </row>
    <row r="18" spans="1:16" x14ac:dyDescent="0.25">
      <c r="A18" s="40" t="s">
        <v>19</v>
      </c>
      <c r="B18" s="503"/>
      <c r="C18" s="27"/>
      <c r="D18" s="504"/>
      <c r="E18" s="27"/>
      <c r="F18" s="503"/>
      <c r="G18" s="27"/>
      <c r="H18" s="504"/>
      <c r="I18" s="27"/>
      <c r="J18" s="503"/>
      <c r="K18" s="27"/>
      <c r="L18" s="504"/>
      <c r="M18" s="27"/>
      <c r="N18" s="142"/>
      <c r="O18" s="27"/>
      <c r="P18" s="499"/>
    </row>
    <row r="19" spans="1:16" s="2" customFormat="1" x14ac:dyDescent="0.25">
      <c r="A19" s="505" t="s">
        <v>95</v>
      </c>
      <c r="B19" s="506"/>
      <c r="C19" s="507">
        <f>SUM(C22:C26)/SUM(C22:C27)</f>
        <v>0.89400000000000002</v>
      </c>
      <c r="D19" s="508"/>
      <c r="E19" s="505"/>
      <c r="F19" s="506"/>
      <c r="G19" s="507">
        <f>SUM(G22:G26)/SUM(G22:G27)</f>
        <v>0.9453125</v>
      </c>
      <c r="H19" s="508"/>
      <c r="I19" s="505"/>
      <c r="J19" s="506"/>
      <c r="K19" s="507">
        <f>SUM(K22:K26)/SUM(K22:K27)</f>
        <v>0.8645038167938931</v>
      </c>
      <c r="L19" s="508"/>
      <c r="M19" s="505"/>
      <c r="N19" s="509"/>
      <c r="O19" s="507">
        <f>SUM(O22:O26)/SUM(O22:O27)</f>
        <v>0.8616751269035533</v>
      </c>
      <c r="P19" s="510"/>
    </row>
    <row r="20" spans="1:16" x14ac:dyDescent="0.25">
      <c r="A20" s="7" t="s">
        <v>72</v>
      </c>
      <c r="B20" s="142"/>
      <c r="C20" s="142"/>
      <c r="D20" s="499"/>
      <c r="E20" s="142"/>
      <c r="F20" s="142"/>
      <c r="G20" s="142"/>
      <c r="H20" s="499"/>
      <c r="I20" s="142"/>
      <c r="J20" s="142"/>
      <c r="K20" s="142"/>
      <c r="L20" s="499"/>
      <c r="M20" s="142"/>
      <c r="N20" s="142"/>
      <c r="O20" s="142"/>
      <c r="P20" s="499"/>
    </row>
    <row r="21" spans="1:16" x14ac:dyDescent="0.25">
      <c r="A21" s="196" t="s">
        <v>73</v>
      </c>
      <c r="B21" s="142"/>
      <c r="C21" s="142"/>
      <c r="D21" s="142"/>
      <c r="E21" s="142"/>
      <c r="F21" s="142"/>
      <c r="G21" s="142"/>
      <c r="H21" s="142"/>
      <c r="I21" s="142"/>
      <c r="J21" s="142"/>
      <c r="K21" s="142"/>
      <c r="L21" s="142"/>
      <c r="M21" s="142"/>
      <c r="N21" s="142"/>
      <c r="O21" s="142"/>
      <c r="P21" s="499"/>
    </row>
    <row r="22" spans="1:16" x14ac:dyDescent="0.25">
      <c r="A22" s="196" t="s">
        <v>23</v>
      </c>
      <c r="B22" s="142"/>
      <c r="C22" s="142">
        <v>18</v>
      </c>
      <c r="D22" s="499"/>
      <c r="E22" s="142"/>
      <c r="F22" s="142"/>
      <c r="G22" s="142">
        <v>11</v>
      </c>
      <c r="H22" s="499"/>
      <c r="I22" s="142"/>
      <c r="J22" s="142"/>
      <c r="K22" s="142">
        <v>24</v>
      </c>
      <c r="L22" s="499"/>
      <c r="M22" s="142"/>
      <c r="N22" s="142"/>
      <c r="O22" s="142">
        <v>31</v>
      </c>
      <c r="P22" s="499"/>
    </row>
    <row r="23" spans="1:16" x14ac:dyDescent="0.25">
      <c r="A23" s="196" t="s">
        <v>24</v>
      </c>
      <c r="B23" s="142"/>
      <c r="C23" s="142">
        <v>13</v>
      </c>
      <c r="D23" s="499"/>
      <c r="E23" s="142"/>
      <c r="F23" s="142"/>
      <c r="G23" s="142">
        <v>10</v>
      </c>
      <c r="H23" s="499"/>
      <c r="I23" s="142"/>
      <c r="J23" s="142"/>
      <c r="K23" s="142">
        <v>16</v>
      </c>
      <c r="L23" s="499"/>
      <c r="M23" s="142"/>
      <c r="N23" s="142"/>
      <c r="O23" s="142">
        <v>31</v>
      </c>
      <c r="P23" s="499"/>
    </row>
    <row r="24" spans="1:16" x14ac:dyDescent="0.25">
      <c r="A24" s="196" t="s">
        <v>25</v>
      </c>
      <c r="B24" s="142"/>
      <c r="C24" s="142">
        <v>6</v>
      </c>
      <c r="D24" s="499"/>
      <c r="E24" s="142"/>
      <c r="F24" s="142"/>
      <c r="G24" s="142">
        <v>4</v>
      </c>
      <c r="H24" s="499"/>
      <c r="I24" s="142"/>
      <c r="J24" s="142"/>
      <c r="K24" s="142">
        <v>10</v>
      </c>
      <c r="L24" s="499"/>
      <c r="M24" s="142"/>
      <c r="N24" s="142"/>
      <c r="O24" s="142">
        <v>6</v>
      </c>
      <c r="P24" s="499"/>
    </row>
    <row r="25" spans="1:16" x14ac:dyDescent="0.25">
      <c r="A25" s="196" t="s">
        <v>74</v>
      </c>
      <c r="B25" s="142"/>
      <c r="C25" s="142">
        <v>11</v>
      </c>
      <c r="D25" s="499"/>
      <c r="E25" s="142"/>
      <c r="F25" s="142"/>
      <c r="G25" s="142">
        <v>11</v>
      </c>
      <c r="H25" s="499"/>
      <c r="I25" s="142"/>
      <c r="J25" s="142"/>
      <c r="K25" s="142">
        <v>18</v>
      </c>
      <c r="L25" s="499"/>
      <c r="M25" s="142"/>
      <c r="N25" s="142"/>
      <c r="O25" s="142">
        <v>19</v>
      </c>
      <c r="P25" s="499"/>
    </row>
    <row r="26" spans="1:16" x14ac:dyDescent="0.25">
      <c r="A26" s="7" t="s">
        <v>27</v>
      </c>
      <c r="B26" s="142"/>
      <c r="C26" s="142">
        <v>846</v>
      </c>
      <c r="D26" s="499"/>
      <c r="E26" s="142"/>
      <c r="F26" s="142"/>
      <c r="G26" s="142">
        <v>569</v>
      </c>
      <c r="H26" s="499"/>
      <c r="I26" s="142"/>
      <c r="J26" s="142"/>
      <c r="K26" s="142">
        <v>1291</v>
      </c>
      <c r="L26" s="499"/>
      <c r="M26" s="142"/>
      <c r="N26" s="142"/>
      <c r="O26" s="142">
        <v>1271</v>
      </c>
      <c r="P26" s="499"/>
    </row>
    <row r="27" spans="1:16" x14ac:dyDescent="0.25">
      <c r="A27" s="7" t="s">
        <v>75</v>
      </c>
      <c r="B27" s="142"/>
      <c r="C27" s="142">
        <v>106</v>
      </c>
      <c r="D27" s="499"/>
      <c r="E27" s="142"/>
      <c r="F27" s="142"/>
      <c r="G27" s="142">
        <v>35</v>
      </c>
      <c r="H27" s="142"/>
      <c r="I27" s="142"/>
      <c r="J27" s="142"/>
      <c r="K27" s="142">
        <v>213</v>
      </c>
      <c r="L27" s="499"/>
      <c r="M27" s="142"/>
      <c r="N27" s="146"/>
      <c r="O27" s="142">
        <v>218</v>
      </c>
      <c r="P27" s="502"/>
    </row>
    <row r="28" spans="1:16" x14ac:dyDescent="0.25">
      <c r="A28" s="40" t="s">
        <v>29</v>
      </c>
      <c r="B28" s="503"/>
      <c r="C28" s="27"/>
      <c r="D28" s="504"/>
      <c r="E28" s="27"/>
      <c r="F28" s="503"/>
      <c r="G28" s="27"/>
      <c r="H28" s="504"/>
      <c r="I28" s="27"/>
      <c r="J28" s="503"/>
      <c r="K28" s="27"/>
      <c r="L28" s="504"/>
      <c r="M28" s="27"/>
      <c r="N28" s="142"/>
      <c r="O28" s="27"/>
      <c r="P28" s="499"/>
    </row>
    <row r="29" spans="1:16" s="2" customFormat="1" x14ac:dyDescent="0.25">
      <c r="A29" s="505" t="s">
        <v>95</v>
      </c>
      <c r="B29" s="506"/>
      <c r="C29" s="507">
        <f>(C30+C31)/SUM(C30:C32)</f>
        <v>0.61199999999999999</v>
      </c>
      <c r="D29" s="508"/>
      <c r="E29" s="505"/>
      <c r="F29" s="506"/>
      <c r="G29" s="507">
        <f>(G30+G31)/SUM(G30:G32)</f>
        <v>0.5859375</v>
      </c>
      <c r="H29" s="508"/>
      <c r="I29" s="505"/>
      <c r="J29" s="506"/>
      <c r="K29" s="507">
        <f>(K30+K31)/SUM(K30:K32)</f>
        <v>0.61068702290076338</v>
      </c>
      <c r="L29" s="508"/>
      <c r="M29" s="505"/>
      <c r="N29" s="509"/>
      <c r="O29" s="507">
        <f>(O30+O31)/SUM(O30:O32)</f>
        <v>0.64340101522842641</v>
      </c>
      <c r="P29" s="510"/>
    </row>
    <row r="30" spans="1:16" x14ac:dyDescent="0.25">
      <c r="A30" s="7" t="s">
        <v>30</v>
      </c>
      <c r="B30" s="142"/>
      <c r="C30" s="142">
        <v>26</v>
      </c>
      <c r="D30" s="499"/>
      <c r="E30" s="142"/>
      <c r="F30" s="142"/>
      <c r="G30" s="142">
        <v>18</v>
      </c>
      <c r="H30" s="499"/>
      <c r="I30" s="142"/>
      <c r="J30" s="142"/>
      <c r="K30" s="142">
        <v>71</v>
      </c>
      <c r="L30" s="499"/>
      <c r="M30" s="142"/>
      <c r="N30" s="142"/>
      <c r="O30" s="142">
        <v>73</v>
      </c>
      <c r="P30" s="499"/>
    </row>
    <row r="31" spans="1:16" x14ac:dyDescent="0.25">
      <c r="A31" s="7" t="s">
        <v>31</v>
      </c>
      <c r="B31" s="142"/>
      <c r="C31" s="142">
        <v>586</v>
      </c>
      <c r="D31" s="499"/>
      <c r="E31" s="142"/>
      <c r="F31" s="142"/>
      <c r="G31" s="142">
        <v>357</v>
      </c>
      <c r="H31" s="499"/>
      <c r="I31" s="142"/>
      <c r="J31" s="142"/>
      <c r="K31" s="142">
        <v>889</v>
      </c>
      <c r="L31" s="499"/>
      <c r="M31" s="142"/>
      <c r="N31" s="142"/>
      <c r="O31" s="142">
        <v>941</v>
      </c>
      <c r="P31" s="499"/>
    </row>
    <row r="32" spans="1:16" x14ac:dyDescent="0.25">
      <c r="A32" s="7" t="s">
        <v>32</v>
      </c>
      <c r="B32" s="142"/>
      <c r="C32" s="142">
        <v>388</v>
      </c>
      <c r="D32" s="499"/>
      <c r="E32" s="142"/>
      <c r="F32" s="142"/>
      <c r="G32" s="142">
        <v>265</v>
      </c>
      <c r="H32" s="142"/>
      <c r="I32" s="142"/>
      <c r="J32" s="142"/>
      <c r="K32" s="142">
        <v>612</v>
      </c>
      <c r="L32" s="499"/>
      <c r="M32" s="142"/>
      <c r="N32" s="142"/>
      <c r="O32" s="142">
        <v>562</v>
      </c>
      <c r="P32" s="499"/>
    </row>
    <row r="33" spans="1:25" s="27" customFormat="1" x14ac:dyDescent="0.25">
      <c r="A33" s="40"/>
      <c r="B33" s="40"/>
      <c r="F33" s="40"/>
      <c r="J33" s="40"/>
      <c r="N33" s="40"/>
    </row>
    <row r="34" spans="1:25" x14ac:dyDescent="0.25">
      <c r="A34" s="14" t="s">
        <v>35</v>
      </c>
      <c r="C34" s="511"/>
      <c r="G34" s="511"/>
      <c r="K34" s="511"/>
    </row>
    <row r="35" spans="1:25" ht="15.6" x14ac:dyDescent="0.25">
      <c r="A35" s="1047" t="s">
        <v>141</v>
      </c>
      <c r="B35" s="1047"/>
      <c r="C35" s="1047"/>
      <c r="D35" s="1047"/>
      <c r="E35" s="1047"/>
      <c r="F35" s="1047"/>
      <c r="G35" s="1047"/>
      <c r="H35" s="1047"/>
      <c r="I35" s="1047"/>
      <c r="J35" s="1047"/>
      <c r="K35" s="1047"/>
      <c r="L35" s="1047"/>
    </row>
    <row r="36" spans="1:25" ht="15.6" x14ac:dyDescent="0.25">
      <c r="A36" s="512" t="s">
        <v>142</v>
      </c>
      <c r="C36" s="511"/>
      <c r="G36" s="511"/>
      <c r="K36" s="511"/>
    </row>
    <row r="37" spans="1:25" x14ac:dyDescent="0.25">
      <c r="C37" s="511"/>
      <c r="G37" s="511"/>
      <c r="K37" s="511"/>
    </row>
    <row r="38" spans="1:25" x14ac:dyDescent="0.25">
      <c r="A38" s="1004" t="s">
        <v>49</v>
      </c>
      <c r="B38" s="1004"/>
      <c r="C38" s="1004"/>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row>
    <row r="39" spans="1:25" ht="39" customHeight="1" x14ac:dyDescent="0.25">
      <c r="A39" s="1004"/>
      <c r="B39" s="1004"/>
      <c r="C39" s="1004"/>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row>
    <row r="40" spans="1:25" x14ac:dyDescent="0.25">
      <c r="A40" s="1004"/>
      <c r="B40" s="1004"/>
      <c r="C40" s="1004"/>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row>
    <row r="41" spans="1:25" ht="14.25" customHeight="1" x14ac:dyDescent="0.25">
      <c r="A41" s="1005" t="s">
        <v>143</v>
      </c>
      <c r="B41" s="1005"/>
      <c r="C41" s="1005"/>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row>
    <row r="42" spans="1:25" x14ac:dyDescent="0.25">
      <c r="A42" s="1005"/>
      <c r="B42" s="1005"/>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row>
    <row r="43" spans="1:25" x14ac:dyDescent="0.25">
      <c r="A43" s="1005"/>
      <c r="B43" s="1005"/>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row>
    <row r="44" spans="1:25" x14ac:dyDescent="0.25">
      <c r="A44" s="1005"/>
      <c r="B44" s="1005"/>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row>
    <row r="45" spans="1:25" x14ac:dyDescent="0.25">
      <c r="A45" s="1005"/>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row>
    <row r="46" spans="1:25" x14ac:dyDescent="0.25">
      <c r="A46" s="1005"/>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row>
    <row r="47" spans="1:25" x14ac:dyDescent="0.25">
      <c r="A47" s="1005"/>
      <c r="B47" s="1005"/>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row>
    <row r="48" spans="1:25" x14ac:dyDescent="0.25">
      <c r="A48" s="1005"/>
      <c r="B48" s="1005"/>
      <c r="C48" s="1005"/>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row>
    <row r="49" spans="1:25" x14ac:dyDescent="0.25">
      <c r="A49" s="1005"/>
      <c r="B49" s="1005"/>
      <c r="C49" s="1005"/>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row>
    <row r="50" spans="1:25" x14ac:dyDescent="0.25">
      <c r="A50" s="1005"/>
      <c r="B50" s="1005"/>
      <c r="C50" s="1005"/>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row>
    <row r="51" spans="1:25" x14ac:dyDescent="0.25">
      <c r="A51" s="1005"/>
      <c r="B51" s="1005"/>
      <c r="C51" s="1005"/>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row>
    <row r="52" spans="1:25" x14ac:dyDescent="0.25">
      <c r="A52" s="1005"/>
      <c r="B52" s="1005"/>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row>
    <row r="53" spans="1:25" x14ac:dyDescent="0.25">
      <c r="A53" s="1005"/>
      <c r="B53" s="1005"/>
      <c r="C53" s="1005"/>
      <c r="D53" s="1005"/>
      <c r="E53" s="1005"/>
      <c r="F53" s="1005"/>
      <c r="G53" s="1005"/>
      <c r="H53" s="1005"/>
      <c r="I53" s="1005"/>
      <c r="J53" s="1005"/>
      <c r="K53" s="1005"/>
      <c r="L53" s="1005"/>
      <c r="M53" s="1005"/>
      <c r="N53" s="1005"/>
      <c r="O53" s="1005"/>
      <c r="P53" s="1005"/>
      <c r="Q53" s="1005"/>
      <c r="R53" s="1005"/>
      <c r="S53" s="1005"/>
      <c r="T53" s="1005"/>
      <c r="U53" s="1005"/>
      <c r="V53" s="1005"/>
      <c r="W53" s="1005"/>
      <c r="X53" s="1005"/>
      <c r="Y53" s="1005"/>
    </row>
    <row r="54" spans="1:25" x14ac:dyDescent="0.25">
      <c r="A54" s="1005"/>
      <c r="B54" s="1005"/>
      <c r="C54" s="1005"/>
      <c r="D54" s="1005"/>
      <c r="E54" s="1005"/>
      <c r="F54" s="1005"/>
      <c r="G54" s="1005"/>
      <c r="H54" s="1005"/>
      <c r="I54" s="1005"/>
      <c r="J54" s="1005"/>
      <c r="K54" s="1005"/>
      <c r="L54" s="1005"/>
      <c r="M54" s="1005"/>
      <c r="N54" s="1005"/>
      <c r="O54" s="1005"/>
      <c r="P54" s="1005"/>
      <c r="Q54" s="1005"/>
      <c r="R54" s="1005"/>
      <c r="S54" s="1005"/>
      <c r="T54" s="1005"/>
      <c r="U54" s="1005"/>
      <c r="V54" s="1005"/>
      <c r="W54" s="1005"/>
      <c r="X54" s="1005"/>
      <c r="Y54" s="1005"/>
    </row>
    <row r="55" spans="1:25" x14ac:dyDescent="0.25">
      <c r="A55" s="1005"/>
      <c r="B55" s="1005"/>
      <c r="C55" s="1005"/>
      <c r="D55" s="1005"/>
      <c r="E55" s="1005"/>
      <c r="F55" s="1005"/>
      <c r="G55" s="1005"/>
      <c r="H55" s="1005"/>
      <c r="I55" s="1005"/>
      <c r="J55" s="1005"/>
      <c r="K55" s="1005"/>
      <c r="L55" s="1005"/>
      <c r="M55" s="1005"/>
      <c r="N55" s="1005"/>
      <c r="O55" s="1005"/>
      <c r="P55" s="1005"/>
      <c r="Q55" s="1005"/>
      <c r="R55" s="1005"/>
      <c r="S55" s="1005"/>
      <c r="T55" s="1005"/>
      <c r="U55" s="1005"/>
      <c r="V55" s="1005"/>
      <c r="W55" s="1005"/>
      <c r="X55" s="1005"/>
      <c r="Y55" s="1005"/>
    </row>
    <row r="56" spans="1:25" x14ac:dyDescent="0.25">
      <c r="A56" s="1005"/>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row>
    <row r="57" spans="1:25" x14ac:dyDescent="0.25">
      <c r="A57" s="1005"/>
      <c r="B57" s="1005"/>
      <c r="C57" s="1005"/>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row>
    <row r="58" spans="1:25" x14ac:dyDescent="0.25">
      <c r="A58" s="1005"/>
      <c r="B58" s="1005"/>
      <c r="C58" s="1005"/>
      <c r="D58" s="1005"/>
      <c r="E58" s="1005"/>
      <c r="F58" s="1005"/>
      <c r="G58" s="1005"/>
      <c r="H58" s="1005"/>
      <c r="I58" s="1005"/>
      <c r="J58" s="1005"/>
      <c r="K58" s="1005"/>
      <c r="L58" s="1005"/>
      <c r="M58" s="1005"/>
      <c r="N58" s="1005"/>
      <c r="O58" s="1005"/>
      <c r="P58" s="1005"/>
      <c r="Q58" s="1005"/>
      <c r="R58" s="1005"/>
      <c r="S58" s="1005"/>
      <c r="T58" s="1005"/>
      <c r="U58" s="1005"/>
      <c r="V58" s="1005"/>
      <c r="W58" s="1005"/>
      <c r="X58" s="1005"/>
      <c r="Y58" s="1005"/>
    </row>
    <row r="59" spans="1:25" x14ac:dyDescent="0.25">
      <c r="A59" s="1005"/>
      <c r="B59" s="1005"/>
      <c r="C59" s="1005"/>
      <c r="D59" s="1005"/>
      <c r="E59" s="1005"/>
      <c r="F59" s="1005"/>
      <c r="G59" s="1005"/>
      <c r="H59" s="1005"/>
      <c r="I59" s="1005"/>
      <c r="J59" s="1005"/>
      <c r="K59" s="1005"/>
      <c r="L59" s="1005"/>
      <c r="M59" s="1005"/>
      <c r="N59" s="1005"/>
      <c r="O59" s="1005"/>
      <c r="P59" s="1005"/>
      <c r="Q59" s="1005"/>
      <c r="R59" s="1005"/>
      <c r="S59" s="1005"/>
      <c r="T59" s="1005"/>
      <c r="U59" s="1005"/>
      <c r="V59" s="1005"/>
      <c r="W59" s="1005"/>
      <c r="X59" s="1005"/>
      <c r="Y59" s="1005"/>
    </row>
    <row r="60" spans="1:25" x14ac:dyDescent="0.25">
      <c r="A60" s="1005"/>
      <c r="B60" s="1005"/>
      <c r="C60" s="1005"/>
      <c r="D60" s="1005"/>
      <c r="E60" s="1005"/>
      <c r="F60" s="1005"/>
      <c r="G60" s="1005"/>
      <c r="H60" s="1005"/>
      <c r="I60" s="1005"/>
      <c r="J60" s="1005"/>
      <c r="K60" s="1005"/>
      <c r="L60" s="1005"/>
      <c r="M60" s="1005"/>
      <c r="N60" s="1005"/>
      <c r="O60" s="1005"/>
      <c r="P60" s="1005"/>
      <c r="Q60" s="1005"/>
      <c r="R60" s="1005"/>
      <c r="S60" s="1005"/>
      <c r="T60" s="1005"/>
      <c r="U60" s="1005"/>
      <c r="V60" s="1005"/>
      <c r="W60" s="1005"/>
      <c r="X60" s="1005"/>
      <c r="Y60" s="1005"/>
    </row>
    <row r="61" spans="1:25" x14ac:dyDescent="0.25">
      <c r="A61" s="1005"/>
      <c r="B61" s="1005"/>
      <c r="C61" s="1005"/>
      <c r="D61" s="1005"/>
      <c r="E61" s="1005"/>
      <c r="F61" s="1005"/>
      <c r="G61" s="1005"/>
      <c r="H61" s="1005"/>
      <c r="I61" s="1005"/>
      <c r="J61" s="1005"/>
      <c r="K61" s="1005"/>
      <c r="L61" s="1005"/>
      <c r="M61" s="1005"/>
      <c r="N61" s="1005"/>
      <c r="O61" s="1005"/>
      <c r="P61" s="1005"/>
      <c r="Q61" s="1005"/>
      <c r="R61" s="1005"/>
      <c r="S61" s="1005"/>
      <c r="T61" s="1005"/>
      <c r="U61" s="1005"/>
      <c r="V61" s="1005"/>
      <c r="W61" s="1005"/>
      <c r="X61" s="1005"/>
      <c r="Y61" s="1005"/>
    </row>
  </sheetData>
  <mergeCells count="7">
    <mergeCell ref="A41:Y61"/>
    <mergeCell ref="B4:D4"/>
    <mergeCell ref="F4:H4"/>
    <mergeCell ref="J4:L4"/>
    <mergeCell ref="N4:P4"/>
    <mergeCell ref="A35:L35"/>
    <mergeCell ref="A38:Y40"/>
  </mergeCells>
  <pageMargins left="0.74803149606299213" right="0.74803149606299213" top="0.98425196850393704" bottom="0.98425196850393704" header="0.51181102362204722" footer="0.51181102362204722"/>
  <pageSetup paperSize="8" scale="8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L61"/>
  <sheetViews>
    <sheetView zoomScaleNormal="100" zoomScaleSheetLayoutView="100" workbookViewId="0">
      <selection activeCell="A42" sqref="A42:P42"/>
    </sheetView>
  </sheetViews>
  <sheetFormatPr defaultRowHeight="13.2" x14ac:dyDescent="0.25"/>
  <cols>
    <col min="1" max="1" width="27.5546875" style="290" customWidth="1"/>
    <col min="2" max="2" width="9.44140625" style="252" bestFit="1" customWidth="1"/>
    <col min="3" max="3" width="8.5546875" style="252" customWidth="1"/>
    <col min="4" max="4" width="9.44140625" style="252" customWidth="1"/>
    <col min="5" max="5" width="9.44140625" style="252" bestFit="1" customWidth="1"/>
    <col min="6" max="7" width="9.44140625" style="252" customWidth="1"/>
    <col min="8" max="8" width="9.44140625" style="252" bestFit="1" customWidth="1"/>
    <col min="9" max="10" width="9.44140625" style="252" customWidth="1"/>
    <col min="11" max="13" width="9.109375" style="252"/>
    <col min="14" max="14" width="9.44140625" style="252" bestFit="1" customWidth="1"/>
    <col min="15" max="16" width="9.109375" style="252"/>
    <col min="17" max="18" width="9.44140625" style="252" hidden="1" customWidth="1"/>
    <col min="19" max="19" width="9.44140625" style="252" bestFit="1" customWidth="1"/>
    <col min="20" max="21" width="9.44140625" style="252" customWidth="1"/>
    <col min="22" max="22" width="9.44140625" style="252" bestFit="1" customWidth="1"/>
    <col min="23" max="24" width="9.44140625" style="252" customWidth="1"/>
    <col min="25" max="25" width="9.44140625" style="252" bestFit="1" customWidth="1"/>
    <col min="26" max="27" width="9.44140625" style="252" customWidth="1"/>
    <col min="28" max="28" width="9.44140625" style="252" bestFit="1" customWidth="1"/>
    <col min="29" max="30" width="9.109375" style="252"/>
    <col min="31" max="31" width="9.44140625" style="252" bestFit="1" customWidth="1"/>
    <col min="32" max="32" width="10.5546875" style="252" customWidth="1"/>
    <col min="33" max="256" width="9.109375" style="252"/>
    <col min="257" max="257" width="27.5546875" style="252" customWidth="1"/>
    <col min="258" max="258" width="9.44140625" style="252" bestFit="1" customWidth="1"/>
    <col min="259" max="259" width="8.5546875" style="252" customWidth="1"/>
    <col min="260" max="260" width="9.44140625" style="252" customWidth="1"/>
    <col min="261" max="261" width="9.44140625" style="252" bestFit="1" customWidth="1"/>
    <col min="262" max="263" width="9.44140625" style="252" customWidth="1"/>
    <col min="264" max="264" width="9.44140625" style="252" bestFit="1" customWidth="1"/>
    <col min="265" max="266" width="9.44140625" style="252" customWidth="1"/>
    <col min="267" max="269" width="9.109375" style="252"/>
    <col min="270" max="270" width="9.44140625" style="252" bestFit="1" customWidth="1"/>
    <col min="271" max="272" width="9.109375" style="252"/>
    <col min="273" max="274" width="0" style="252" hidden="1" customWidth="1"/>
    <col min="275" max="275" width="9.44140625" style="252" bestFit="1" customWidth="1"/>
    <col min="276" max="277" width="9.44140625" style="252" customWidth="1"/>
    <col min="278" max="278" width="9.44140625" style="252" bestFit="1" customWidth="1"/>
    <col min="279" max="280" width="9.44140625" style="252" customWidth="1"/>
    <col min="281" max="281" width="9.44140625" style="252" bestFit="1" customWidth="1"/>
    <col min="282" max="283" width="9.44140625" style="252" customWidth="1"/>
    <col min="284" max="284" width="9.44140625" style="252" bestFit="1" customWidth="1"/>
    <col min="285" max="286" width="9.109375" style="252"/>
    <col min="287" max="287" width="9.44140625" style="252" bestFit="1" customWidth="1"/>
    <col min="288" max="288" width="10.5546875" style="252" customWidth="1"/>
    <col min="289" max="512" width="9.109375" style="252"/>
    <col min="513" max="513" width="27.5546875" style="252" customWidth="1"/>
    <col min="514" max="514" width="9.44140625" style="252" bestFit="1" customWidth="1"/>
    <col min="515" max="515" width="8.5546875" style="252" customWidth="1"/>
    <col min="516" max="516" width="9.44140625" style="252" customWidth="1"/>
    <col min="517" max="517" width="9.44140625" style="252" bestFit="1" customWidth="1"/>
    <col min="518" max="519" width="9.44140625" style="252" customWidth="1"/>
    <col min="520" max="520" width="9.44140625" style="252" bestFit="1" customWidth="1"/>
    <col min="521" max="522" width="9.44140625" style="252" customWidth="1"/>
    <col min="523" max="525" width="9.109375" style="252"/>
    <col min="526" max="526" width="9.44140625" style="252" bestFit="1" customWidth="1"/>
    <col min="527" max="528" width="9.109375" style="252"/>
    <col min="529" max="530" width="0" style="252" hidden="1" customWidth="1"/>
    <col min="531" max="531" width="9.44140625" style="252" bestFit="1" customWidth="1"/>
    <col min="532" max="533" width="9.44140625" style="252" customWidth="1"/>
    <col min="534" max="534" width="9.44140625" style="252" bestFit="1" customWidth="1"/>
    <col min="535" max="536" width="9.44140625" style="252" customWidth="1"/>
    <col min="537" max="537" width="9.44140625" style="252" bestFit="1" customWidth="1"/>
    <col min="538" max="539" width="9.44140625" style="252" customWidth="1"/>
    <col min="540" max="540" width="9.44140625" style="252" bestFit="1" customWidth="1"/>
    <col min="541" max="542" width="9.109375" style="252"/>
    <col min="543" max="543" width="9.44140625" style="252" bestFit="1" customWidth="1"/>
    <col min="544" max="544" width="10.5546875" style="252" customWidth="1"/>
    <col min="545" max="768" width="9.109375" style="252"/>
    <col min="769" max="769" width="27.5546875" style="252" customWidth="1"/>
    <col min="770" max="770" width="9.44140625" style="252" bestFit="1" customWidth="1"/>
    <col min="771" max="771" width="8.5546875" style="252" customWidth="1"/>
    <col min="772" max="772" width="9.44140625" style="252" customWidth="1"/>
    <col min="773" max="773" width="9.44140625" style="252" bestFit="1" customWidth="1"/>
    <col min="774" max="775" width="9.44140625" style="252" customWidth="1"/>
    <col min="776" max="776" width="9.44140625" style="252" bestFit="1" customWidth="1"/>
    <col min="777" max="778" width="9.44140625" style="252" customWidth="1"/>
    <col min="779" max="781" width="9.109375" style="252"/>
    <col min="782" max="782" width="9.44140625" style="252" bestFit="1" customWidth="1"/>
    <col min="783" max="784" width="9.109375" style="252"/>
    <col min="785" max="786" width="0" style="252" hidden="1" customWidth="1"/>
    <col min="787" max="787" width="9.44140625" style="252" bestFit="1" customWidth="1"/>
    <col min="788" max="789" width="9.44140625" style="252" customWidth="1"/>
    <col min="790" max="790" width="9.44140625" style="252" bestFit="1" customWidth="1"/>
    <col min="791" max="792" width="9.44140625" style="252" customWidth="1"/>
    <col min="793" max="793" width="9.44140625" style="252" bestFit="1" customWidth="1"/>
    <col min="794" max="795" width="9.44140625" style="252" customWidth="1"/>
    <col min="796" max="796" width="9.44140625" style="252" bestFit="1" customWidth="1"/>
    <col min="797" max="798" width="9.109375" style="252"/>
    <col min="799" max="799" width="9.44140625" style="252" bestFit="1" customWidth="1"/>
    <col min="800" max="800" width="10.5546875" style="252" customWidth="1"/>
    <col min="801" max="1024" width="9.109375" style="252"/>
    <col min="1025" max="1025" width="27.5546875" style="252" customWidth="1"/>
    <col min="1026" max="1026" width="9.44140625" style="252" bestFit="1" customWidth="1"/>
    <col min="1027" max="1027" width="8.5546875" style="252" customWidth="1"/>
    <col min="1028" max="1028" width="9.44140625" style="252" customWidth="1"/>
    <col min="1029" max="1029" width="9.44140625" style="252" bestFit="1" customWidth="1"/>
    <col min="1030" max="1031" width="9.44140625" style="252" customWidth="1"/>
    <col min="1032" max="1032" width="9.44140625" style="252" bestFit="1" customWidth="1"/>
    <col min="1033" max="1034" width="9.44140625" style="252" customWidth="1"/>
    <col min="1035" max="1037" width="9.109375" style="252"/>
    <col min="1038" max="1038" width="9.44140625" style="252" bestFit="1" customWidth="1"/>
    <col min="1039" max="1040" width="9.109375" style="252"/>
    <col min="1041" max="1042" width="0" style="252" hidden="1" customWidth="1"/>
    <col min="1043" max="1043" width="9.44140625" style="252" bestFit="1" customWidth="1"/>
    <col min="1044" max="1045" width="9.44140625" style="252" customWidth="1"/>
    <col min="1046" max="1046" width="9.44140625" style="252" bestFit="1" customWidth="1"/>
    <col min="1047" max="1048" width="9.44140625" style="252" customWidth="1"/>
    <col min="1049" max="1049" width="9.44140625" style="252" bestFit="1" customWidth="1"/>
    <col min="1050" max="1051" width="9.44140625" style="252" customWidth="1"/>
    <col min="1052" max="1052" width="9.44140625" style="252" bestFit="1" customWidth="1"/>
    <col min="1053" max="1054" width="9.109375" style="252"/>
    <col min="1055" max="1055" width="9.44140625" style="252" bestFit="1" customWidth="1"/>
    <col min="1056" max="1056" width="10.5546875" style="252" customWidth="1"/>
    <col min="1057" max="1280" width="9.109375" style="252"/>
    <col min="1281" max="1281" width="27.5546875" style="252" customWidth="1"/>
    <col min="1282" max="1282" width="9.44140625" style="252" bestFit="1" customWidth="1"/>
    <col min="1283" max="1283" width="8.5546875" style="252" customWidth="1"/>
    <col min="1284" max="1284" width="9.44140625" style="252" customWidth="1"/>
    <col min="1285" max="1285" width="9.44140625" style="252" bestFit="1" customWidth="1"/>
    <col min="1286" max="1287" width="9.44140625" style="252" customWidth="1"/>
    <col min="1288" max="1288" width="9.44140625" style="252" bestFit="1" customWidth="1"/>
    <col min="1289" max="1290" width="9.44140625" style="252" customWidth="1"/>
    <col min="1291" max="1293" width="9.109375" style="252"/>
    <col min="1294" max="1294" width="9.44140625" style="252" bestFit="1" customWidth="1"/>
    <col min="1295" max="1296" width="9.109375" style="252"/>
    <col min="1297" max="1298" width="0" style="252" hidden="1" customWidth="1"/>
    <col min="1299" max="1299" width="9.44140625" style="252" bestFit="1" customWidth="1"/>
    <col min="1300" max="1301" width="9.44140625" style="252" customWidth="1"/>
    <col min="1302" max="1302" width="9.44140625" style="252" bestFit="1" customWidth="1"/>
    <col min="1303" max="1304" width="9.44140625" style="252" customWidth="1"/>
    <col min="1305" max="1305" width="9.44140625" style="252" bestFit="1" customWidth="1"/>
    <col min="1306" max="1307" width="9.44140625" style="252" customWidth="1"/>
    <col min="1308" max="1308" width="9.44140625" style="252" bestFit="1" customWidth="1"/>
    <col min="1309" max="1310" width="9.109375" style="252"/>
    <col min="1311" max="1311" width="9.44140625" style="252" bestFit="1" customWidth="1"/>
    <col min="1312" max="1312" width="10.5546875" style="252" customWidth="1"/>
    <col min="1313" max="1536" width="9.109375" style="252"/>
    <col min="1537" max="1537" width="27.5546875" style="252" customWidth="1"/>
    <col min="1538" max="1538" width="9.44140625" style="252" bestFit="1" customWidth="1"/>
    <col min="1539" max="1539" width="8.5546875" style="252" customWidth="1"/>
    <col min="1540" max="1540" width="9.44140625" style="252" customWidth="1"/>
    <col min="1541" max="1541" width="9.44140625" style="252" bestFit="1" customWidth="1"/>
    <col min="1542" max="1543" width="9.44140625" style="252" customWidth="1"/>
    <col min="1544" max="1544" width="9.44140625" style="252" bestFit="1" customWidth="1"/>
    <col min="1545" max="1546" width="9.44140625" style="252" customWidth="1"/>
    <col min="1547" max="1549" width="9.109375" style="252"/>
    <col min="1550" max="1550" width="9.44140625" style="252" bestFit="1" customWidth="1"/>
    <col min="1551" max="1552" width="9.109375" style="252"/>
    <col min="1553" max="1554" width="0" style="252" hidden="1" customWidth="1"/>
    <col min="1555" max="1555" width="9.44140625" style="252" bestFit="1" customWidth="1"/>
    <col min="1556" max="1557" width="9.44140625" style="252" customWidth="1"/>
    <col min="1558" max="1558" width="9.44140625" style="252" bestFit="1" customWidth="1"/>
    <col min="1559" max="1560" width="9.44140625" style="252" customWidth="1"/>
    <col min="1561" max="1561" width="9.44140625" style="252" bestFit="1" customWidth="1"/>
    <col min="1562" max="1563" width="9.44140625" style="252" customWidth="1"/>
    <col min="1564" max="1564" width="9.44140625" style="252" bestFit="1" customWidth="1"/>
    <col min="1565" max="1566" width="9.109375" style="252"/>
    <col min="1567" max="1567" width="9.44140625" style="252" bestFit="1" customWidth="1"/>
    <col min="1568" max="1568" width="10.5546875" style="252" customWidth="1"/>
    <col min="1569" max="1792" width="9.109375" style="252"/>
    <col min="1793" max="1793" width="27.5546875" style="252" customWidth="1"/>
    <col min="1794" max="1794" width="9.44140625" style="252" bestFit="1" customWidth="1"/>
    <col min="1795" max="1795" width="8.5546875" style="252" customWidth="1"/>
    <col min="1796" max="1796" width="9.44140625" style="252" customWidth="1"/>
    <col min="1797" max="1797" width="9.44140625" style="252" bestFit="1" customWidth="1"/>
    <col min="1798" max="1799" width="9.44140625" style="252" customWidth="1"/>
    <col min="1800" max="1800" width="9.44140625" style="252" bestFit="1" customWidth="1"/>
    <col min="1801" max="1802" width="9.44140625" style="252" customWidth="1"/>
    <col min="1803" max="1805" width="9.109375" style="252"/>
    <col min="1806" max="1806" width="9.44140625" style="252" bestFit="1" customWidth="1"/>
    <col min="1807" max="1808" width="9.109375" style="252"/>
    <col min="1809" max="1810" width="0" style="252" hidden="1" customWidth="1"/>
    <col min="1811" max="1811" width="9.44140625" style="252" bestFit="1" customWidth="1"/>
    <col min="1812" max="1813" width="9.44140625" style="252" customWidth="1"/>
    <col min="1814" max="1814" width="9.44140625" style="252" bestFit="1" customWidth="1"/>
    <col min="1815" max="1816" width="9.44140625" style="252" customWidth="1"/>
    <col min="1817" max="1817" width="9.44140625" style="252" bestFit="1" customWidth="1"/>
    <col min="1818" max="1819" width="9.44140625" style="252" customWidth="1"/>
    <col min="1820" max="1820" width="9.44140625" style="252" bestFit="1" customWidth="1"/>
    <col min="1821" max="1822" width="9.109375" style="252"/>
    <col min="1823" max="1823" width="9.44140625" style="252" bestFit="1" customWidth="1"/>
    <col min="1824" max="1824" width="10.5546875" style="252" customWidth="1"/>
    <col min="1825" max="2048" width="9.109375" style="252"/>
    <col min="2049" max="2049" width="27.5546875" style="252" customWidth="1"/>
    <col min="2050" max="2050" width="9.44140625" style="252" bestFit="1" customWidth="1"/>
    <col min="2051" max="2051" width="8.5546875" style="252" customWidth="1"/>
    <col min="2052" max="2052" width="9.44140625" style="252" customWidth="1"/>
    <col min="2053" max="2053" width="9.44140625" style="252" bestFit="1" customWidth="1"/>
    <col min="2054" max="2055" width="9.44140625" style="252" customWidth="1"/>
    <col min="2056" max="2056" width="9.44140625" style="252" bestFit="1" customWidth="1"/>
    <col min="2057" max="2058" width="9.44140625" style="252" customWidth="1"/>
    <col min="2059" max="2061" width="9.109375" style="252"/>
    <col min="2062" max="2062" width="9.44140625" style="252" bestFit="1" customWidth="1"/>
    <col min="2063" max="2064" width="9.109375" style="252"/>
    <col min="2065" max="2066" width="0" style="252" hidden="1" customWidth="1"/>
    <col min="2067" max="2067" width="9.44140625" style="252" bestFit="1" customWidth="1"/>
    <col min="2068" max="2069" width="9.44140625" style="252" customWidth="1"/>
    <col min="2070" max="2070" width="9.44140625" style="252" bestFit="1" customWidth="1"/>
    <col min="2071" max="2072" width="9.44140625" style="252" customWidth="1"/>
    <col min="2073" max="2073" width="9.44140625" style="252" bestFit="1" customWidth="1"/>
    <col min="2074" max="2075" width="9.44140625" style="252" customWidth="1"/>
    <col min="2076" max="2076" width="9.44140625" style="252" bestFit="1" customWidth="1"/>
    <col min="2077" max="2078" width="9.109375" style="252"/>
    <col min="2079" max="2079" width="9.44140625" style="252" bestFit="1" customWidth="1"/>
    <col min="2080" max="2080" width="10.5546875" style="252" customWidth="1"/>
    <col min="2081" max="2304" width="9.109375" style="252"/>
    <col min="2305" max="2305" width="27.5546875" style="252" customWidth="1"/>
    <col min="2306" max="2306" width="9.44140625" style="252" bestFit="1" customWidth="1"/>
    <col min="2307" max="2307" width="8.5546875" style="252" customWidth="1"/>
    <col min="2308" max="2308" width="9.44140625" style="252" customWidth="1"/>
    <col min="2309" max="2309" width="9.44140625" style="252" bestFit="1" customWidth="1"/>
    <col min="2310" max="2311" width="9.44140625" style="252" customWidth="1"/>
    <col min="2312" max="2312" width="9.44140625" style="252" bestFit="1" customWidth="1"/>
    <col min="2313" max="2314" width="9.44140625" style="252" customWidth="1"/>
    <col min="2315" max="2317" width="9.109375" style="252"/>
    <col min="2318" max="2318" width="9.44140625" style="252" bestFit="1" customWidth="1"/>
    <col min="2319" max="2320" width="9.109375" style="252"/>
    <col min="2321" max="2322" width="0" style="252" hidden="1" customWidth="1"/>
    <col min="2323" max="2323" width="9.44140625" style="252" bestFit="1" customWidth="1"/>
    <col min="2324" max="2325" width="9.44140625" style="252" customWidth="1"/>
    <col min="2326" max="2326" width="9.44140625" style="252" bestFit="1" customWidth="1"/>
    <col min="2327" max="2328" width="9.44140625" style="252" customWidth="1"/>
    <col min="2329" max="2329" width="9.44140625" style="252" bestFit="1" customWidth="1"/>
    <col min="2330" max="2331" width="9.44140625" style="252" customWidth="1"/>
    <col min="2332" max="2332" width="9.44140625" style="252" bestFit="1" customWidth="1"/>
    <col min="2333" max="2334" width="9.109375" style="252"/>
    <col min="2335" max="2335" width="9.44140625" style="252" bestFit="1" customWidth="1"/>
    <col min="2336" max="2336" width="10.5546875" style="252" customWidth="1"/>
    <col min="2337" max="2560" width="9.109375" style="252"/>
    <col min="2561" max="2561" width="27.5546875" style="252" customWidth="1"/>
    <col min="2562" max="2562" width="9.44140625" style="252" bestFit="1" customWidth="1"/>
    <col min="2563" max="2563" width="8.5546875" style="252" customWidth="1"/>
    <col min="2564" max="2564" width="9.44140625" style="252" customWidth="1"/>
    <col min="2565" max="2565" width="9.44140625" style="252" bestFit="1" customWidth="1"/>
    <col min="2566" max="2567" width="9.44140625" style="252" customWidth="1"/>
    <col min="2568" max="2568" width="9.44140625" style="252" bestFit="1" customWidth="1"/>
    <col min="2569" max="2570" width="9.44140625" style="252" customWidth="1"/>
    <col min="2571" max="2573" width="9.109375" style="252"/>
    <col min="2574" max="2574" width="9.44140625" style="252" bestFit="1" customWidth="1"/>
    <col min="2575" max="2576" width="9.109375" style="252"/>
    <col min="2577" max="2578" width="0" style="252" hidden="1" customWidth="1"/>
    <col min="2579" max="2579" width="9.44140625" style="252" bestFit="1" customWidth="1"/>
    <col min="2580" max="2581" width="9.44140625" style="252" customWidth="1"/>
    <col min="2582" max="2582" width="9.44140625" style="252" bestFit="1" customWidth="1"/>
    <col min="2583" max="2584" width="9.44140625" style="252" customWidth="1"/>
    <col min="2585" max="2585" width="9.44140625" style="252" bestFit="1" customWidth="1"/>
    <col min="2586" max="2587" width="9.44140625" style="252" customWidth="1"/>
    <col min="2588" max="2588" width="9.44140625" style="252" bestFit="1" customWidth="1"/>
    <col min="2589" max="2590" width="9.109375" style="252"/>
    <col min="2591" max="2591" width="9.44140625" style="252" bestFit="1" customWidth="1"/>
    <col min="2592" max="2592" width="10.5546875" style="252" customWidth="1"/>
    <col min="2593" max="2816" width="9.109375" style="252"/>
    <col min="2817" max="2817" width="27.5546875" style="252" customWidth="1"/>
    <col min="2818" max="2818" width="9.44140625" style="252" bestFit="1" customWidth="1"/>
    <col min="2819" max="2819" width="8.5546875" style="252" customWidth="1"/>
    <col min="2820" max="2820" width="9.44140625" style="252" customWidth="1"/>
    <col min="2821" max="2821" width="9.44140625" style="252" bestFit="1" customWidth="1"/>
    <col min="2822" max="2823" width="9.44140625" style="252" customWidth="1"/>
    <col min="2824" max="2824" width="9.44140625" style="252" bestFit="1" customWidth="1"/>
    <col min="2825" max="2826" width="9.44140625" style="252" customWidth="1"/>
    <col min="2827" max="2829" width="9.109375" style="252"/>
    <col min="2830" max="2830" width="9.44140625" style="252" bestFit="1" customWidth="1"/>
    <col min="2831" max="2832" width="9.109375" style="252"/>
    <col min="2833" max="2834" width="0" style="252" hidden="1" customWidth="1"/>
    <col min="2835" max="2835" width="9.44140625" style="252" bestFit="1" customWidth="1"/>
    <col min="2836" max="2837" width="9.44140625" style="252" customWidth="1"/>
    <col min="2838" max="2838" width="9.44140625" style="252" bestFit="1" customWidth="1"/>
    <col min="2839" max="2840" width="9.44140625" style="252" customWidth="1"/>
    <col min="2841" max="2841" width="9.44140625" style="252" bestFit="1" customWidth="1"/>
    <col min="2842" max="2843" width="9.44140625" style="252" customWidth="1"/>
    <col min="2844" max="2844" width="9.44140625" style="252" bestFit="1" customWidth="1"/>
    <col min="2845" max="2846" width="9.109375" style="252"/>
    <col min="2847" max="2847" width="9.44140625" style="252" bestFit="1" customWidth="1"/>
    <col min="2848" max="2848" width="10.5546875" style="252" customWidth="1"/>
    <col min="2849" max="3072" width="9.109375" style="252"/>
    <col min="3073" max="3073" width="27.5546875" style="252" customWidth="1"/>
    <col min="3074" max="3074" width="9.44140625" style="252" bestFit="1" customWidth="1"/>
    <col min="3075" max="3075" width="8.5546875" style="252" customWidth="1"/>
    <col min="3076" max="3076" width="9.44140625" style="252" customWidth="1"/>
    <col min="3077" max="3077" width="9.44140625" style="252" bestFit="1" customWidth="1"/>
    <col min="3078" max="3079" width="9.44140625" style="252" customWidth="1"/>
    <col min="3080" max="3080" width="9.44140625" style="252" bestFit="1" customWidth="1"/>
    <col min="3081" max="3082" width="9.44140625" style="252" customWidth="1"/>
    <col min="3083" max="3085" width="9.109375" style="252"/>
    <col min="3086" max="3086" width="9.44140625" style="252" bestFit="1" customWidth="1"/>
    <col min="3087" max="3088" width="9.109375" style="252"/>
    <col min="3089" max="3090" width="0" style="252" hidden="1" customWidth="1"/>
    <col min="3091" max="3091" width="9.44140625" style="252" bestFit="1" customWidth="1"/>
    <col min="3092" max="3093" width="9.44140625" style="252" customWidth="1"/>
    <col min="3094" max="3094" width="9.44140625" style="252" bestFit="1" customWidth="1"/>
    <col min="3095" max="3096" width="9.44140625" style="252" customWidth="1"/>
    <col min="3097" max="3097" width="9.44140625" style="252" bestFit="1" customWidth="1"/>
    <col min="3098" max="3099" width="9.44140625" style="252" customWidth="1"/>
    <col min="3100" max="3100" width="9.44140625" style="252" bestFit="1" customWidth="1"/>
    <col min="3101" max="3102" width="9.109375" style="252"/>
    <col min="3103" max="3103" width="9.44140625" style="252" bestFit="1" customWidth="1"/>
    <col min="3104" max="3104" width="10.5546875" style="252" customWidth="1"/>
    <col min="3105" max="3328" width="9.109375" style="252"/>
    <col min="3329" max="3329" width="27.5546875" style="252" customWidth="1"/>
    <col min="3330" max="3330" width="9.44140625" style="252" bestFit="1" customWidth="1"/>
    <col min="3331" max="3331" width="8.5546875" style="252" customWidth="1"/>
    <col min="3332" max="3332" width="9.44140625" style="252" customWidth="1"/>
    <col min="3333" max="3333" width="9.44140625" style="252" bestFit="1" customWidth="1"/>
    <col min="3334" max="3335" width="9.44140625" style="252" customWidth="1"/>
    <col min="3336" max="3336" width="9.44140625" style="252" bestFit="1" customWidth="1"/>
    <col min="3337" max="3338" width="9.44140625" style="252" customWidth="1"/>
    <col min="3339" max="3341" width="9.109375" style="252"/>
    <col min="3342" max="3342" width="9.44140625" style="252" bestFit="1" customWidth="1"/>
    <col min="3343" max="3344" width="9.109375" style="252"/>
    <col min="3345" max="3346" width="0" style="252" hidden="1" customWidth="1"/>
    <col min="3347" max="3347" width="9.44140625" style="252" bestFit="1" customWidth="1"/>
    <col min="3348" max="3349" width="9.44140625" style="252" customWidth="1"/>
    <col min="3350" max="3350" width="9.44140625" style="252" bestFit="1" customWidth="1"/>
    <col min="3351" max="3352" width="9.44140625" style="252" customWidth="1"/>
    <col min="3353" max="3353" width="9.44140625" style="252" bestFit="1" customWidth="1"/>
    <col min="3354" max="3355" width="9.44140625" style="252" customWidth="1"/>
    <col min="3356" max="3356" width="9.44140625" style="252" bestFit="1" customWidth="1"/>
    <col min="3357" max="3358" width="9.109375" style="252"/>
    <col min="3359" max="3359" width="9.44140625" style="252" bestFit="1" customWidth="1"/>
    <col min="3360" max="3360" width="10.5546875" style="252" customWidth="1"/>
    <col min="3361" max="3584" width="9.109375" style="252"/>
    <col min="3585" max="3585" width="27.5546875" style="252" customWidth="1"/>
    <col min="3586" max="3586" width="9.44140625" style="252" bestFit="1" customWidth="1"/>
    <col min="3587" max="3587" width="8.5546875" style="252" customWidth="1"/>
    <col min="3588" max="3588" width="9.44140625" style="252" customWidth="1"/>
    <col min="3589" max="3589" width="9.44140625" style="252" bestFit="1" customWidth="1"/>
    <col min="3590" max="3591" width="9.44140625" style="252" customWidth="1"/>
    <col min="3592" max="3592" width="9.44140625" style="252" bestFit="1" customWidth="1"/>
    <col min="3593" max="3594" width="9.44140625" style="252" customWidth="1"/>
    <col min="3595" max="3597" width="9.109375" style="252"/>
    <col min="3598" max="3598" width="9.44140625" style="252" bestFit="1" customWidth="1"/>
    <col min="3599" max="3600" width="9.109375" style="252"/>
    <col min="3601" max="3602" width="0" style="252" hidden="1" customWidth="1"/>
    <col min="3603" max="3603" width="9.44140625" style="252" bestFit="1" customWidth="1"/>
    <col min="3604" max="3605" width="9.44140625" style="252" customWidth="1"/>
    <col min="3606" max="3606" width="9.44140625" style="252" bestFit="1" customWidth="1"/>
    <col min="3607" max="3608" width="9.44140625" style="252" customWidth="1"/>
    <col min="3609" max="3609" width="9.44140625" style="252" bestFit="1" customWidth="1"/>
    <col min="3610" max="3611" width="9.44140625" style="252" customWidth="1"/>
    <col min="3612" max="3612" width="9.44140625" style="252" bestFit="1" customWidth="1"/>
    <col min="3613" max="3614" width="9.109375" style="252"/>
    <col min="3615" max="3615" width="9.44140625" style="252" bestFit="1" customWidth="1"/>
    <col min="3616" max="3616" width="10.5546875" style="252" customWidth="1"/>
    <col min="3617" max="3840" width="9.109375" style="252"/>
    <col min="3841" max="3841" width="27.5546875" style="252" customWidth="1"/>
    <col min="3842" max="3842" width="9.44140625" style="252" bestFit="1" customWidth="1"/>
    <col min="3843" max="3843" width="8.5546875" style="252" customWidth="1"/>
    <col min="3844" max="3844" width="9.44140625" style="252" customWidth="1"/>
    <col min="3845" max="3845" width="9.44140625" style="252" bestFit="1" customWidth="1"/>
    <col min="3846" max="3847" width="9.44140625" style="252" customWidth="1"/>
    <col min="3848" max="3848" width="9.44140625" style="252" bestFit="1" customWidth="1"/>
    <col min="3849" max="3850" width="9.44140625" style="252" customWidth="1"/>
    <col min="3851" max="3853" width="9.109375" style="252"/>
    <col min="3854" max="3854" width="9.44140625" style="252" bestFit="1" customWidth="1"/>
    <col min="3855" max="3856" width="9.109375" style="252"/>
    <col min="3857" max="3858" width="0" style="252" hidden="1" customWidth="1"/>
    <col min="3859" max="3859" width="9.44140625" style="252" bestFit="1" customWidth="1"/>
    <col min="3860" max="3861" width="9.44140625" style="252" customWidth="1"/>
    <col min="3862" max="3862" width="9.44140625" style="252" bestFit="1" customWidth="1"/>
    <col min="3863" max="3864" width="9.44140625" style="252" customWidth="1"/>
    <col min="3865" max="3865" width="9.44140625" style="252" bestFit="1" customWidth="1"/>
    <col min="3866" max="3867" width="9.44140625" style="252" customWidth="1"/>
    <col min="3868" max="3868" width="9.44140625" style="252" bestFit="1" customWidth="1"/>
    <col min="3869" max="3870" width="9.109375" style="252"/>
    <col min="3871" max="3871" width="9.44140625" style="252" bestFit="1" customWidth="1"/>
    <col min="3872" max="3872" width="10.5546875" style="252" customWidth="1"/>
    <col min="3873" max="4096" width="9.109375" style="252"/>
    <col min="4097" max="4097" width="27.5546875" style="252" customWidth="1"/>
    <col min="4098" max="4098" width="9.44140625" style="252" bestFit="1" customWidth="1"/>
    <col min="4099" max="4099" width="8.5546875" style="252" customWidth="1"/>
    <col min="4100" max="4100" width="9.44140625" style="252" customWidth="1"/>
    <col min="4101" max="4101" width="9.44140625" style="252" bestFit="1" customWidth="1"/>
    <col min="4102" max="4103" width="9.44140625" style="252" customWidth="1"/>
    <col min="4104" max="4104" width="9.44140625" style="252" bestFit="1" customWidth="1"/>
    <col min="4105" max="4106" width="9.44140625" style="252" customWidth="1"/>
    <col min="4107" max="4109" width="9.109375" style="252"/>
    <col min="4110" max="4110" width="9.44140625" style="252" bestFit="1" customWidth="1"/>
    <col min="4111" max="4112" width="9.109375" style="252"/>
    <col min="4113" max="4114" width="0" style="252" hidden="1" customWidth="1"/>
    <col min="4115" max="4115" width="9.44140625" style="252" bestFit="1" customWidth="1"/>
    <col min="4116" max="4117" width="9.44140625" style="252" customWidth="1"/>
    <col min="4118" max="4118" width="9.44140625" style="252" bestFit="1" customWidth="1"/>
    <col min="4119" max="4120" width="9.44140625" style="252" customWidth="1"/>
    <col min="4121" max="4121" width="9.44140625" style="252" bestFit="1" customWidth="1"/>
    <col min="4122" max="4123" width="9.44140625" style="252" customWidth="1"/>
    <col min="4124" max="4124" width="9.44140625" style="252" bestFit="1" customWidth="1"/>
    <col min="4125" max="4126" width="9.109375" style="252"/>
    <col min="4127" max="4127" width="9.44140625" style="252" bestFit="1" customWidth="1"/>
    <col min="4128" max="4128" width="10.5546875" style="252" customWidth="1"/>
    <col min="4129" max="4352" width="9.109375" style="252"/>
    <col min="4353" max="4353" width="27.5546875" style="252" customWidth="1"/>
    <col min="4354" max="4354" width="9.44140625" style="252" bestFit="1" customWidth="1"/>
    <col min="4355" max="4355" width="8.5546875" style="252" customWidth="1"/>
    <col min="4356" max="4356" width="9.44140625" style="252" customWidth="1"/>
    <col min="4357" max="4357" width="9.44140625" style="252" bestFit="1" customWidth="1"/>
    <col min="4358" max="4359" width="9.44140625" style="252" customWidth="1"/>
    <col min="4360" max="4360" width="9.44140625" style="252" bestFit="1" customWidth="1"/>
    <col min="4361" max="4362" width="9.44140625" style="252" customWidth="1"/>
    <col min="4363" max="4365" width="9.109375" style="252"/>
    <col min="4366" max="4366" width="9.44140625" style="252" bestFit="1" customWidth="1"/>
    <col min="4367" max="4368" width="9.109375" style="252"/>
    <col min="4369" max="4370" width="0" style="252" hidden="1" customWidth="1"/>
    <col min="4371" max="4371" width="9.44140625" style="252" bestFit="1" customWidth="1"/>
    <col min="4372" max="4373" width="9.44140625" style="252" customWidth="1"/>
    <col min="4374" max="4374" width="9.44140625" style="252" bestFit="1" customWidth="1"/>
    <col min="4375" max="4376" width="9.44140625" style="252" customWidth="1"/>
    <col min="4377" max="4377" width="9.44140625" style="252" bestFit="1" customWidth="1"/>
    <col min="4378" max="4379" width="9.44140625" style="252" customWidth="1"/>
    <col min="4380" max="4380" width="9.44140625" style="252" bestFit="1" customWidth="1"/>
    <col min="4381" max="4382" width="9.109375" style="252"/>
    <col min="4383" max="4383" width="9.44140625" style="252" bestFit="1" customWidth="1"/>
    <col min="4384" max="4384" width="10.5546875" style="252" customWidth="1"/>
    <col min="4385" max="4608" width="9.109375" style="252"/>
    <col min="4609" max="4609" width="27.5546875" style="252" customWidth="1"/>
    <col min="4610" max="4610" width="9.44140625" style="252" bestFit="1" customWidth="1"/>
    <col min="4611" max="4611" width="8.5546875" style="252" customWidth="1"/>
    <col min="4612" max="4612" width="9.44140625" style="252" customWidth="1"/>
    <col min="4613" max="4613" width="9.44140625" style="252" bestFit="1" customWidth="1"/>
    <col min="4614" max="4615" width="9.44140625" style="252" customWidth="1"/>
    <col min="4616" max="4616" width="9.44140625" style="252" bestFit="1" customWidth="1"/>
    <col min="4617" max="4618" width="9.44140625" style="252" customWidth="1"/>
    <col min="4619" max="4621" width="9.109375" style="252"/>
    <col min="4622" max="4622" width="9.44140625" style="252" bestFit="1" customWidth="1"/>
    <col min="4623" max="4624" width="9.109375" style="252"/>
    <col min="4625" max="4626" width="0" style="252" hidden="1" customWidth="1"/>
    <col min="4627" max="4627" width="9.44140625" style="252" bestFit="1" customWidth="1"/>
    <col min="4628" max="4629" width="9.44140625" style="252" customWidth="1"/>
    <col min="4630" max="4630" width="9.44140625" style="252" bestFit="1" customWidth="1"/>
    <col min="4631" max="4632" width="9.44140625" style="252" customWidth="1"/>
    <col min="4633" max="4633" width="9.44140625" style="252" bestFit="1" customWidth="1"/>
    <col min="4634" max="4635" width="9.44140625" style="252" customWidth="1"/>
    <col min="4636" max="4636" width="9.44140625" style="252" bestFit="1" customWidth="1"/>
    <col min="4637" max="4638" width="9.109375" style="252"/>
    <col min="4639" max="4639" width="9.44140625" style="252" bestFit="1" customWidth="1"/>
    <col min="4640" max="4640" width="10.5546875" style="252" customWidth="1"/>
    <col min="4641" max="4864" width="9.109375" style="252"/>
    <col min="4865" max="4865" width="27.5546875" style="252" customWidth="1"/>
    <col min="4866" max="4866" width="9.44140625" style="252" bestFit="1" customWidth="1"/>
    <col min="4867" max="4867" width="8.5546875" style="252" customWidth="1"/>
    <col min="4868" max="4868" width="9.44140625" style="252" customWidth="1"/>
    <col min="4869" max="4869" width="9.44140625" style="252" bestFit="1" customWidth="1"/>
    <col min="4870" max="4871" width="9.44140625" style="252" customWidth="1"/>
    <col min="4872" max="4872" width="9.44140625" style="252" bestFit="1" customWidth="1"/>
    <col min="4873" max="4874" width="9.44140625" style="252" customWidth="1"/>
    <col min="4875" max="4877" width="9.109375" style="252"/>
    <col min="4878" max="4878" width="9.44140625" style="252" bestFit="1" customWidth="1"/>
    <col min="4879" max="4880" width="9.109375" style="252"/>
    <col min="4881" max="4882" width="0" style="252" hidden="1" customWidth="1"/>
    <col min="4883" max="4883" width="9.44140625" style="252" bestFit="1" customWidth="1"/>
    <col min="4884" max="4885" width="9.44140625" style="252" customWidth="1"/>
    <col min="4886" max="4886" width="9.44140625" style="252" bestFit="1" customWidth="1"/>
    <col min="4887" max="4888" width="9.44140625" style="252" customWidth="1"/>
    <col min="4889" max="4889" width="9.44140625" style="252" bestFit="1" customWidth="1"/>
    <col min="4890" max="4891" width="9.44140625" style="252" customWidth="1"/>
    <col min="4892" max="4892" width="9.44140625" style="252" bestFit="1" customWidth="1"/>
    <col min="4893" max="4894" width="9.109375" style="252"/>
    <col min="4895" max="4895" width="9.44140625" style="252" bestFit="1" customWidth="1"/>
    <col min="4896" max="4896" width="10.5546875" style="252" customWidth="1"/>
    <col min="4897" max="5120" width="9.109375" style="252"/>
    <col min="5121" max="5121" width="27.5546875" style="252" customWidth="1"/>
    <col min="5122" max="5122" width="9.44140625" style="252" bestFit="1" customWidth="1"/>
    <col min="5123" max="5123" width="8.5546875" style="252" customWidth="1"/>
    <col min="5124" max="5124" width="9.44140625" style="252" customWidth="1"/>
    <col min="5125" max="5125" width="9.44140625" style="252" bestFit="1" customWidth="1"/>
    <col min="5126" max="5127" width="9.44140625" style="252" customWidth="1"/>
    <col min="5128" max="5128" width="9.44140625" style="252" bestFit="1" customWidth="1"/>
    <col min="5129" max="5130" width="9.44140625" style="252" customWidth="1"/>
    <col min="5131" max="5133" width="9.109375" style="252"/>
    <col min="5134" max="5134" width="9.44140625" style="252" bestFit="1" customWidth="1"/>
    <col min="5135" max="5136" width="9.109375" style="252"/>
    <col min="5137" max="5138" width="0" style="252" hidden="1" customWidth="1"/>
    <col min="5139" max="5139" width="9.44140625" style="252" bestFit="1" customWidth="1"/>
    <col min="5140" max="5141" width="9.44140625" style="252" customWidth="1"/>
    <col min="5142" max="5142" width="9.44140625" style="252" bestFit="1" customWidth="1"/>
    <col min="5143" max="5144" width="9.44140625" style="252" customWidth="1"/>
    <col min="5145" max="5145" width="9.44140625" style="252" bestFit="1" customWidth="1"/>
    <col min="5146" max="5147" width="9.44140625" style="252" customWidth="1"/>
    <col min="5148" max="5148" width="9.44140625" style="252" bestFit="1" customWidth="1"/>
    <col min="5149" max="5150" width="9.109375" style="252"/>
    <col min="5151" max="5151" width="9.44140625" style="252" bestFit="1" customWidth="1"/>
    <col min="5152" max="5152" width="10.5546875" style="252" customWidth="1"/>
    <col min="5153" max="5376" width="9.109375" style="252"/>
    <col min="5377" max="5377" width="27.5546875" style="252" customWidth="1"/>
    <col min="5378" max="5378" width="9.44140625" style="252" bestFit="1" customWidth="1"/>
    <col min="5379" max="5379" width="8.5546875" style="252" customWidth="1"/>
    <col min="5380" max="5380" width="9.44140625" style="252" customWidth="1"/>
    <col min="5381" max="5381" width="9.44140625" style="252" bestFit="1" customWidth="1"/>
    <col min="5382" max="5383" width="9.44140625" style="252" customWidth="1"/>
    <col min="5384" max="5384" width="9.44140625" style="252" bestFit="1" customWidth="1"/>
    <col min="5385" max="5386" width="9.44140625" style="252" customWidth="1"/>
    <col min="5387" max="5389" width="9.109375" style="252"/>
    <col min="5390" max="5390" width="9.44140625" style="252" bestFit="1" customWidth="1"/>
    <col min="5391" max="5392" width="9.109375" style="252"/>
    <col min="5393" max="5394" width="0" style="252" hidden="1" customWidth="1"/>
    <col min="5395" max="5395" width="9.44140625" style="252" bestFit="1" customWidth="1"/>
    <col min="5396" max="5397" width="9.44140625" style="252" customWidth="1"/>
    <col min="5398" max="5398" width="9.44140625" style="252" bestFit="1" customWidth="1"/>
    <col min="5399" max="5400" width="9.44140625" style="252" customWidth="1"/>
    <col min="5401" max="5401" width="9.44140625" style="252" bestFit="1" customWidth="1"/>
    <col min="5402" max="5403" width="9.44140625" style="252" customWidth="1"/>
    <col min="5404" max="5404" width="9.44140625" style="252" bestFit="1" customWidth="1"/>
    <col min="5405" max="5406" width="9.109375" style="252"/>
    <col min="5407" max="5407" width="9.44140625" style="252" bestFit="1" customWidth="1"/>
    <col min="5408" max="5408" width="10.5546875" style="252" customWidth="1"/>
    <col min="5409" max="5632" width="9.109375" style="252"/>
    <col min="5633" max="5633" width="27.5546875" style="252" customWidth="1"/>
    <col min="5634" max="5634" width="9.44140625" style="252" bestFit="1" customWidth="1"/>
    <col min="5635" max="5635" width="8.5546875" style="252" customWidth="1"/>
    <col min="5636" max="5636" width="9.44140625" style="252" customWidth="1"/>
    <col min="5637" max="5637" width="9.44140625" style="252" bestFit="1" customWidth="1"/>
    <col min="5638" max="5639" width="9.44140625" style="252" customWidth="1"/>
    <col min="5640" max="5640" width="9.44140625" style="252" bestFit="1" customWidth="1"/>
    <col min="5641" max="5642" width="9.44140625" style="252" customWidth="1"/>
    <col min="5643" max="5645" width="9.109375" style="252"/>
    <col min="5646" max="5646" width="9.44140625" style="252" bestFit="1" customWidth="1"/>
    <col min="5647" max="5648" width="9.109375" style="252"/>
    <col min="5649" max="5650" width="0" style="252" hidden="1" customWidth="1"/>
    <col min="5651" max="5651" width="9.44140625" style="252" bestFit="1" customWidth="1"/>
    <col min="5652" max="5653" width="9.44140625" style="252" customWidth="1"/>
    <col min="5654" max="5654" width="9.44140625" style="252" bestFit="1" customWidth="1"/>
    <col min="5655" max="5656" width="9.44140625" style="252" customWidth="1"/>
    <col min="5657" max="5657" width="9.44140625" style="252" bestFit="1" customWidth="1"/>
    <col min="5658" max="5659" width="9.44140625" style="252" customWidth="1"/>
    <col min="5660" max="5660" width="9.44140625" style="252" bestFit="1" customWidth="1"/>
    <col min="5661" max="5662" width="9.109375" style="252"/>
    <col min="5663" max="5663" width="9.44140625" style="252" bestFit="1" customWidth="1"/>
    <col min="5664" max="5664" width="10.5546875" style="252" customWidth="1"/>
    <col min="5665" max="5888" width="9.109375" style="252"/>
    <col min="5889" max="5889" width="27.5546875" style="252" customWidth="1"/>
    <col min="5890" max="5890" width="9.44140625" style="252" bestFit="1" customWidth="1"/>
    <col min="5891" max="5891" width="8.5546875" style="252" customWidth="1"/>
    <col min="5892" max="5892" width="9.44140625" style="252" customWidth="1"/>
    <col min="5893" max="5893" width="9.44140625" style="252" bestFit="1" customWidth="1"/>
    <col min="5894" max="5895" width="9.44140625" style="252" customWidth="1"/>
    <col min="5896" max="5896" width="9.44140625" style="252" bestFit="1" customWidth="1"/>
    <col min="5897" max="5898" width="9.44140625" style="252" customWidth="1"/>
    <col min="5899" max="5901" width="9.109375" style="252"/>
    <col min="5902" max="5902" width="9.44140625" style="252" bestFit="1" customWidth="1"/>
    <col min="5903" max="5904" width="9.109375" style="252"/>
    <col min="5905" max="5906" width="0" style="252" hidden="1" customWidth="1"/>
    <col min="5907" max="5907" width="9.44140625" style="252" bestFit="1" customWidth="1"/>
    <col min="5908" max="5909" width="9.44140625" style="252" customWidth="1"/>
    <col min="5910" max="5910" width="9.44140625" style="252" bestFit="1" customWidth="1"/>
    <col min="5911" max="5912" width="9.44140625" style="252" customWidth="1"/>
    <col min="5913" max="5913" width="9.44140625" style="252" bestFit="1" customWidth="1"/>
    <col min="5914" max="5915" width="9.44140625" style="252" customWidth="1"/>
    <col min="5916" max="5916" width="9.44140625" style="252" bestFit="1" customWidth="1"/>
    <col min="5917" max="5918" width="9.109375" style="252"/>
    <col min="5919" max="5919" width="9.44140625" style="252" bestFit="1" customWidth="1"/>
    <col min="5920" max="5920" width="10.5546875" style="252" customWidth="1"/>
    <col min="5921" max="6144" width="9.109375" style="252"/>
    <col min="6145" max="6145" width="27.5546875" style="252" customWidth="1"/>
    <col min="6146" max="6146" width="9.44140625" style="252" bestFit="1" customWidth="1"/>
    <col min="6147" max="6147" width="8.5546875" style="252" customWidth="1"/>
    <col min="6148" max="6148" width="9.44140625" style="252" customWidth="1"/>
    <col min="6149" max="6149" width="9.44140625" style="252" bestFit="1" customWidth="1"/>
    <col min="6150" max="6151" width="9.44140625" style="252" customWidth="1"/>
    <col min="6152" max="6152" width="9.44140625" style="252" bestFit="1" customWidth="1"/>
    <col min="6153" max="6154" width="9.44140625" style="252" customWidth="1"/>
    <col min="6155" max="6157" width="9.109375" style="252"/>
    <col min="6158" max="6158" width="9.44140625" style="252" bestFit="1" customWidth="1"/>
    <col min="6159" max="6160" width="9.109375" style="252"/>
    <col min="6161" max="6162" width="0" style="252" hidden="1" customWidth="1"/>
    <col min="6163" max="6163" width="9.44140625" style="252" bestFit="1" customWidth="1"/>
    <col min="6164" max="6165" width="9.44140625" style="252" customWidth="1"/>
    <col min="6166" max="6166" width="9.44140625" style="252" bestFit="1" customWidth="1"/>
    <col min="6167" max="6168" width="9.44140625" style="252" customWidth="1"/>
    <col min="6169" max="6169" width="9.44140625" style="252" bestFit="1" customWidth="1"/>
    <col min="6170" max="6171" width="9.44140625" style="252" customWidth="1"/>
    <col min="6172" max="6172" width="9.44140625" style="252" bestFit="1" customWidth="1"/>
    <col min="6173" max="6174" width="9.109375" style="252"/>
    <col min="6175" max="6175" width="9.44140625" style="252" bestFit="1" customWidth="1"/>
    <col min="6176" max="6176" width="10.5546875" style="252" customWidth="1"/>
    <col min="6177" max="6400" width="9.109375" style="252"/>
    <col min="6401" max="6401" width="27.5546875" style="252" customWidth="1"/>
    <col min="6402" max="6402" width="9.44140625" style="252" bestFit="1" customWidth="1"/>
    <col min="6403" max="6403" width="8.5546875" style="252" customWidth="1"/>
    <col min="6404" max="6404" width="9.44140625" style="252" customWidth="1"/>
    <col min="6405" max="6405" width="9.44140625" style="252" bestFit="1" customWidth="1"/>
    <col min="6406" max="6407" width="9.44140625" style="252" customWidth="1"/>
    <col min="6408" max="6408" width="9.44140625" style="252" bestFit="1" customWidth="1"/>
    <col min="6409" max="6410" width="9.44140625" style="252" customWidth="1"/>
    <col min="6411" max="6413" width="9.109375" style="252"/>
    <col min="6414" max="6414" width="9.44140625" style="252" bestFit="1" customWidth="1"/>
    <col min="6415" max="6416" width="9.109375" style="252"/>
    <col min="6417" max="6418" width="0" style="252" hidden="1" customWidth="1"/>
    <col min="6419" max="6419" width="9.44140625" style="252" bestFit="1" customWidth="1"/>
    <col min="6420" max="6421" width="9.44140625" style="252" customWidth="1"/>
    <col min="6422" max="6422" width="9.44140625" style="252" bestFit="1" customWidth="1"/>
    <col min="6423" max="6424" width="9.44140625" style="252" customWidth="1"/>
    <col min="6425" max="6425" width="9.44140625" style="252" bestFit="1" customWidth="1"/>
    <col min="6426" max="6427" width="9.44140625" style="252" customWidth="1"/>
    <col min="6428" max="6428" width="9.44140625" style="252" bestFit="1" customWidth="1"/>
    <col min="6429" max="6430" width="9.109375" style="252"/>
    <col min="6431" max="6431" width="9.44140625" style="252" bestFit="1" customWidth="1"/>
    <col min="6432" max="6432" width="10.5546875" style="252" customWidth="1"/>
    <col min="6433" max="6656" width="9.109375" style="252"/>
    <col min="6657" max="6657" width="27.5546875" style="252" customWidth="1"/>
    <col min="6658" max="6658" width="9.44140625" style="252" bestFit="1" customWidth="1"/>
    <col min="6659" max="6659" width="8.5546875" style="252" customWidth="1"/>
    <col min="6660" max="6660" width="9.44140625" style="252" customWidth="1"/>
    <col min="6661" max="6661" width="9.44140625" style="252" bestFit="1" customWidth="1"/>
    <col min="6662" max="6663" width="9.44140625" style="252" customWidth="1"/>
    <col min="6664" max="6664" width="9.44140625" style="252" bestFit="1" customWidth="1"/>
    <col min="6665" max="6666" width="9.44140625" style="252" customWidth="1"/>
    <col min="6667" max="6669" width="9.109375" style="252"/>
    <col min="6670" max="6670" width="9.44140625" style="252" bestFit="1" customWidth="1"/>
    <col min="6671" max="6672" width="9.109375" style="252"/>
    <col min="6673" max="6674" width="0" style="252" hidden="1" customWidth="1"/>
    <col min="6675" max="6675" width="9.44140625" style="252" bestFit="1" customWidth="1"/>
    <col min="6676" max="6677" width="9.44140625" style="252" customWidth="1"/>
    <col min="6678" max="6678" width="9.44140625" style="252" bestFit="1" customWidth="1"/>
    <col min="6679" max="6680" width="9.44140625" style="252" customWidth="1"/>
    <col min="6681" max="6681" width="9.44140625" style="252" bestFit="1" customWidth="1"/>
    <col min="6682" max="6683" width="9.44140625" style="252" customWidth="1"/>
    <col min="6684" max="6684" width="9.44140625" style="252" bestFit="1" customWidth="1"/>
    <col min="6685" max="6686" width="9.109375" style="252"/>
    <col min="6687" max="6687" width="9.44140625" style="252" bestFit="1" customWidth="1"/>
    <col min="6688" max="6688" width="10.5546875" style="252" customWidth="1"/>
    <col min="6689" max="6912" width="9.109375" style="252"/>
    <col min="6913" max="6913" width="27.5546875" style="252" customWidth="1"/>
    <col min="6914" max="6914" width="9.44140625" style="252" bestFit="1" customWidth="1"/>
    <col min="6915" max="6915" width="8.5546875" style="252" customWidth="1"/>
    <col min="6916" max="6916" width="9.44140625" style="252" customWidth="1"/>
    <col min="6917" max="6917" width="9.44140625" style="252" bestFit="1" customWidth="1"/>
    <col min="6918" max="6919" width="9.44140625" style="252" customWidth="1"/>
    <col min="6920" max="6920" width="9.44140625" style="252" bestFit="1" customWidth="1"/>
    <col min="6921" max="6922" width="9.44140625" style="252" customWidth="1"/>
    <col min="6923" max="6925" width="9.109375" style="252"/>
    <col min="6926" max="6926" width="9.44140625" style="252" bestFit="1" customWidth="1"/>
    <col min="6927" max="6928" width="9.109375" style="252"/>
    <col min="6929" max="6930" width="0" style="252" hidden="1" customWidth="1"/>
    <col min="6931" max="6931" width="9.44140625" style="252" bestFit="1" customWidth="1"/>
    <col min="6932" max="6933" width="9.44140625" style="252" customWidth="1"/>
    <col min="6934" max="6934" width="9.44140625" style="252" bestFit="1" customWidth="1"/>
    <col min="6935" max="6936" width="9.44140625" style="252" customWidth="1"/>
    <col min="6937" max="6937" width="9.44140625" style="252" bestFit="1" customWidth="1"/>
    <col min="6938" max="6939" width="9.44140625" style="252" customWidth="1"/>
    <col min="6940" max="6940" width="9.44140625" style="252" bestFit="1" customWidth="1"/>
    <col min="6941" max="6942" width="9.109375" style="252"/>
    <col min="6943" max="6943" width="9.44140625" style="252" bestFit="1" customWidth="1"/>
    <col min="6944" max="6944" width="10.5546875" style="252" customWidth="1"/>
    <col min="6945" max="7168" width="9.109375" style="252"/>
    <col min="7169" max="7169" width="27.5546875" style="252" customWidth="1"/>
    <col min="7170" max="7170" width="9.44140625" style="252" bestFit="1" customWidth="1"/>
    <col min="7171" max="7171" width="8.5546875" style="252" customWidth="1"/>
    <col min="7172" max="7172" width="9.44140625" style="252" customWidth="1"/>
    <col min="7173" max="7173" width="9.44140625" style="252" bestFit="1" customWidth="1"/>
    <col min="7174" max="7175" width="9.44140625" style="252" customWidth="1"/>
    <col min="7176" max="7176" width="9.44140625" style="252" bestFit="1" customWidth="1"/>
    <col min="7177" max="7178" width="9.44140625" style="252" customWidth="1"/>
    <col min="7179" max="7181" width="9.109375" style="252"/>
    <col min="7182" max="7182" width="9.44140625" style="252" bestFit="1" customWidth="1"/>
    <col min="7183" max="7184" width="9.109375" style="252"/>
    <col min="7185" max="7186" width="0" style="252" hidden="1" customWidth="1"/>
    <col min="7187" max="7187" width="9.44140625" style="252" bestFit="1" customWidth="1"/>
    <col min="7188" max="7189" width="9.44140625" style="252" customWidth="1"/>
    <col min="7190" max="7190" width="9.44140625" style="252" bestFit="1" customWidth="1"/>
    <col min="7191" max="7192" width="9.44140625" style="252" customWidth="1"/>
    <col min="7193" max="7193" width="9.44140625" style="252" bestFit="1" customWidth="1"/>
    <col min="7194" max="7195" width="9.44140625" style="252" customWidth="1"/>
    <col min="7196" max="7196" width="9.44140625" style="252" bestFit="1" customWidth="1"/>
    <col min="7197" max="7198" width="9.109375" style="252"/>
    <col min="7199" max="7199" width="9.44140625" style="252" bestFit="1" customWidth="1"/>
    <col min="7200" max="7200" width="10.5546875" style="252" customWidth="1"/>
    <col min="7201" max="7424" width="9.109375" style="252"/>
    <col min="7425" max="7425" width="27.5546875" style="252" customWidth="1"/>
    <col min="7426" max="7426" width="9.44140625" style="252" bestFit="1" customWidth="1"/>
    <col min="7427" max="7427" width="8.5546875" style="252" customWidth="1"/>
    <col min="7428" max="7428" width="9.44140625" style="252" customWidth="1"/>
    <col min="7429" max="7429" width="9.44140625" style="252" bestFit="1" customWidth="1"/>
    <col min="7430" max="7431" width="9.44140625" style="252" customWidth="1"/>
    <col min="7432" max="7432" width="9.44140625" style="252" bestFit="1" customWidth="1"/>
    <col min="7433" max="7434" width="9.44140625" style="252" customWidth="1"/>
    <col min="7435" max="7437" width="9.109375" style="252"/>
    <col min="7438" max="7438" width="9.44140625" style="252" bestFit="1" customWidth="1"/>
    <col min="7439" max="7440" width="9.109375" style="252"/>
    <col min="7441" max="7442" width="0" style="252" hidden="1" customWidth="1"/>
    <col min="7443" max="7443" width="9.44140625" style="252" bestFit="1" customWidth="1"/>
    <col min="7444" max="7445" width="9.44140625" style="252" customWidth="1"/>
    <col min="7446" max="7446" width="9.44140625" style="252" bestFit="1" customWidth="1"/>
    <col min="7447" max="7448" width="9.44140625" style="252" customWidth="1"/>
    <col min="7449" max="7449" width="9.44140625" style="252" bestFit="1" customWidth="1"/>
    <col min="7450" max="7451" width="9.44140625" style="252" customWidth="1"/>
    <col min="7452" max="7452" width="9.44140625" style="252" bestFit="1" customWidth="1"/>
    <col min="7453" max="7454" width="9.109375" style="252"/>
    <col min="7455" max="7455" width="9.44140625" style="252" bestFit="1" customWidth="1"/>
    <col min="7456" max="7456" width="10.5546875" style="252" customWidth="1"/>
    <col min="7457" max="7680" width="9.109375" style="252"/>
    <col min="7681" max="7681" width="27.5546875" style="252" customWidth="1"/>
    <col min="7682" max="7682" width="9.44140625" style="252" bestFit="1" customWidth="1"/>
    <col min="7683" max="7683" width="8.5546875" style="252" customWidth="1"/>
    <col min="7684" max="7684" width="9.44140625" style="252" customWidth="1"/>
    <col min="7685" max="7685" width="9.44140625" style="252" bestFit="1" customWidth="1"/>
    <col min="7686" max="7687" width="9.44140625" style="252" customWidth="1"/>
    <col min="7688" max="7688" width="9.44140625" style="252" bestFit="1" customWidth="1"/>
    <col min="7689" max="7690" width="9.44140625" style="252" customWidth="1"/>
    <col min="7691" max="7693" width="9.109375" style="252"/>
    <col min="7694" max="7694" width="9.44140625" style="252" bestFit="1" customWidth="1"/>
    <col min="7695" max="7696" width="9.109375" style="252"/>
    <col min="7697" max="7698" width="0" style="252" hidden="1" customWidth="1"/>
    <col min="7699" max="7699" width="9.44140625" style="252" bestFit="1" customWidth="1"/>
    <col min="7700" max="7701" width="9.44140625" style="252" customWidth="1"/>
    <col min="7702" max="7702" width="9.44140625" style="252" bestFit="1" customWidth="1"/>
    <col min="7703" max="7704" width="9.44140625" style="252" customWidth="1"/>
    <col min="7705" max="7705" width="9.44140625" style="252" bestFit="1" customWidth="1"/>
    <col min="7706" max="7707" width="9.44140625" style="252" customWidth="1"/>
    <col min="7708" max="7708" width="9.44140625" style="252" bestFit="1" customWidth="1"/>
    <col min="7709" max="7710" width="9.109375" style="252"/>
    <col min="7711" max="7711" width="9.44140625" style="252" bestFit="1" customWidth="1"/>
    <col min="7712" max="7712" width="10.5546875" style="252" customWidth="1"/>
    <col min="7713" max="7936" width="9.109375" style="252"/>
    <col min="7937" max="7937" width="27.5546875" style="252" customWidth="1"/>
    <col min="7938" max="7938" width="9.44140625" style="252" bestFit="1" customWidth="1"/>
    <col min="7939" max="7939" width="8.5546875" style="252" customWidth="1"/>
    <col min="7940" max="7940" width="9.44140625" style="252" customWidth="1"/>
    <col min="7941" max="7941" width="9.44140625" style="252" bestFit="1" customWidth="1"/>
    <col min="7942" max="7943" width="9.44140625" style="252" customWidth="1"/>
    <col min="7944" max="7944" width="9.44140625" style="252" bestFit="1" customWidth="1"/>
    <col min="7945" max="7946" width="9.44140625" style="252" customWidth="1"/>
    <col min="7947" max="7949" width="9.109375" style="252"/>
    <col min="7950" max="7950" width="9.44140625" style="252" bestFit="1" customWidth="1"/>
    <col min="7951" max="7952" width="9.109375" style="252"/>
    <col min="7953" max="7954" width="0" style="252" hidden="1" customWidth="1"/>
    <col min="7955" max="7955" width="9.44140625" style="252" bestFit="1" customWidth="1"/>
    <col min="7956" max="7957" width="9.44140625" style="252" customWidth="1"/>
    <col min="7958" max="7958" width="9.44140625" style="252" bestFit="1" customWidth="1"/>
    <col min="7959" max="7960" width="9.44140625" style="252" customWidth="1"/>
    <col min="7961" max="7961" width="9.44140625" style="252" bestFit="1" customWidth="1"/>
    <col min="7962" max="7963" width="9.44140625" style="252" customWidth="1"/>
    <col min="7964" max="7964" width="9.44140625" style="252" bestFit="1" customWidth="1"/>
    <col min="7965" max="7966" width="9.109375" style="252"/>
    <col min="7967" max="7967" width="9.44140625" style="252" bestFit="1" customWidth="1"/>
    <col min="7968" max="7968" width="10.5546875" style="252" customWidth="1"/>
    <col min="7969" max="8192" width="9.109375" style="252"/>
    <col min="8193" max="8193" width="27.5546875" style="252" customWidth="1"/>
    <col min="8194" max="8194" width="9.44140625" style="252" bestFit="1" customWidth="1"/>
    <col min="8195" max="8195" width="8.5546875" style="252" customWidth="1"/>
    <col min="8196" max="8196" width="9.44140625" style="252" customWidth="1"/>
    <col min="8197" max="8197" width="9.44140625" style="252" bestFit="1" customWidth="1"/>
    <col min="8198" max="8199" width="9.44140625" style="252" customWidth="1"/>
    <col min="8200" max="8200" width="9.44140625" style="252" bestFit="1" customWidth="1"/>
    <col min="8201" max="8202" width="9.44140625" style="252" customWidth="1"/>
    <col min="8203" max="8205" width="9.109375" style="252"/>
    <col min="8206" max="8206" width="9.44140625" style="252" bestFit="1" customWidth="1"/>
    <col min="8207" max="8208" width="9.109375" style="252"/>
    <col min="8209" max="8210" width="0" style="252" hidden="1" customWidth="1"/>
    <col min="8211" max="8211" width="9.44140625" style="252" bestFit="1" customWidth="1"/>
    <col min="8212" max="8213" width="9.44140625" style="252" customWidth="1"/>
    <col min="8214" max="8214" width="9.44140625" style="252" bestFit="1" customWidth="1"/>
    <col min="8215" max="8216" width="9.44140625" style="252" customWidth="1"/>
    <col min="8217" max="8217" width="9.44140625" style="252" bestFit="1" customWidth="1"/>
    <col min="8218" max="8219" width="9.44140625" style="252" customWidth="1"/>
    <col min="8220" max="8220" width="9.44140625" style="252" bestFit="1" customWidth="1"/>
    <col min="8221" max="8222" width="9.109375" style="252"/>
    <col min="8223" max="8223" width="9.44140625" style="252" bestFit="1" customWidth="1"/>
    <col min="8224" max="8224" width="10.5546875" style="252" customWidth="1"/>
    <col min="8225" max="8448" width="9.109375" style="252"/>
    <col min="8449" max="8449" width="27.5546875" style="252" customWidth="1"/>
    <col min="8450" max="8450" width="9.44140625" style="252" bestFit="1" customWidth="1"/>
    <col min="8451" max="8451" width="8.5546875" style="252" customWidth="1"/>
    <col min="8452" max="8452" width="9.44140625" style="252" customWidth="1"/>
    <col min="8453" max="8453" width="9.44140625" style="252" bestFit="1" customWidth="1"/>
    <col min="8454" max="8455" width="9.44140625" style="252" customWidth="1"/>
    <col min="8456" max="8456" width="9.44140625" style="252" bestFit="1" customWidth="1"/>
    <col min="8457" max="8458" width="9.44140625" style="252" customWidth="1"/>
    <col min="8459" max="8461" width="9.109375" style="252"/>
    <col min="8462" max="8462" width="9.44140625" style="252" bestFit="1" customWidth="1"/>
    <col min="8463" max="8464" width="9.109375" style="252"/>
    <col min="8465" max="8466" width="0" style="252" hidden="1" customWidth="1"/>
    <col min="8467" max="8467" width="9.44140625" style="252" bestFit="1" customWidth="1"/>
    <col min="8468" max="8469" width="9.44140625" style="252" customWidth="1"/>
    <col min="8470" max="8470" width="9.44140625" style="252" bestFit="1" customWidth="1"/>
    <col min="8471" max="8472" width="9.44140625" style="252" customWidth="1"/>
    <col min="8473" max="8473" width="9.44140625" style="252" bestFit="1" customWidth="1"/>
    <col min="8474" max="8475" width="9.44140625" style="252" customWidth="1"/>
    <col min="8476" max="8476" width="9.44140625" style="252" bestFit="1" customWidth="1"/>
    <col min="8477" max="8478" width="9.109375" style="252"/>
    <col min="8479" max="8479" width="9.44140625" style="252" bestFit="1" customWidth="1"/>
    <col min="8480" max="8480" width="10.5546875" style="252" customWidth="1"/>
    <col min="8481" max="8704" width="9.109375" style="252"/>
    <col min="8705" max="8705" width="27.5546875" style="252" customWidth="1"/>
    <col min="8706" max="8706" width="9.44140625" style="252" bestFit="1" customWidth="1"/>
    <col min="8707" max="8707" width="8.5546875" style="252" customWidth="1"/>
    <col min="8708" max="8708" width="9.44140625" style="252" customWidth="1"/>
    <col min="8709" max="8709" width="9.44140625" style="252" bestFit="1" customWidth="1"/>
    <col min="8710" max="8711" width="9.44140625" style="252" customWidth="1"/>
    <col min="8712" max="8712" width="9.44140625" style="252" bestFit="1" customWidth="1"/>
    <col min="8713" max="8714" width="9.44140625" style="252" customWidth="1"/>
    <col min="8715" max="8717" width="9.109375" style="252"/>
    <col min="8718" max="8718" width="9.44140625" style="252" bestFit="1" customWidth="1"/>
    <col min="8719" max="8720" width="9.109375" style="252"/>
    <col min="8721" max="8722" width="0" style="252" hidden="1" customWidth="1"/>
    <col min="8723" max="8723" width="9.44140625" style="252" bestFit="1" customWidth="1"/>
    <col min="8724" max="8725" width="9.44140625" style="252" customWidth="1"/>
    <col min="8726" max="8726" width="9.44140625" style="252" bestFit="1" customWidth="1"/>
    <col min="8727" max="8728" width="9.44140625" style="252" customWidth="1"/>
    <col min="8729" max="8729" width="9.44140625" style="252" bestFit="1" customWidth="1"/>
    <col min="8730" max="8731" width="9.44140625" style="252" customWidth="1"/>
    <col min="8732" max="8732" width="9.44140625" style="252" bestFit="1" customWidth="1"/>
    <col min="8733" max="8734" width="9.109375" style="252"/>
    <col min="8735" max="8735" width="9.44140625" style="252" bestFit="1" customWidth="1"/>
    <col min="8736" max="8736" width="10.5546875" style="252" customWidth="1"/>
    <col min="8737" max="8960" width="9.109375" style="252"/>
    <col min="8961" max="8961" width="27.5546875" style="252" customWidth="1"/>
    <col min="8962" max="8962" width="9.44140625" style="252" bestFit="1" customWidth="1"/>
    <col min="8963" max="8963" width="8.5546875" style="252" customWidth="1"/>
    <col min="8964" max="8964" width="9.44140625" style="252" customWidth="1"/>
    <col min="8965" max="8965" width="9.44140625" style="252" bestFit="1" customWidth="1"/>
    <col min="8966" max="8967" width="9.44140625" style="252" customWidth="1"/>
    <col min="8968" max="8968" width="9.44140625" style="252" bestFit="1" customWidth="1"/>
    <col min="8969" max="8970" width="9.44140625" style="252" customWidth="1"/>
    <col min="8971" max="8973" width="9.109375" style="252"/>
    <col min="8974" max="8974" width="9.44140625" style="252" bestFit="1" customWidth="1"/>
    <col min="8975" max="8976" width="9.109375" style="252"/>
    <col min="8977" max="8978" width="0" style="252" hidden="1" customWidth="1"/>
    <col min="8979" max="8979" width="9.44140625" style="252" bestFit="1" customWidth="1"/>
    <col min="8980" max="8981" width="9.44140625" style="252" customWidth="1"/>
    <col min="8982" max="8982" width="9.44140625" style="252" bestFit="1" customWidth="1"/>
    <col min="8983" max="8984" width="9.44140625" style="252" customWidth="1"/>
    <col min="8985" max="8985" width="9.44140625" style="252" bestFit="1" customWidth="1"/>
    <col min="8986" max="8987" width="9.44140625" style="252" customWidth="1"/>
    <col min="8988" max="8988" width="9.44140625" style="252" bestFit="1" customWidth="1"/>
    <col min="8989" max="8990" width="9.109375" style="252"/>
    <col min="8991" max="8991" width="9.44140625" style="252" bestFit="1" customWidth="1"/>
    <col min="8992" max="8992" width="10.5546875" style="252" customWidth="1"/>
    <col min="8993" max="9216" width="9.109375" style="252"/>
    <col min="9217" max="9217" width="27.5546875" style="252" customWidth="1"/>
    <col min="9218" max="9218" width="9.44140625" style="252" bestFit="1" customWidth="1"/>
    <col min="9219" max="9219" width="8.5546875" style="252" customWidth="1"/>
    <col min="9220" max="9220" width="9.44140625" style="252" customWidth="1"/>
    <col min="9221" max="9221" width="9.44140625" style="252" bestFit="1" customWidth="1"/>
    <col min="9222" max="9223" width="9.44140625" style="252" customWidth="1"/>
    <col min="9224" max="9224" width="9.44140625" style="252" bestFit="1" customWidth="1"/>
    <col min="9225" max="9226" width="9.44140625" style="252" customWidth="1"/>
    <col min="9227" max="9229" width="9.109375" style="252"/>
    <col min="9230" max="9230" width="9.44140625" style="252" bestFit="1" customWidth="1"/>
    <col min="9231" max="9232" width="9.109375" style="252"/>
    <col min="9233" max="9234" width="0" style="252" hidden="1" customWidth="1"/>
    <col min="9235" max="9235" width="9.44140625" style="252" bestFit="1" customWidth="1"/>
    <col min="9236" max="9237" width="9.44140625" style="252" customWidth="1"/>
    <col min="9238" max="9238" width="9.44140625" style="252" bestFit="1" customWidth="1"/>
    <col min="9239" max="9240" width="9.44140625" style="252" customWidth="1"/>
    <col min="9241" max="9241" width="9.44140625" style="252" bestFit="1" customWidth="1"/>
    <col min="9242" max="9243" width="9.44140625" style="252" customWidth="1"/>
    <col min="9244" max="9244" width="9.44140625" style="252" bestFit="1" customWidth="1"/>
    <col min="9245" max="9246" width="9.109375" style="252"/>
    <col min="9247" max="9247" width="9.44140625" style="252" bestFit="1" customWidth="1"/>
    <col min="9248" max="9248" width="10.5546875" style="252" customWidth="1"/>
    <col min="9249" max="9472" width="9.109375" style="252"/>
    <col min="9473" max="9473" width="27.5546875" style="252" customWidth="1"/>
    <col min="9474" max="9474" width="9.44140625" style="252" bestFit="1" customWidth="1"/>
    <col min="9475" max="9475" width="8.5546875" style="252" customWidth="1"/>
    <col min="9476" max="9476" width="9.44140625" style="252" customWidth="1"/>
    <col min="9477" max="9477" width="9.44140625" style="252" bestFit="1" customWidth="1"/>
    <col min="9478" max="9479" width="9.44140625" style="252" customWidth="1"/>
    <col min="9480" max="9480" width="9.44140625" style="252" bestFit="1" customWidth="1"/>
    <col min="9481" max="9482" width="9.44140625" style="252" customWidth="1"/>
    <col min="9483" max="9485" width="9.109375" style="252"/>
    <col min="9486" max="9486" width="9.44140625" style="252" bestFit="1" customWidth="1"/>
    <col min="9487" max="9488" width="9.109375" style="252"/>
    <col min="9489" max="9490" width="0" style="252" hidden="1" customWidth="1"/>
    <col min="9491" max="9491" width="9.44140625" style="252" bestFit="1" customWidth="1"/>
    <col min="9492" max="9493" width="9.44140625" style="252" customWidth="1"/>
    <col min="9494" max="9494" width="9.44140625" style="252" bestFit="1" customWidth="1"/>
    <col min="9495" max="9496" width="9.44140625" style="252" customWidth="1"/>
    <col min="9497" max="9497" width="9.44140625" style="252" bestFit="1" customWidth="1"/>
    <col min="9498" max="9499" width="9.44140625" style="252" customWidth="1"/>
    <col min="9500" max="9500" width="9.44140625" style="252" bestFit="1" customWidth="1"/>
    <col min="9501" max="9502" width="9.109375" style="252"/>
    <col min="9503" max="9503" width="9.44140625" style="252" bestFit="1" customWidth="1"/>
    <col min="9504" max="9504" width="10.5546875" style="252" customWidth="1"/>
    <col min="9505" max="9728" width="9.109375" style="252"/>
    <col min="9729" max="9729" width="27.5546875" style="252" customWidth="1"/>
    <col min="9730" max="9730" width="9.44140625" style="252" bestFit="1" customWidth="1"/>
    <col min="9731" max="9731" width="8.5546875" style="252" customWidth="1"/>
    <col min="9732" max="9732" width="9.44140625" style="252" customWidth="1"/>
    <col min="9733" max="9733" width="9.44140625" style="252" bestFit="1" customWidth="1"/>
    <col min="9734" max="9735" width="9.44140625" style="252" customWidth="1"/>
    <col min="9736" max="9736" width="9.44140625" style="252" bestFit="1" customWidth="1"/>
    <col min="9737" max="9738" width="9.44140625" style="252" customWidth="1"/>
    <col min="9739" max="9741" width="9.109375" style="252"/>
    <col min="9742" max="9742" width="9.44140625" style="252" bestFit="1" customWidth="1"/>
    <col min="9743" max="9744" width="9.109375" style="252"/>
    <col min="9745" max="9746" width="0" style="252" hidden="1" customWidth="1"/>
    <col min="9747" max="9747" width="9.44140625" style="252" bestFit="1" customWidth="1"/>
    <col min="9748" max="9749" width="9.44140625" style="252" customWidth="1"/>
    <col min="9750" max="9750" width="9.44140625" style="252" bestFit="1" customWidth="1"/>
    <col min="9751" max="9752" width="9.44140625" style="252" customWidth="1"/>
    <col min="9753" max="9753" width="9.44140625" style="252" bestFit="1" customWidth="1"/>
    <col min="9754" max="9755" width="9.44140625" style="252" customWidth="1"/>
    <col min="9756" max="9756" width="9.44140625" style="252" bestFit="1" customWidth="1"/>
    <col min="9757" max="9758" width="9.109375" style="252"/>
    <col min="9759" max="9759" width="9.44140625" style="252" bestFit="1" customWidth="1"/>
    <col min="9760" max="9760" width="10.5546875" style="252" customWidth="1"/>
    <col min="9761" max="9984" width="9.109375" style="252"/>
    <col min="9985" max="9985" width="27.5546875" style="252" customWidth="1"/>
    <col min="9986" max="9986" width="9.44140625" style="252" bestFit="1" customWidth="1"/>
    <col min="9987" max="9987" width="8.5546875" style="252" customWidth="1"/>
    <col min="9988" max="9988" width="9.44140625" style="252" customWidth="1"/>
    <col min="9989" max="9989" width="9.44140625" style="252" bestFit="1" customWidth="1"/>
    <col min="9990" max="9991" width="9.44140625" style="252" customWidth="1"/>
    <col min="9992" max="9992" width="9.44140625" style="252" bestFit="1" customWidth="1"/>
    <col min="9993" max="9994" width="9.44140625" style="252" customWidth="1"/>
    <col min="9995" max="9997" width="9.109375" style="252"/>
    <col min="9998" max="9998" width="9.44140625" style="252" bestFit="1" customWidth="1"/>
    <col min="9999" max="10000" width="9.109375" style="252"/>
    <col min="10001" max="10002" width="0" style="252" hidden="1" customWidth="1"/>
    <col min="10003" max="10003" width="9.44140625" style="252" bestFit="1" customWidth="1"/>
    <col min="10004" max="10005" width="9.44140625" style="252" customWidth="1"/>
    <col min="10006" max="10006" width="9.44140625" style="252" bestFit="1" customWidth="1"/>
    <col min="10007" max="10008" width="9.44140625" style="252" customWidth="1"/>
    <col min="10009" max="10009" width="9.44140625" style="252" bestFit="1" customWidth="1"/>
    <col min="10010" max="10011" width="9.44140625" style="252" customWidth="1"/>
    <col min="10012" max="10012" width="9.44140625" style="252" bestFit="1" customWidth="1"/>
    <col min="10013" max="10014" width="9.109375" style="252"/>
    <col min="10015" max="10015" width="9.44140625" style="252" bestFit="1" customWidth="1"/>
    <col min="10016" max="10016" width="10.5546875" style="252" customWidth="1"/>
    <col min="10017" max="10240" width="9.109375" style="252"/>
    <col min="10241" max="10241" width="27.5546875" style="252" customWidth="1"/>
    <col min="10242" max="10242" width="9.44140625" style="252" bestFit="1" customWidth="1"/>
    <col min="10243" max="10243" width="8.5546875" style="252" customWidth="1"/>
    <col min="10244" max="10244" width="9.44140625" style="252" customWidth="1"/>
    <col min="10245" max="10245" width="9.44140625" style="252" bestFit="1" customWidth="1"/>
    <col min="10246" max="10247" width="9.44140625" style="252" customWidth="1"/>
    <col min="10248" max="10248" width="9.44140625" style="252" bestFit="1" customWidth="1"/>
    <col min="10249" max="10250" width="9.44140625" style="252" customWidth="1"/>
    <col min="10251" max="10253" width="9.109375" style="252"/>
    <col min="10254" max="10254" width="9.44140625" style="252" bestFit="1" customWidth="1"/>
    <col min="10255" max="10256" width="9.109375" style="252"/>
    <col min="10257" max="10258" width="0" style="252" hidden="1" customWidth="1"/>
    <col min="10259" max="10259" width="9.44140625" style="252" bestFit="1" customWidth="1"/>
    <col min="10260" max="10261" width="9.44140625" style="252" customWidth="1"/>
    <col min="10262" max="10262" width="9.44140625" style="252" bestFit="1" customWidth="1"/>
    <col min="10263" max="10264" width="9.44140625" style="252" customWidth="1"/>
    <col min="10265" max="10265" width="9.44140625" style="252" bestFit="1" customWidth="1"/>
    <col min="10266" max="10267" width="9.44140625" style="252" customWidth="1"/>
    <col min="10268" max="10268" width="9.44140625" style="252" bestFit="1" customWidth="1"/>
    <col min="10269" max="10270" width="9.109375" style="252"/>
    <col min="10271" max="10271" width="9.44140625" style="252" bestFit="1" customWidth="1"/>
    <col min="10272" max="10272" width="10.5546875" style="252" customWidth="1"/>
    <col min="10273" max="10496" width="9.109375" style="252"/>
    <col min="10497" max="10497" width="27.5546875" style="252" customWidth="1"/>
    <col min="10498" max="10498" width="9.44140625" style="252" bestFit="1" customWidth="1"/>
    <col min="10499" max="10499" width="8.5546875" style="252" customWidth="1"/>
    <col min="10500" max="10500" width="9.44140625" style="252" customWidth="1"/>
    <col min="10501" max="10501" width="9.44140625" style="252" bestFit="1" customWidth="1"/>
    <col min="10502" max="10503" width="9.44140625" style="252" customWidth="1"/>
    <col min="10504" max="10504" width="9.44140625" style="252" bestFit="1" customWidth="1"/>
    <col min="10505" max="10506" width="9.44140625" style="252" customWidth="1"/>
    <col min="10507" max="10509" width="9.109375" style="252"/>
    <col min="10510" max="10510" width="9.44140625" style="252" bestFit="1" customWidth="1"/>
    <col min="10511" max="10512" width="9.109375" style="252"/>
    <col min="10513" max="10514" width="0" style="252" hidden="1" customWidth="1"/>
    <col min="10515" max="10515" width="9.44140625" style="252" bestFit="1" customWidth="1"/>
    <col min="10516" max="10517" width="9.44140625" style="252" customWidth="1"/>
    <col min="10518" max="10518" width="9.44140625" style="252" bestFit="1" customWidth="1"/>
    <col min="10519" max="10520" width="9.44140625" style="252" customWidth="1"/>
    <col min="10521" max="10521" width="9.44140625" style="252" bestFit="1" customWidth="1"/>
    <col min="10522" max="10523" width="9.44140625" style="252" customWidth="1"/>
    <col min="10524" max="10524" width="9.44140625" style="252" bestFit="1" customWidth="1"/>
    <col min="10525" max="10526" width="9.109375" style="252"/>
    <col min="10527" max="10527" width="9.44140625" style="252" bestFit="1" customWidth="1"/>
    <col min="10528" max="10528" width="10.5546875" style="252" customWidth="1"/>
    <col min="10529" max="10752" width="9.109375" style="252"/>
    <col min="10753" max="10753" width="27.5546875" style="252" customWidth="1"/>
    <col min="10754" max="10754" width="9.44140625" style="252" bestFit="1" customWidth="1"/>
    <col min="10755" max="10755" width="8.5546875" style="252" customWidth="1"/>
    <col min="10756" max="10756" width="9.44140625" style="252" customWidth="1"/>
    <col min="10757" max="10757" width="9.44140625" style="252" bestFit="1" customWidth="1"/>
    <col min="10758" max="10759" width="9.44140625" style="252" customWidth="1"/>
    <col min="10760" max="10760" width="9.44140625" style="252" bestFit="1" customWidth="1"/>
    <col min="10761" max="10762" width="9.44140625" style="252" customWidth="1"/>
    <col min="10763" max="10765" width="9.109375" style="252"/>
    <col min="10766" max="10766" width="9.44140625" style="252" bestFit="1" customWidth="1"/>
    <col min="10767" max="10768" width="9.109375" style="252"/>
    <col min="10769" max="10770" width="0" style="252" hidden="1" customWidth="1"/>
    <col min="10771" max="10771" width="9.44140625" style="252" bestFit="1" customWidth="1"/>
    <col min="10772" max="10773" width="9.44140625" style="252" customWidth="1"/>
    <col min="10774" max="10774" width="9.44140625" style="252" bestFit="1" customWidth="1"/>
    <col min="10775" max="10776" width="9.44140625" style="252" customWidth="1"/>
    <col min="10777" max="10777" width="9.44140625" style="252" bestFit="1" customWidth="1"/>
    <col min="10778" max="10779" width="9.44140625" style="252" customWidth="1"/>
    <col min="10780" max="10780" width="9.44140625" style="252" bestFit="1" customWidth="1"/>
    <col min="10781" max="10782" width="9.109375" style="252"/>
    <col min="10783" max="10783" width="9.44140625" style="252" bestFit="1" customWidth="1"/>
    <col min="10784" max="10784" width="10.5546875" style="252" customWidth="1"/>
    <col min="10785" max="11008" width="9.109375" style="252"/>
    <col min="11009" max="11009" width="27.5546875" style="252" customWidth="1"/>
    <col min="11010" max="11010" width="9.44140625" style="252" bestFit="1" customWidth="1"/>
    <col min="11011" max="11011" width="8.5546875" style="252" customWidth="1"/>
    <col min="11012" max="11012" width="9.44140625" style="252" customWidth="1"/>
    <col min="11013" max="11013" width="9.44140625" style="252" bestFit="1" customWidth="1"/>
    <col min="11014" max="11015" width="9.44140625" style="252" customWidth="1"/>
    <col min="11016" max="11016" width="9.44140625" style="252" bestFit="1" customWidth="1"/>
    <col min="11017" max="11018" width="9.44140625" style="252" customWidth="1"/>
    <col min="11019" max="11021" width="9.109375" style="252"/>
    <col min="11022" max="11022" width="9.44140625" style="252" bestFit="1" customWidth="1"/>
    <col min="11023" max="11024" width="9.109375" style="252"/>
    <col min="11025" max="11026" width="0" style="252" hidden="1" customWidth="1"/>
    <col min="11027" max="11027" width="9.44140625" style="252" bestFit="1" customWidth="1"/>
    <col min="11028" max="11029" width="9.44140625" style="252" customWidth="1"/>
    <col min="11030" max="11030" width="9.44140625" style="252" bestFit="1" customWidth="1"/>
    <col min="11031" max="11032" width="9.44140625" style="252" customWidth="1"/>
    <col min="11033" max="11033" width="9.44140625" style="252" bestFit="1" customWidth="1"/>
    <col min="11034" max="11035" width="9.44140625" style="252" customWidth="1"/>
    <col min="11036" max="11036" width="9.44140625" style="252" bestFit="1" customWidth="1"/>
    <col min="11037" max="11038" width="9.109375" style="252"/>
    <col min="11039" max="11039" width="9.44140625" style="252" bestFit="1" customWidth="1"/>
    <col min="11040" max="11040" width="10.5546875" style="252" customWidth="1"/>
    <col min="11041" max="11264" width="9.109375" style="252"/>
    <col min="11265" max="11265" width="27.5546875" style="252" customWidth="1"/>
    <col min="11266" max="11266" width="9.44140625" style="252" bestFit="1" customWidth="1"/>
    <col min="11267" max="11267" width="8.5546875" style="252" customWidth="1"/>
    <col min="11268" max="11268" width="9.44140625" style="252" customWidth="1"/>
    <col min="11269" max="11269" width="9.44140625" style="252" bestFit="1" customWidth="1"/>
    <col min="11270" max="11271" width="9.44140625" style="252" customWidth="1"/>
    <col min="11272" max="11272" width="9.44140625" style="252" bestFit="1" customWidth="1"/>
    <col min="11273" max="11274" width="9.44140625" style="252" customWidth="1"/>
    <col min="11275" max="11277" width="9.109375" style="252"/>
    <col min="11278" max="11278" width="9.44140625" style="252" bestFit="1" customWidth="1"/>
    <col min="11279" max="11280" width="9.109375" style="252"/>
    <col min="11281" max="11282" width="0" style="252" hidden="1" customWidth="1"/>
    <col min="11283" max="11283" width="9.44140625" style="252" bestFit="1" customWidth="1"/>
    <col min="11284" max="11285" width="9.44140625" style="252" customWidth="1"/>
    <col min="11286" max="11286" width="9.44140625" style="252" bestFit="1" customWidth="1"/>
    <col min="11287" max="11288" width="9.44140625" style="252" customWidth="1"/>
    <col min="11289" max="11289" width="9.44140625" style="252" bestFit="1" customWidth="1"/>
    <col min="11290" max="11291" width="9.44140625" style="252" customWidth="1"/>
    <col min="11292" max="11292" width="9.44140625" style="252" bestFit="1" customWidth="1"/>
    <col min="11293" max="11294" width="9.109375" style="252"/>
    <col min="11295" max="11295" width="9.44140625" style="252" bestFit="1" customWidth="1"/>
    <col min="11296" max="11296" width="10.5546875" style="252" customWidth="1"/>
    <col min="11297" max="11520" width="9.109375" style="252"/>
    <col min="11521" max="11521" width="27.5546875" style="252" customWidth="1"/>
    <col min="11522" max="11522" width="9.44140625" style="252" bestFit="1" customWidth="1"/>
    <col min="11523" max="11523" width="8.5546875" style="252" customWidth="1"/>
    <col min="11524" max="11524" width="9.44140625" style="252" customWidth="1"/>
    <col min="11525" max="11525" width="9.44140625" style="252" bestFit="1" customWidth="1"/>
    <col min="11526" max="11527" width="9.44140625" style="252" customWidth="1"/>
    <col min="11528" max="11528" width="9.44140625" style="252" bestFit="1" customWidth="1"/>
    <col min="11529" max="11530" width="9.44140625" style="252" customWidth="1"/>
    <col min="11531" max="11533" width="9.109375" style="252"/>
    <col min="11534" max="11534" width="9.44140625" style="252" bestFit="1" customWidth="1"/>
    <col min="11535" max="11536" width="9.109375" style="252"/>
    <col min="11537" max="11538" width="0" style="252" hidden="1" customWidth="1"/>
    <col min="11539" max="11539" width="9.44140625" style="252" bestFit="1" customWidth="1"/>
    <col min="11540" max="11541" width="9.44140625" style="252" customWidth="1"/>
    <col min="11542" max="11542" width="9.44140625" style="252" bestFit="1" customWidth="1"/>
    <col min="11543" max="11544" width="9.44140625" style="252" customWidth="1"/>
    <col min="11545" max="11545" width="9.44140625" style="252" bestFit="1" customWidth="1"/>
    <col min="11546" max="11547" width="9.44140625" style="252" customWidth="1"/>
    <col min="11548" max="11548" width="9.44140625" style="252" bestFit="1" customWidth="1"/>
    <col min="11549" max="11550" width="9.109375" style="252"/>
    <col min="11551" max="11551" width="9.44140625" style="252" bestFit="1" customWidth="1"/>
    <col min="11552" max="11552" width="10.5546875" style="252" customWidth="1"/>
    <col min="11553" max="11776" width="9.109375" style="252"/>
    <col min="11777" max="11777" width="27.5546875" style="252" customWidth="1"/>
    <col min="11778" max="11778" width="9.44140625" style="252" bestFit="1" customWidth="1"/>
    <col min="11779" max="11779" width="8.5546875" style="252" customWidth="1"/>
    <col min="11780" max="11780" width="9.44140625" style="252" customWidth="1"/>
    <col min="11781" max="11781" width="9.44140625" style="252" bestFit="1" customWidth="1"/>
    <col min="11782" max="11783" width="9.44140625" style="252" customWidth="1"/>
    <col min="11784" max="11784" width="9.44140625" style="252" bestFit="1" customWidth="1"/>
    <col min="11785" max="11786" width="9.44140625" style="252" customWidth="1"/>
    <col min="11787" max="11789" width="9.109375" style="252"/>
    <col min="11790" max="11790" width="9.44140625" style="252" bestFit="1" customWidth="1"/>
    <col min="11791" max="11792" width="9.109375" style="252"/>
    <col min="11793" max="11794" width="0" style="252" hidden="1" customWidth="1"/>
    <col min="11795" max="11795" width="9.44140625" style="252" bestFit="1" customWidth="1"/>
    <col min="11796" max="11797" width="9.44140625" style="252" customWidth="1"/>
    <col min="11798" max="11798" width="9.44140625" style="252" bestFit="1" customWidth="1"/>
    <col min="11799" max="11800" width="9.44140625" style="252" customWidth="1"/>
    <col min="11801" max="11801" width="9.44140625" style="252" bestFit="1" customWidth="1"/>
    <col min="11802" max="11803" width="9.44140625" style="252" customWidth="1"/>
    <col min="11804" max="11804" width="9.44140625" style="252" bestFit="1" customWidth="1"/>
    <col min="11805" max="11806" width="9.109375" style="252"/>
    <col min="11807" max="11807" width="9.44140625" style="252" bestFit="1" customWidth="1"/>
    <col min="11808" max="11808" width="10.5546875" style="252" customWidth="1"/>
    <col min="11809" max="12032" width="9.109375" style="252"/>
    <col min="12033" max="12033" width="27.5546875" style="252" customWidth="1"/>
    <col min="12034" max="12034" width="9.44140625" style="252" bestFit="1" customWidth="1"/>
    <col min="12035" max="12035" width="8.5546875" style="252" customWidth="1"/>
    <col min="12036" max="12036" width="9.44140625" style="252" customWidth="1"/>
    <col min="12037" max="12037" width="9.44140625" style="252" bestFit="1" customWidth="1"/>
    <col min="12038" max="12039" width="9.44140625" style="252" customWidth="1"/>
    <col min="12040" max="12040" width="9.44140625" style="252" bestFit="1" customWidth="1"/>
    <col min="12041" max="12042" width="9.44140625" style="252" customWidth="1"/>
    <col min="12043" max="12045" width="9.109375" style="252"/>
    <col min="12046" max="12046" width="9.44140625" style="252" bestFit="1" customWidth="1"/>
    <col min="12047" max="12048" width="9.109375" style="252"/>
    <col min="12049" max="12050" width="0" style="252" hidden="1" customWidth="1"/>
    <col min="12051" max="12051" width="9.44140625" style="252" bestFit="1" customWidth="1"/>
    <col min="12052" max="12053" width="9.44140625" style="252" customWidth="1"/>
    <col min="12054" max="12054" width="9.44140625" style="252" bestFit="1" customWidth="1"/>
    <col min="12055" max="12056" width="9.44140625" style="252" customWidth="1"/>
    <col min="12057" max="12057" width="9.44140625" style="252" bestFit="1" customWidth="1"/>
    <col min="12058" max="12059" width="9.44140625" style="252" customWidth="1"/>
    <col min="12060" max="12060" width="9.44140625" style="252" bestFit="1" customWidth="1"/>
    <col min="12061" max="12062" width="9.109375" style="252"/>
    <col min="12063" max="12063" width="9.44140625" style="252" bestFit="1" customWidth="1"/>
    <col min="12064" max="12064" width="10.5546875" style="252" customWidth="1"/>
    <col min="12065" max="12288" width="9.109375" style="252"/>
    <col min="12289" max="12289" width="27.5546875" style="252" customWidth="1"/>
    <col min="12290" max="12290" width="9.44140625" style="252" bestFit="1" customWidth="1"/>
    <col min="12291" max="12291" width="8.5546875" style="252" customWidth="1"/>
    <col min="12292" max="12292" width="9.44140625" style="252" customWidth="1"/>
    <col min="12293" max="12293" width="9.44140625" style="252" bestFit="1" customWidth="1"/>
    <col min="12294" max="12295" width="9.44140625" style="252" customWidth="1"/>
    <col min="12296" max="12296" width="9.44140625" style="252" bestFit="1" customWidth="1"/>
    <col min="12297" max="12298" width="9.44140625" style="252" customWidth="1"/>
    <col min="12299" max="12301" width="9.109375" style="252"/>
    <col min="12302" max="12302" width="9.44140625" style="252" bestFit="1" customWidth="1"/>
    <col min="12303" max="12304" width="9.109375" style="252"/>
    <col min="12305" max="12306" width="0" style="252" hidden="1" customWidth="1"/>
    <col min="12307" max="12307" width="9.44140625" style="252" bestFit="1" customWidth="1"/>
    <col min="12308" max="12309" width="9.44140625" style="252" customWidth="1"/>
    <col min="12310" max="12310" width="9.44140625" style="252" bestFit="1" customWidth="1"/>
    <col min="12311" max="12312" width="9.44140625" style="252" customWidth="1"/>
    <col min="12313" max="12313" width="9.44140625" style="252" bestFit="1" customWidth="1"/>
    <col min="12314" max="12315" width="9.44140625" style="252" customWidth="1"/>
    <col min="12316" max="12316" width="9.44140625" style="252" bestFit="1" customWidth="1"/>
    <col min="12317" max="12318" width="9.109375" style="252"/>
    <col min="12319" max="12319" width="9.44140625" style="252" bestFit="1" customWidth="1"/>
    <col min="12320" max="12320" width="10.5546875" style="252" customWidth="1"/>
    <col min="12321" max="12544" width="9.109375" style="252"/>
    <col min="12545" max="12545" width="27.5546875" style="252" customWidth="1"/>
    <col min="12546" max="12546" width="9.44140625" style="252" bestFit="1" customWidth="1"/>
    <col min="12547" max="12547" width="8.5546875" style="252" customWidth="1"/>
    <col min="12548" max="12548" width="9.44140625" style="252" customWidth="1"/>
    <col min="12549" max="12549" width="9.44140625" style="252" bestFit="1" customWidth="1"/>
    <col min="12550" max="12551" width="9.44140625" style="252" customWidth="1"/>
    <col min="12552" max="12552" width="9.44140625" style="252" bestFit="1" customWidth="1"/>
    <col min="12553" max="12554" width="9.44140625" style="252" customWidth="1"/>
    <col min="12555" max="12557" width="9.109375" style="252"/>
    <col min="12558" max="12558" width="9.44140625" style="252" bestFit="1" customWidth="1"/>
    <col min="12559" max="12560" width="9.109375" style="252"/>
    <col min="12561" max="12562" width="0" style="252" hidden="1" customWidth="1"/>
    <col min="12563" max="12563" width="9.44140625" style="252" bestFit="1" customWidth="1"/>
    <col min="12564" max="12565" width="9.44140625" style="252" customWidth="1"/>
    <col min="12566" max="12566" width="9.44140625" style="252" bestFit="1" customWidth="1"/>
    <col min="12567" max="12568" width="9.44140625" style="252" customWidth="1"/>
    <col min="12569" max="12569" width="9.44140625" style="252" bestFit="1" customWidth="1"/>
    <col min="12570" max="12571" width="9.44140625" style="252" customWidth="1"/>
    <col min="12572" max="12572" width="9.44140625" style="252" bestFit="1" customWidth="1"/>
    <col min="12573" max="12574" width="9.109375" style="252"/>
    <col min="12575" max="12575" width="9.44140625" style="252" bestFit="1" customWidth="1"/>
    <col min="12576" max="12576" width="10.5546875" style="252" customWidth="1"/>
    <col min="12577" max="12800" width="9.109375" style="252"/>
    <col min="12801" max="12801" width="27.5546875" style="252" customWidth="1"/>
    <col min="12802" max="12802" width="9.44140625" style="252" bestFit="1" customWidth="1"/>
    <col min="12803" max="12803" width="8.5546875" style="252" customWidth="1"/>
    <col min="12804" max="12804" width="9.44140625" style="252" customWidth="1"/>
    <col min="12805" max="12805" width="9.44140625" style="252" bestFit="1" customWidth="1"/>
    <col min="12806" max="12807" width="9.44140625" style="252" customWidth="1"/>
    <col min="12808" max="12808" width="9.44140625" style="252" bestFit="1" customWidth="1"/>
    <col min="12809" max="12810" width="9.44140625" style="252" customWidth="1"/>
    <col min="12811" max="12813" width="9.109375" style="252"/>
    <col min="12814" max="12814" width="9.44140625" style="252" bestFit="1" customWidth="1"/>
    <col min="12815" max="12816" width="9.109375" style="252"/>
    <col min="12817" max="12818" width="0" style="252" hidden="1" customWidth="1"/>
    <col min="12819" max="12819" width="9.44140625" style="252" bestFit="1" customWidth="1"/>
    <col min="12820" max="12821" width="9.44140625" style="252" customWidth="1"/>
    <col min="12822" max="12822" width="9.44140625" style="252" bestFit="1" customWidth="1"/>
    <col min="12823" max="12824" width="9.44140625" style="252" customWidth="1"/>
    <col min="12825" max="12825" width="9.44140625" style="252" bestFit="1" customWidth="1"/>
    <col min="12826" max="12827" width="9.44140625" style="252" customWidth="1"/>
    <col min="12828" max="12828" width="9.44140625" style="252" bestFit="1" customWidth="1"/>
    <col min="12829" max="12830" width="9.109375" style="252"/>
    <col min="12831" max="12831" width="9.44140625" style="252" bestFit="1" customWidth="1"/>
    <col min="12832" max="12832" width="10.5546875" style="252" customWidth="1"/>
    <col min="12833" max="13056" width="9.109375" style="252"/>
    <col min="13057" max="13057" width="27.5546875" style="252" customWidth="1"/>
    <col min="13058" max="13058" width="9.44140625" style="252" bestFit="1" customWidth="1"/>
    <col min="13059" max="13059" width="8.5546875" style="252" customWidth="1"/>
    <col min="13060" max="13060" width="9.44140625" style="252" customWidth="1"/>
    <col min="13061" max="13061" width="9.44140625" style="252" bestFit="1" customWidth="1"/>
    <col min="13062" max="13063" width="9.44140625" style="252" customWidth="1"/>
    <col min="13064" max="13064" width="9.44140625" style="252" bestFit="1" customWidth="1"/>
    <col min="13065" max="13066" width="9.44140625" style="252" customWidth="1"/>
    <col min="13067" max="13069" width="9.109375" style="252"/>
    <col min="13070" max="13070" width="9.44140625" style="252" bestFit="1" customWidth="1"/>
    <col min="13071" max="13072" width="9.109375" style="252"/>
    <col min="13073" max="13074" width="0" style="252" hidden="1" customWidth="1"/>
    <col min="13075" max="13075" width="9.44140625" style="252" bestFit="1" customWidth="1"/>
    <col min="13076" max="13077" width="9.44140625" style="252" customWidth="1"/>
    <col min="13078" max="13078" width="9.44140625" style="252" bestFit="1" customWidth="1"/>
    <col min="13079" max="13080" width="9.44140625" style="252" customWidth="1"/>
    <col min="13081" max="13081" width="9.44140625" style="252" bestFit="1" customWidth="1"/>
    <col min="13082" max="13083" width="9.44140625" style="252" customWidth="1"/>
    <col min="13084" max="13084" width="9.44140625" style="252" bestFit="1" customWidth="1"/>
    <col min="13085" max="13086" width="9.109375" style="252"/>
    <col min="13087" max="13087" width="9.44140625" style="252" bestFit="1" customWidth="1"/>
    <col min="13088" max="13088" width="10.5546875" style="252" customWidth="1"/>
    <col min="13089" max="13312" width="9.109375" style="252"/>
    <col min="13313" max="13313" width="27.5546875" style="252" customWidth="1"/>
    <col min="13314" max="13314" width="9.44140625" style="252" bestFit="1" customWidth="1"/>
    <col min="13315" max="13315" width="8.5546875" style="252" customWidth="1"/>
    <col min="13316" max="13316" width="9.44140625" style="252" customWidth="1"/>
    <col min="13317" max="13317" width="9.44140625" style="252" bestFit="1" customWidth="1"/>
    <col min="13318" max="13319" width="9.44140625" style="252" customWidth="1"/>
    <col min="13320" max="13320" width="9.44140625" style="252" bestFit="1" customWidth="1"/>
    <col min="13321" max="13322" width="9.44140625" style="252" customWidth="1"/>
    <col min="13323" max="13325" width="9.109375" style="252"/>
    <col min="13326" max="13326" width="9.44140625" style="252" bestFit="1" customWidth="1"/>
    <col min="13327" max="13328" width="9.109375" style="252"/>
    <col min="13329" max="13330" width="0" style="252" hidden="1" customWidth="1"/>
    <col min="13331" max="13331" width="9.44140625" style="252" bestFit="1" customWidth="1"/>
    <col min="13332" max="13333" width="9.44140625" style="252" customWidth="1"/>
    <col min="13334" max="13334" width="9.44140625" style="252" bestFit="1" customWidth="1"/>
    <col min="13335" max="13336" width="9.44140625" style="252" customWidth="1"/>
    <col min="13337" max="13337" width="9.44140625" style="252" bestFit="1" customWidth="1"/>
    <col min="13338" max="13339" width="9.44140625" style="252" customWidth="1"/>
    <col min="13340" max="13340" width="9.44140625" style="252" bestFit="1" customWidth="1"/>
    <col min="13341" max="13342" width="9.109375" style="252"/>
    <col min="13343" max="13343" width="9.44140625" style="252" bestFit="1" customWidth="1"/>
    <col min="13344" max="13344" width="10.5546875" style="252" customWidth="1"/>
    <col min="13345" max="13568" width="9.109375" style="252"/>
    <col min="13569" max="13569" width="27.5546875" style="252" customWidth="1"/>
    <col min="13570" max="13570" width="9.44140625" style="252" bestFit="1" customWidth="1"/>
    <col min="13571" max="13571" width="8.5546875" style="252" customWidth="1"/>
    <col min="13572" max="13572" width="9.44140625" style="252" customWidth="1"/>
    <col min="13573" max="13573" width="9.44140625" style="252" bestFit="1" customWidth="1"/>
    <col min="13574" max="13575" width="9.44140625" style="252" customWidth="1"/>
    <col min="13576" max="13576" width="9.44140625" style="252" bestFit="1" customWidth="1"/>
    <col min="13577" max="13578" width="9.44140625" style="252" customWidth="1"/>
    <col min="13579" max="13581" width="9.109375" style="252"/>
    <col min="13582" max="13582" width="9.44140625" style="252" bestFit="1" customWidth="1"/>
    <col min="13583" max="13584" width="9.109375" style="252"/>
    <col min="13585" max="13586" width="0" style="252" hidden="1" customWidth="1"/>
    <col min="13587" max="13587" width="9.44140625" style="252" bestFit="1" customWidth="1"/>
    <col min="13588" max="13589" width="9.44140625" style="252" customWidth="1"/>
    <col min="13590" max="13590" width="9.44140625" style="252" bestFit="1" customWidth="1"/>
    <col min="13591" max="13592" width="9.44140625" style="252" customWidth="1"/>
    <col min="13593" max="13593" width="9.44140625" style="252" bestFit="1" customWidth="1"/>
    <col min="13594" max="13595" width="9.44140625" style="252" customWidth="1"/>
    <col min="13596" max="13596" width="9.44140625" style="252" bestFit="1" customWidth="1"/>
    <col min="13597" max="13598" width="9.109375" style="252"/>
    <col min="13599" max="13599" width="9.44140625" style="252" bestFit="1" customWidth="1"/>
    <col min="13600" max="13600" width="10.5546875" style="252" customWidth="1"/>
    <col min="13601" max="13824" width="9.109375" style="252"/>
    <col min="13825" max="13825" width="27.5546875" style="252" customWidth="1"/>
    <col min="13826" max="13826" width="9.44140625" style="252" bestFit="1" customWidth="1"/>
    <col min="13827" max="13827" width="8.5546875" style="252" customWidth="1"/>
    <col min="13828" max="13828" width="9.44140625" style="252" customWidth="1"/>
    <col min="13829" max="13829" width="9.44140625" style="252" bestFit="1" customWidth="1"/>
    <col min="13830" max="13831" width="9.44140625" style="252" customWidth="1"/>
    <col min="13832" max="13832" width="9.44140625" style="252" bestFit="1" customWidth="1"/>
    <col min="13833" max="13834" width="9.44140625" style="252" customWidth="1"/>
    <col min="13835" max="13837" width="9.109375" style="252"/>
    <col min="13838" max="13838" width="9.44140625" style="252" bestFit="1" customWidth="1"/>
    <col min="13839" max="13840" width="9.109375" style="252"/>
    <col min="13841" max="13842" width="0" style="252" hidden="1" customWidth="1"/>
    <col min="13843" max="13843" width="9.44140625" style="252" bestFit="1" customWidth="1"/>
    <col min="13844" max="13845" width="9.44140625" style="252" customWidth="1"/>
    <col min="13846" max="13846" width="9.44140625" style="252" bestFit="1" customWidth="1"/>
    <col min="13847" max="13848" width="9.44140625" style="252" customWidth="1"/>
    <col min="13849" max="13849" width="9.44140625" style="252" bestFit="1" customWidth="1"/>
    <col min="13850" max="13851" width="9.44140625" style="252" customWidth="1"/>
    <col min="13852" max="13852" width="9.44140625" style="252" bestFit="1" customWidth="1"/>
    <col min="13853" max="13854" width="9.109375" style="252"/>
    <col min="13855" max="13855" width="9.44140625" style="252" bestFit="1" customWidth="1"/>
    <col min="13856" max="13856" width="10.5546875" style="252" customWidth="1"/>
    <col min="13857" max="14080" width="9.109375" style="252"/>
    <col min="14081" max="14081" width="27.5546875" style="252" customWidth="1"/>
    <col min="14082" max="14082" width="9.44140625" style="252" bestFit="1" customWidth="1"/>
    <col min="14083" max="14083" width="8.5546875" style="252" customWidth="1"/>
    <col min="14084" max="14084" width="9.44140625" style="252" customWidth="1"/>
    <col min="14085" max="14085" width="9.44140625" style="252" bestFit="1" customWidth="1"/>
    <col min="14086" max="14087" width="9.44140625" style="252" customWidth="1"/>
    <col min="14088" max="14088" width="9.44140625" style="252" bestFit="1" customWidth="1"/>
    <col min="14089" max="14090" width="9.44140625" style="252" customWidth="1"/>
    <col min="14091" max="14093" width="9.109375" style="252"/>
    <col min="14094" max="14094" width="9.44140625" style="252" bestFit="1" customWidth="1"/>
    <col min="14095" max="14096" width="9.109375" style="252"/>
    <col min="14097" max="14098" width="0" style="252" hidden="1" customWidth="1"/>
    <col min="14099" max="14099" width="9.44140625" style="252" bestFit="1" customWidth="1"/>
    <col min="14100" max="14101" width="9.44140625" style="252" customWidth="1"/>
    <col min="14102" max="14102" width="9.44140625" style="252" bestFit="1" customWidth="1"/>
    <col min="14103" max="14104" width="9.44140625" style="252" customWidth="1"/>
    <col min="14105" max="14105" width="9.44140625" style="252" bestFit="1" customWidth="1"/>
    <col min="14106" max="14107" width="9.44140625" style="252" customWidth="1"/>
    <col min="14108" max="14108" width="9.44140625" style="252" bestFit="1" customWidth="1"/>
    <col min="14109" max="14110" width="9.109375" style="252"/>
    <col min="14111" max="14111" width="9.44140625" style="252" bestFit="1" customWidth="1"/>
    <col min="14112" max="14112" width="10.5546875" style="252" customWidth="1"/>
    <col min="14113" max="14336" width="9.109375" style="252"/>
    <col min="14337" max="14337" width="27.5546875" style="252" customWidth="1"/>
    <col min="14338" max="14338" width="9.44140625" style="252" bestFit="1" customWidth="1"/>
    <col min="14339" max="14339" width="8.5546875" style="252" customWidth="1"/>
    <col min="14340" max="14340" width="9.44140625" style="252" customWidth="1"/>
    <col min="14341" max="14341" width="9.44140625" style="252" bestFit="1" customWidth="1"/>
    <col min="14342" max="14343" width="9.44140625" style="252" customWidth="1"/>
    <col min="14344" max="14344" width="9.44140625" style="252" bestFit="1" customWidth="1"/>
    <col min="14345" max="14346" width="9.44140625" style="252" customWidth="1"/>
    <col min="14347" max="14349" width="9.109375" style="252"/>
    <col min="14350" max="14350" width="9.44140625" style="252" bestFit="1" customWidth="1"/>
    <col min="14351" max="14352" width="9.109375" style="252"/>
    <col min="14353" max="14354" width="0" style="252" hidden="1" customWidth="1"/>
    <col min="14355" max="14355" width="9.44140625" style="252" bestFit="1" customWidth="1"/>
    <col min="14356" max="14357" width="9.44140625" style="252" customWidth="1"/>
    <col min="14358" max="14358" width="9.44140625" style="252" bestFit="1" customWidth="1"/>
    <col min="14359" max="14360" width="9.44140625" style="252" customWidth="1"/>
    <col min="14361" max="14361" width="9.44140625" style="252" bestFit="1" customWidth="1"/>
    <col min="14362" max="14363" width="9.44140625" style="252" customWidth="1"/>
    <col min="14364" max="14364" width="9.44140625" style="252" bestFit="1" customWidth="1"/>
    <col min="14365" max="14366" width="9.109375" style="252"/>
    <col min="14367" max="14367" width="9.44140625" style="252" bestFit="1" customWidth="1"/>
    <col min="14368" max="14368" width="10.5546875" style="252" customWidth="1"/>
    <col min="14369" max="14592" width="9.109375" style="252"/>
    <col min="14593" max="14593" width="27.5546875" style="252" customWidth="1"/>
    <col min="14594" max="14594" width="9.44140625" style="252" bestFit="1" customWidth="1"/>
    <col min="14595" max="14595" width="8.5546875" style="252" customWidth="1"/>
    <col min="14596" max="14596" width="9.44140625" style="252" customWidth="1"/>
    <col min="14597" max="14597" width="9.44140625" style="252" bestFit="1" customWidth="1"/>
    <col min="14598" max="14599" width="9.44140625" style="252" customWidth="1"/>
    <col min="14600" max="14600" width="9.44140625" style="252" bestFit="1" customWidth="1"/>
    <col min="14601" max="14602" width="9.44140625" style="252" customWidth="1"/>
    <col min="14603" max="14605" width="9.109375" style="252"/>
    <col min="14606" max="14606" width="9.44140625" style="252" bestFit="1" customWidth="1"/>
    <col min="14607" max="14608" width="9.109375" style="252"/>
    <col min="14609" max="14610" width="0" style="252" hidden="1" customWidth="1"/>
    <col min="14611" max="14611" width="9.44140625" style="252" bestFit="1" customWidth="1"/>
    <col min="14612" max="14613" width="9.44140625" style="252" customWidth="1"/>
    <col min="14614" max="14614" width="9.44140625" style="252" bestFit="1" customWidth="1"/>
    <col min="14615" max="14616" width="9.44140625" style="252" customWidth="1"/>
    <col min="14617" max="14617" width="9.44140625" style="252" bestFit="1" customWidth="1"/>
    <col min="14618" max="14619" width="9.44140625" style="252" customWidth="1"/>
    <col min="14620" max="14620" width="9.44140625" style="252" bestFit="1" customWidth="1"/>
    <col min="14621" max="14622" width="9.109375" style="252"/>
    <col min="14623" max="14623" width="9.44140625" style="252" bestFit="1" customWidth="1"/>
    <col min="14624" max="14624" width="10.5546875" style="252" customWidth="1"/>
    <col min="14625" max="14848" width="9.109375" style="252"/>
    <col min="14849" max="14849" width="27.5546875" style="252" customWidth="1"/>
    <col min="14850" max="14850" width="9.44140625" style="252" bestFit="1" customWidth="1"/>
    <col min="14851" max="14851" width="8.5546875" style="252" customWidth="1"/>
    <col min="14852" max="14852" width="9.44140625" style="252" customWidth="1"/>
    <col min="14853" max="14853" width="9.44140625" style="252" bestFit="1" customWidth="1"/>
    <col min="14854" max="14855" width="9.44140625" style="252" customWidth="1"/>
    <col min="14856" max="14856" width="9.44140625" style="252" bestFit="1" customWidth="1"/>
    <col min="14857" max="14858" width="9.44140625" style="252" customWidth="1"/>
    <col min="14859" max="14861" width="9.109375" style="252"/>
    <col min="14862" max="14862" width="9.44140625" style="252" bestFit="1" customWidth="1"/>
    <col min="14863" max="14864" width="9.109375" style="252"/>
    <col min="14865" max="14866" width="0" style="252" hidden="1" customWidth="1"/>
    <col min="14867" max="14867" width="9.44140625" style="252" bestFit="1" customWidth="1"/>
    <col min="14868" max="14869" width="9.44140625" style="252" customWidth="1"/>
    <col min="14870" max="14870" width="9.44140625" style="252" bestFit="1" customWidth="1"/>
    <col min="14871" max="14872" width="9.44140625" style="252" customWidth="1"/>
    <col min="14873" max="14873" width="9.44140625" style="252" bestFit="1" customWidth="1"/>
    <col min="14874" max="14875" width="9.44140625" style="252" customWidth="1"/>
    <col min="14876" max="14876" width="9.44140625" style="252" bestFit="1" customWidth="1"/>
    <col min="14877" max="14878" width="9.109375" style="252"/>
    <col min="14879" max="14879" width="9.44140625" style="252" bestFit="1" customWidth="1"/>
    <col min="14880" max="14880" width="10.5546875" style="252" customWidth="1"/>
    <col min="14881" max="15104" width="9.109375" style="252"/>
    <col min="15105" max="15105" width="27.5546875" style="252" customWidth="1"/>
    <col min="15106" max="15106" width="9.44140625" style="252" bestFit="1" customWidth="1"/>
    <col min="15107" max="15107" width="8.5546875" style="252" customWidth="1"/>
    <col min="15108" max="15108" width="9.44140625" style="252" customWidth="1"/>
    <col min="15109" max="15109" width="9.44140625" style="252" bestFit="1" customWidth="1"/>
    <col min="15110" max="15111" width="9.44140625" style="252" customWidth="1"/>
    <col min="15112" max="15112" width="9.44140625" style="252" bestFit="1" customWidth="1"/>
    <col min="15113" max="15114" width="9.44140625" style="252" customWidth="1"/>
    <col min="15115" max="15117" width="9.109375" style="252"/>
    <col min="15118" max="15118" width="9.44140625" style="252" bestFit="1" customWidth="1"/>
    <col min="15119" max="15120" width="9.109375" style="252"/>
    <col min="15121" max="15122" width="0" style="252" hidden="1" customWidth="1"/>
    <col min="15123" max="15123" width="9.44140625" style="252" bestFit="1" customWidth="1"/>
    <col min="15124" max="15125" width="9.44140625" style="252" customWidth="1"/>
    <col min="15126" max="15126" width="9.44140625" style="252" bestFit="1" customWidth="1"/>
    <col min="15127" max="15128" width="9.44140625" style="252" customWidth="1"/>
    <col min="15129" max="15129" width="9.44140625" style="252" bestFit="1" customWidth="1"/>
    <col min="15130" max="15131" width="9.44140625" style="252" customWidth="1"/>
    <col min="15132" max="15132" width="9.44140625" style="252" bestFit="1" customWidth="1"/>
    <col min="15133" max="15134" width="9.109375" style="252"/>
    <col min="15135" max="15135" width="9.44140625" style="252" bestFit="1" customWidth="1"/>
    <col min="15136" max="15136" width="10.5546875" style="252" customWidth="1"/>
    <col min="15137" max="15360" width="9.109375" style="252"/>
    <col min="15361" max="15361" width="27.5546875" style="252" customWidth="1"/>
    <col min="15362" max="15362" width="9.44140625" style="252" bestFit="1" customWidth="1"/>
    <col min="15363" max="15363" width="8.5546875" style="252" customWidth="1"/>
    <col min="15364" max="15364" width="9.44140625" style="252" customWidth="1"/>
    <col min="15365" max="15365" width="9.44140625" style="252" bestFit="1" customWidth="1"/>
    <col min="15366" max="15367" width="9.44140625" style="252" customWidth="1"/>
    <col min="15368" max="15368" width="9.44140625" style="252" bestFit="1" customWidth="1"/>
    <col min="15369" max="15370" width="9.44140625" style="252" customWidth="1"/>
    <col min="15371" max="15373" width="9.109375" style="252"/>
    <col min="15374" max="15374" width="9.44140625" style="252" bestFit="1" customWidth="1"/>
    <col min="15375" max="15376" width="9.109375" style="252"/>
    <col min="15377" max="15378" width="0" style="252" hidden="1" customWidth="1"/>
    <col min="15379" max="15379" width="9.44140625" style="252" bestFit="1" customWidth="1"/>
    <col min="15380" max="15381" width="9.44140625" style="252" customWidth="1"/>
    <col min="15382" max="15382" width="9.44140625" style="252" bestFit="1" customWidth="1"/>
    <col min="15383" max="15384" width="9.44140625" style="252" customWidth="1"/>
    <col min="15385" max="15385" width="9.44140625" style="252" bestFit="1" customWidth="1"/>
    <col min="15386" max="15387" width="9.44140625" style="252" customWidth="1"/>
    <col min="15388" max="15388" width="9.44140625" style="252" bestFit="1" customWidth="1"/>
    <col min="15389" max="15390" width="9.109375" style="252"/>
    <col min="15391" max="15391" width="9.44140625" style="252" bestFit="1" customWidth="1"/>
    <col min="15392" max="15392" width="10.5546875" style="252" customWidth="1"/>
    <col min="15393" max="15616" width="9.109375" style="252"/>
    <col min="15617" max="15617" width="27.5546875" style="252" customWidth="1"/>
    <col min="15618" max="15618" width="9.44140625" style="252" bestFit="1" customWidth="1"/>
    <col min="15619" max="15619" width="8.5546875" style="252" customWidth="1"/>
    <col min="15620" max="15620" width="9.44140625" style="252" customWidth="1"/>
    <col min="15621" max="15621" width="9.44140625" style="252" bestFit="1" customWidth="1"/>
    <col min="15622" max="15623" width="9.44140625" style="252" customWidth="1"/>
    <col min="15624" max="15624" width="9.44140625" style="252" bestFit="1" customWidth="1"/>
    <col min="15625" max="15626" width="9.44140625" style="252" customWidth="1"/>
    <col min="15627" max="15629" width="9.109375" style="252"/>
    <col min="15630" max="15630" width="9.44140625" style="252" bestFit="1" customWidth="1"/>
    <col min="15631" max="15632" width="9.109375" style="252"/>
    <col min="15633" max="15634" width="0" style="252" hidden="1" customWidth="1"/>
    <col min="15635" max="15635" width="9.44140625" style="252" bestFit="1" customWidth="1"/>
    <col min="15636" max="15637" width="9.44140625" style="252" customWidth="1"/>
    <col min="15638" max="15638" width="9.44140625" style="252" bestFit="1" customWidth="1"/>
    <col min="15639" max="15640" width="9.44140625" style="252" customWidth="1"/>
    <col min="15641" max="15641" width="9.44140625" style="252" bestFit="1" customWidth="1"/>
    <col min="15642" max="15643" width="9.44140625" style="252" customWidth="1"/>
    <col min="15644" max="15644" width="9.44140625" style="252" bestFit="1" customWidth="1"/>
    <col min="15645" max="15646" width="9.109375" style="252"/>
    <col min="15647" max="15647" width="9.44140625" style="252" bestFit="1" customWidth="1"/>
    <col min="15648" max="15648" width="10.5546875" style="252" customWidth="1"/>
    <col min="15649" max="15872" width="9.109375" style="252"/>
    <col min="15873" max="15873" width="27.5546875" style="252" customWidth="1"/>
    <col min="15874" max="15874" width="9.44140625" style="252" bestFit="1" customWidth="1"/>
    <col min="15875" max="15875" width="8.5546875" style="252" customWidth="1"/>
    <col min="15876" max="15876" width="9.44140625" style="252" customWidth="1"/>
    <col min="15877" max="15877" width="9.44140625" style="252" bestFit="1" customWidth="1"/>
    <col min="15878" max="15879" width="9.44140625" style="252" customWidth="1"/>
    <col min="15880" max="15880" width="9.44140625" style="252" bestFit="1" customWidth="1"/>
    <col min="15881" max="15882" width="9.44140625" style="252" customWidth="1"/>
    <col min="15883" max="15885" width="9.109375" style="252"/>
    <col min="15886" max="15886" width="9.44140625" style="252" bestFit="1" customWidth="1"/>
    <col min="15887" max="15888" width="9.109375" style="252"/>
    <col min="15889" max="15890" width="0" style="252" hidden="1" customWidth="1"/>
    <col min="15891" max="15891" width="9.44140625" style="252" bestFit="1" customWidth="1"/>
    <col min="15892" max="15893" width="9.44140625" style="252" customWidth="1"/>
    <col min="15894" max="15894" width="9.44140625" style="252" bestFit="1" customWidth="1"/>
    <col min="15895" max="15896" width="9.44140625" style="252" customWidth="1"/>
    <col min="15897" max="15897" width="9.44140625" style="252" bestFit="1" customWidth="1"/>
    <col min="15898" max="15899" width="9.44140625" style="252" customWidth="1"/>
    <col min="15900" max="15900" width="9.44140625" style="252" bestFit="1" customWidth="1"/>
    <col min="15901" max="15902" width="9.109375" style="252"/>
    <col min="15903" max="15903" width="9.44140625" style="252" bestFit="1" customWidth="1"/>
    <col min="15904" max="15904" width="10.5546875" style="252" customWidth="1"/>
    <col min="15905" max="16128" width="9.109375" style="252"/>
    <col min="16129" max="16129" width="27.5546875" style="252" customWidth="1"/>
    <col min="16130" max="16130" width="9.44140625" style="252" bestFit="1" customWidth="1"/>
    <col min="16131" max="16131" width="8.5546875" style="252" customWidth="1"/>
    <col min="16132" max="16132" width="9.44140625" style="252" customWidth="1"/>
    <col min="16133" max="16133" width="9.44140625" style="252" bestFit="1" customWidth="1"/>
    <col min="16134" max="16135" width="9.44140625" style="252" customWidth="1"/>
    <col min="16136" max="16136" width="9.44140625" style="252" bestFit="1" customWidth="1"/>
    <col min="16137" max="16138" width="9.44140625" style="252" customWidth="1"/>
    <col min="16139" max="16141" width="9.109375" style="252"/>
    <col min="16142" max="16142" width="9.44140625" style="252" bestFit="1" customWidth="1"/>
    <col min="16143" max="16144" width="9.109375" style="252"/>
    <col min="16145" max="16146" width="0" style="252" hidden="1" customWidth="1"/>
    <col min="16147" max="16147" width="9.44140625" style="252" bestFit="1" customWidth="1"/>
    <col min="16148" max="16149" width="9.44140625" style="252" customWidth="1"/>
    <col min="16150" max="16150" width="9.44140625" style="252" bestFit="1" customWidth="1"/>
    <col min="16151" max="16152" width="9.44140625" style="252" customWidth="1"/>
    <col min="16153" max="16153" width="9.44140625" style="252" bestFit="1" customWidth="1"/>
    <col min="16154" max="16155" width="9.44140625" style="252" customWidth="1"/>
    <col min="16156" max="16156" width="9.44140625" style="252" bestFit="1" customWidth="1"/>
    <col min="16157" max="16158" width="9.109375" style="252"/>
    <col min="16159" max="16159" width="9.44140625" style="252" bestFit="1" customWidth="1"/>
    <col min="16160" max="16160" width="10.5546875" style="252" customWidth="1"/>
    <col min="16161" max="16384" width="9.109375" style="252"/>
  </cols>
  <sheetData>
    <row r="1" spans="1:90" ht="19.2" x14ac:dyDescent="0.3">
      <c r="A1" s="944" t="s">
        <v>355</v>
      </c>
      <c r="Q1" s="325"/>
      <c r="R1" s="325"/>
    </row>
    <row r="3" spans="1:90" ht="13.8" thickBot="1" x14ac:dyDescent="0.3">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90" x14ac:dyDescent="0.25">
      <c r="A4" s="281"/>
      <c r="B4" s="1038" t="s">
        <v>56</v>
      </c>
      <c r="C4" s="1038"/>
      <c r="D4" s="1038"/>
      <c r="E4" s="1038"/>
      <c r="F4" s="1038"/>
      <c r="G4" s="1038"/>
      <c r="H4" s="1038"/>
      <c r="I4" s="1038"/>
      <c r="J4" s="1038"/>
      <c r="K4" s="1038"/>
      <c r="L4" s="1038"/>
      <c r="M4" s="1038"/>
      <c r="N4" s="1038"/>
      <c r="O4" s="1038"/>
      <c r="P4" s="326"/>
      <c r="Q4" s="1039" t="s">
        <v>57</v>
      </c>
      <c r="R4" s="1030"/>
      <c r="S4" s="1040"/>
      <c r="T4" s="1040"/>
      <c r="U4" s="1040"/>
      <c r="V4" s="1040"/>
      <c r="W4" s="1040"/>
      <c r="X4" s="1040"/>
      <c r="Y4" s="1040"/>
      <c r="Z4" s="1040"/>
      <c r="AA4" s="1040"/>
      <c r="AB4" s="1040"/>
      <c r="AC4" s="1040"/>
      <c r="AD4" s="1040"/>
      <c r="AE4" s="1040"/>
      <c r="AF4" s="1040"/>
      <c r="AG4" s="290"/>
    </row>
    <row r="5" spans="1:90" s="332" customFormat="1" ht="31.5" customHeight="1" x14ac:dyDescent="0.25">
      <c r="A5" s="327"/>
      <c r="B5" s="1041" t="s">
        <v>87</v>
      </c>
      <c r="C5" s="1041"/>
      <c r="D5" s="328"/>
      <c r="E5" s="1041" t="s">
        <v>301</v>
      </c>
      <c r="F5" s="1041"/>
      <c r="G5" s="328"/>
      <c r="H5" s="1041" t="s">
        <v>89</v>
      </c>
      <c r="I5" s="1041"/>
      <c r="J5" s="328"/>
      <c r="K5" s="1042" t="s">
        <v>90</v>
      </c>
      <c r="L5" s="1042"/>
      <c r="M5" s="328"/>
      <c r="N5" s="1041" t="s">
        <v>91</v>
      </c>
      <c r="O5" s="1041"/>
      <c r="P5" s="329"/>
      <c r="Q5" s="330" t="s">
        <v>92</v>
      </c>
      <c r="R5" s="330"/>
      <c r="S5" s="1037" t="s">
        <v>87</v>
      </c>
      <c r="T5" s="1037"/>
      <c r="U5" s="329"/>
      <c r="V5" s="1041" t="s">
        <v>292</v>
      </c>
      <c r="W5" s="1041"/>
      <c r="X5" s="329"/>
      <c r="Y5" s="1037" t="s">
        <v>89</v>
      </c>
      <c r="Z5" s="1037"/>
      <c r="AA5" s="329"/>
      <c r="AB5" s="1036" t="s">
        <v>90</v>
      </c>
      <c r="AC5" s="1036"/>
      <c r="AD5" s="331"/>
      <c r="AE5" s="1037" t="s">
        <v>91</v>
      </c>
      <c r="AF5" s="103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row>
    <row r="6" spans="1:90" s="304" customFormat="1" x14ac:dyDescent="0.25">
      <c r="A6" s="292"/>
      <c r="B6" s="900" t="s">
        <v>60</v>
      </c>
      <c r="C6" s="899" t="s">
        <v>299</v>
      </c>
      <c r="D6" s="900"/>
      <c r="E6" s="900" t="s">
        <v>60</v>
      </c>
      <c r="F6" s="899" t="s">
        <v>299</v>
      </c>
      <c r="G6" s="900"/>
      <c r="H6" s="900" t="s">
        <v>60</v>
      </c>
      <c r="I6" s="899" t="s">
        <v>299</v>
      </c>
      <c r="J6" s="900"/>
      <c r="K6" s="900" t="s">
        <v>60</v>
      </c>
      <c r="L6" s="899" t="s">
        <v>299</v>
      </c>
      <c r="M6" s="900"/>
      <c r="N6" s="900" t="s">
        <v>60</v>
      </c>
      <c r="O6" s="899" t="s">
        <v>299</v>
      </c>
      <c r="P6" s="901"/>
      <c r="Q6" s="902" t="s">
        <v>94</v>
      </c>
      <c r="R6" s="902"/>
      <c r="S6" s="903" t="s">
        <v>60</v>
      </c>
      <c r="T6" s="899" t="s">
        <v>299</v>
      </c>
      <c r="U6" s="903"/>
      <c r="V6" s="903" t="s">
        <v>60</v>
      </c>
      <c r="W6" s="899" t="s">
        <v>299</v>
      </c>
      <c r="X6" s="903"/>
      <c r="Y6" s="903" t="s">
        <v>60</v>
      </c>
      <c r="Z6" s="899" t="s">
        <v>299</v>
      </c>
      <c r="AA6" s="903"/>
      <c r="AB6" s="903" t="s">
        <v>60</v>
      </c>
      <c r="AC6" s="899" t="s">
        <v>299</v>
      </c>
      <c r="AD6" s="903"/>
      <c r="AE6" s="903" t="s">
        <v>60</v>
      </c>
      <c r="AF6" s="899" t="s">
        <v>299</v>
      </c>
    </row>
    <row r="7" spans="1:90" x14ac:dyDescent="0.25">
      <c r="A7" s="251" t="s">
        <v>136</v>
      </c>
    </row>
    <row r="8" spans="1:90" x14ac:dyDescent="0.25">
      <c r="A8" s="346"/>
      <c r="B8" s="493">
        <f>B10+B11</f>
        <v>1232</v>
      </c>
      <c r="C8" s="346"/>
      <c r="D8" s="348"/>
      <c r="E8" s="493">
        <f>E10+E11</f>
        <v>228</v>
      </c>
      <c r="F8" s="346"/>
      <c r="G8" s="348"/>
      <c r="H8" s="493">
        <f>H10+H11</f>
        <v>2079</v>
      </c>
      <c r="I8" s="346"/>
      <c r="J8" s="348"/>
      <c r="K8" s="493">
        <f>K10+K11</f>
        <v>2644</v>
      </c>
      <c r="L8" s="346"/>
      <c r="M8" s="348"/>
      <c r="N8" s="493">
        <f>B8+E8+H8+K8</f>
        <v>6183</v>
      </c>
      <c r="O8" s="346"/>
      <c r="P8" s="292"/>
      <c r="Q8" s="351"/>
      <c r="R8" s="351"/>
      <c r="S8" s="493">
        <f>S10+S11</f>
        <v>1156</v>
      </c>
      <c r="T8" s="346"/>
      <c r="U8" s="348"/>
      <c r="V8" s="493">
        <f>V10+V11</f>
        <v>313</v>
      </c>
      <c r="W8" s="346"/>
      <c r="X8" s="348"/>
      <c r="Y8" s="493">
        <f>Y10+Y11</f>
        <v>2376</v>
      </c>
      <c r="Z8" s="346"/>
      <c r="AA8" s="348"/>
      <c r="AB8" s="493">
        <f>AB10+AB11</f>
        <v>1983</v>
      </c>
      <c r="AC8" s="346"/>
      <c r="AD8" s="348"/>
      <c r="AE8" s="493">
        <f>S8+V8+Y8+AB8</f>
        <v>5828</v>
      </c>
      <c r="AF8" s="346"/>
    </row>
    <row r="9" spans="1:90" x14ac:dyDescent="0.25">
      <c r="A9" s="251" t="s">
        <v>10</v>
      </c>
      <c r="B9" s="492"/>
      <c r="C9" s="355"/>
      <c r="D9" s="341"/>
      <c r="E9" s="492"/>
      <c r="F9" s="355"/>
      <c r="G9" s="356"/>
      <c r="H9" s="492"/>
      <c r="I9" s="355"/>
      <c r="J9" s="356"/>
      <c r="K9" s="492"/>
      <c r="L9" s="355"/>
      <c r="M9" s="356"/>
      <c r="N9" s="492"/>
      <c r="O9" s="355"/>
      <c r="P9" s="289"/>
      <c r="Q9" s="344"/>
      <c r="R9" s="357"/>
      <c r="S9" s="492"/>
      <c r="T9" s="355"/>
      <c r="U9" s="341"/>
      <c r="V9" s="492"/>
      <c r="W9" s="355"/>
      <c r="X9" s="356"/>
      <c r="Y9" s="492"/>
      <c r="Z9" s="355"/>
      <c r="AA9" s="356"/>
      <c r="AB9" s="492"/>
      <c r="AC9" s="355"/>
      <c r="AD9" s="356"/>
      <c r="AE9" s="492"/>
      <c r="AF9" s="355"/>
    </row>
    <row r="10" spans="1:90" x14ac:dyDescent="0.25">
      <c r="A10" s="289" t="s">
        <v>11</v>
      </c>
      <c r="B10" s="927">
        <f>'Table 2e Leavers by Reason exNO'!B11+'Table 2e Leavers by Reason NOMS'!B11</f>
        <v>498</v>
      </c>
      <c r="C10" s="723">
        <f>B10/B$8</f>
        <v>0.4042207792207792</v>
      </c>
      <c r="D10" s="361"/>
      <c r="E10" s="927">
        <f>'Table 2e Leavers by Reason exNO'!E11+'Table 2e Leavers by Reason NOMS'!E11</f>
        <v>140</v>
      </c>
      <c r="F10" s="723">
        <f>E10/E$8</f>
        <v>0.61403508771929827</v>
      </c>
      <c r="G10" s="363"/>
      <c r="H10" s="927">
        <f>'Table 2e Leavers by Reason exNO'!H11+'Table 2e Leavers by Reason NOMS'!H11</f>
        <v>1166</v>
      </c>
      <c r="I10" s="723">
        <f>H10/H$8</f>
        <v>0.56084656084656082</v>
      </c>
      <c r="J10" s="356"/>
      <c r="K10" s="927">
        <f>'Table 2e Leavers by Reason exNO'!K11+'Table 2e Leavers by Reason NOMS'!K11</f>
        <v>1378</v>
      </c>
      <c r="L10" s="723">
        <f>K10/K$8</f>
        <v>0.52118003025718607</v>
      </c>
      <c r="M10" s="356"/>
      <c r="N10" s="927">
        <f>B10+E10+H10+K10</f>
        <v>3182</v>
      </c>
      <c r="O10" s="723">
        <f>N10/N$8</f>
        <v>0.51463690765000814</v>
      </c>
      <c r="P10" s="289"/>
      <c r="Q10" s="344"/>
      <c r="R10" s="357"/>
      <c r="S10" s="927">
        <f>'Table 2e Leavers by Reason exNO'!S11+'Table 2e Leavers by Reason NOMS'!Q11</f>
        <v>461</v>
      </c>
      <c r="T10" s="723">
        <f>S10/S$8</f>
        <v>0.39878892733564014</v>
      </c>
      <c r="U10" s="361"/>
      <c r="V10" s="927">
        <f>'Table 2e Leavers by Reason exNO'!V11+'Table 2e Leavers by Reason NOMS'!T11</f>
        <v>186</v>
      </c>
      <c r="W10" s="723">
        <f>V10/V$8</f>
        <v>0.59424920127795522</v>
      </c>
      <c r="X10" s="363"/>
      <c r="Y10" s="927">
        <f>'Table 2e Leavers by Reason exNO'!Y11+'Table 2e Leavers by Reason NOMS'!W11</f>
        <v>1328</v>
      </c>
      <c r="Z10" s="723">
        <f>Y10/Y$8</f>
        <v>0.55892255892255893</v>
      </c>
      <c r="AA10" s="356"/>
      <c r="AB10" s="927">
        <f>'Table 2e Leavers by Reason exNO'!AB11+'Table 2e Leavers by Reason NOMS'!Z11</f>
        <v>908</v>
      </c>
      <c r="AC10" s="723">
        <f>AB10/AB$8</f>
        <v>0.45789208270297527</v>
      </c>
      <c r="AD10" s="356"/>
      <c r="AE10" s="927">
        <f>S10+V10+Y10+AB10</f>
        <v>2883</v>
      </c>
      <c r="AF10" s="723">
        <f>AE10/AE$8</f>
        <v>0.49468085106382981</v>
      </c>
    </row>
    <row r="11" spans="1:90" x14ac:dyDescent="0.25">
      <c r="A11" s="292" t="s">
        <v>12</v>
      </c>
      <c r="B11" s="928">
        <f>'Table 2e Leavers by Reason exNO'!B12+'Table 2e Leavers by Reason NOMS'!B12</f>
        <v>734</v>
      </c>
      <c r="C11" s="723">
        <f>B11/B$8</f>
        <v>0.59577922077922074</v>
      </c>
      <c r="D11" s="367"/>
      <c r="E11" s="928">
        <f>'Table 2e Leavers by Reason exNO'!E12+'Table 2e Leavers by Reason NOMS'!E12</f>
        <v>88</v>
      </c>
      <c r="F11" s="723">
        <f>E11/E$8</f>
        <v>0.38596491228070173</v>
      </c>
      <c r="G11" s="794"/>
      <c r="H11" s="928">
        <v>913</v>
      </c>
      <c r="I11" s="723">
        <f>H11/H$8</f>
        <v>0.43915343915343913</v>
      </c>
      <c r="J11" s="349"/>
      <c r="K11" s="928">
        <v>1266</v>
      </c>
      <c r="L11" s="723">
        <f>K11/K$8</f>
        <v>0.47881996974281393</v>
      </c>
      <c r="M11" s="349"/>
      <c r="N11" s="928">
        <f>B11+E11+H11+K11</f>
        <v>3001</v>
      </c>
      <c r="O11" s="723">
        <f>N11/N$8</f>
        <v>0.48536309234999192</v>
      </c>
      <c r="P11" s="292"/>
      <c r="Q11" s="351"/>
      <c r="R11" s="352"/>
      <c r="S11" s="928">
        <f>'Table 2e Leavers by Reason exNO'!S12+'Table 2e Leavers by Reason NOMS'!Q12</f>
        <v>695</v>
      </c>
      <c r="T11" s="723">
        <f>S11/S$8</f>
        <v>0.60121107266435991</v>
      </c>
      <c r="U11" s="367"/>
      <c r="V11" s="928">
        <f>'Table 2e Leavers by Reason exNO'!V12+'Table 2e Leavers by Reason NOMS'!T12</f>
        <v>127</v>
      </c>
      <c r="W11" s="723">
        <f>V11/V$8</f>
        <v>0.40575079872204473</v>
      </c>
      <c r="X11" s="349"/>
      <c r="Y11" s="928">
        <f>'Table 2e Leavers by Reason exNO'!Y12+'Table 2e Leavers by Reason NOMS'!W12</f>
        <v>1048</v>
      </c>
      <c r="Z11" s="723">
        <f>Y11/Y$8</f>
        <v>0.44107744107744107</v>
      </c>
      <c r="AA11" s="349"/>
      <c r="AB11" s="928">
        <f>'Table 2e Leavers by Reason exNO'!AB12+'Table 2e Leavers by Reason NOMS'!Z12</f>
        <v>1075</v>
      </c>
      <c r="AC11" s="723">
        <f>AB11/AB$8</f>
        <v>0.54210791729702468</v>
      </c>
      <c r="AD11" s="349"/>
      <c r="AE11" s="928">
        <f>S11+V11+Y11+AB11</f>
        <v>2945</v>
      </c>
      <c r="AF11" s="723">
        <f>AE11/AE$8</f>
        <v>0.50531914893617025</v>
      </c>
    </row>
    <row r="12" spans="1:90" x14ac:dyDescent="0.25">
      <c r="A12" s="287" t="s">
        <v>13</v>
      </c>
      <c r="B12" s="801"/>
      <c r="C12" s="724"/>
      <c r="D12" s="373"/>
      <c r="E12" s="801"/>
      <c r="F12" s="724"/>
      <c r="G12" s="373"/>
      <c r="H12" s="801"/>
      <c r="I12" s="724"/>
      <c r="J12" s="373"/>
      <c r="K12" s="801"/>
      <c r="L12" s="724"/>
      <c r="M12" s="373"/>
      <c r="N12" s="801"/>
      <c r="O12" s="724"/>
      <c r="P12" s="295"/>
      <c r="Q12" s="374"/>
      <c r="R12" s="375"/>
      <c r="S12" s="801"/>
      <c r="T12" s="724"/>
      <c r="U12" s="373"/>
      <c r="V12" s="801"/>
      <c r="W12" s="724"/>
      <c r="X12" s="373"/>
      <c r="Y12" s="801"/>
      <c r="Z12" s="724"/>
      <c r="AA12" s="373"/>
      <c r="AB12" s="801"/>
      <c r="AC12" s="724"/>
      <c r="AD12" s="373"/>
      <c r="AE12" s="801"/>
      <c r="AF12" s="724"/>
    </row>
    <row r="13" spans="1:90" x14ac:dyDescent="0.25">
      <c r="A13" s="289" t="s">
        <v>14</v>
      </c>
      <c r="B13" s="927">
        <f>'Table 2e Leavers by Reason exNO'!B14+'Table 2e Leavers by Reason NOMS'!B14</f>
        <v>0</v>
      </c>
      <c r="C13" s="723">
        <f>B13/B$8</f>
        <v>0</v>
      </c>
      <c r="D13" s="339"/>
      <c r="E13" s="927">
        <f>'Table 2e Leavers by Reason exNO'!E14+'Table 2e Leavers by Reason NOMS'!E14</f>
        <v>1</v>
      </c>
      <c r="F13" s="723">
        <f>E13/E$8</f>
        <v>4.3859649122807015E-3</v>
      </c>
      <c r="G13" s="339"/>
      <c r="H13" s="927">
        <f>'Table 2e Leavers by Reason exNO'!H14+'Table 2e Leavers by Reason NOMS'!H14</f>
        <v>519</v>
      </c>
      <c r="I13" s="723">
        <f>H13/H$8</f>
        <v>0.24963924963924963</v>
      </c>
      <c r="J13" s="339"/>
      <c r="K13" s="927">
        <v>329</v>
      </c>
      <c r="L13" s="723">
        <f>K13/K$8</f>
        <v>0.12443267776096822</v>
      </c>
      <c r="M13" s="339"/>
      <c r="N13" s="927">
        <f>B13+E13+H13+K13</f>
        <v>849</v>
      </c>
      <c r="O13" s="723">
        <f>N13/N$8</f>
        <v>0.13731198447355653</v>
      </c>
      <c r="P13" s="289"/>
      <c r="Q13" s="344"/>
      <c r="R13" s="357"/>
      <c r="S13" s="927">
        <f>'Table 2e Leavers by Reason exNO'!S14+'Table 2e Leavers by Reason NOMS'!Q14</f>
        <v>0</v>
      </c>
      <c r="T13" s="723">
        <f>S13/S$8</f>
        <v>0</v>
      </c>
      <c r="U13" s="339"/>
      <c r="V13" s="927">
        <f>'Table 2e Leavers by Reason exNO'!V14+'Table 2e Leavers by Reason NOMS'!T14</f>
        <v>4</v>
      </c>
      <c r="W13" s="723">
        <f>V13/V$8</f>
        <v>1.2779552715654952E-2</v>
      </c>
      <c r="X13" s="339"/>
      <c r="Y13" s="927">
        <f>'Table 2e Leavers by Reason exNO'!Y14+'Table 2e Leavers by Reason NOMS'!W14</f>
        <v>674</v>
      </c>
      <c r="Z13" s="723">
        <f>Y13/Y$8</f>
        <v>0.28367003367003368</v>
      </c>
      <c r="AA13" s="339"/>
      <c r="AB13" s="927">
        <f>'Table 2e Leavers by Reason exNO'!AB14+'Table 2e Leavers by Reason NOMS'!Z14</f>
        <v>271</v>
      </c>
      <c r="AC13" s="723">
        <f>AB13/AB$8</f>
        <v>0.13666162380231972</v>
      </c>
      <c r="AD13" s="339"/>
      <c r="AE13" s="927">
        <f>S13+V13+Y13+AB13</f>
        <v>949</v>
      </c>
      <c r="AF13" s="723">
        <f>AE13/AE$8</f>
        <v>0.16283459162663005</v>
      </c>
      <c r="AG13" s="398"/>
    </row>
    <row r="14" spans="1:90" x14ac:dyDescent="0.25">
      <c r="A14" s="289" t="s">
        <v>15</v>
      </c>
      <c r="B14" s="927">
        <f>'Table 2e Leavers by Reason exNO'!B15+'Table 2e Leavers by Reason NOMS'!B15</f>
        <v>0</v>
      </c>
      <c r="C14" s="723">
        <f>B14/B$8</f>
        <v>0</v>
      </c>
      <c r="D14" s="361"/>
      <c r="E14" s="927">
        <f>'Table 2e Leavers by Reason exNO'!E15+'Table 2e Leavers by Reason NOMS'!E15</f>
        <v>28</v>
      </c>
      <c r="F14" s="723">
        <f>E14/E$8</f>
        <v>0.12280701754385964</v>
      </c>
      <c r="G14" s="356"/>
      <c r="H14" s="927">
        <v>619</v>
      </c>
      <c r="I14" s="723">
        <f>H14/H$8</f>
        <v>0.29773929773929775</v>
      </c>
      <c r="J14" s="356"/>
      <c r="K14" s="927">
        <f>'Table 2e Leavers by Reason exNO'!K15+'Table 2e Leavers by Reason NOMS'!K15</f>
        <v>673</v>
      </c>
      <c r="L14" s="723">
        <f>K14/K$8</f>
        <v>0.25453857791225415</v>
      </c>
      <c r="M14" s="356"/>
      <c r="N14" s="927">
        <f>B14+E14+H14+K14</f>
        <v>1320</v>
      </c>
      <c r="O14" s="723">
        <f>N14/N$8</f>
        <v>0.21348859776807375</v>
      </c>
      <c r="P14" s="289"/>
      <c r="Q14" s="344"/>
      <c r="R14" s="357"/>
      <c r="S14" s="927">
        <f>'Table 2e Leavers by Reason exNO'!S15+'Table 2e Leavers by Reason NOMS'!Q15</f>
        <v>0</v>
      </c>
      <c r="T14" s="723">
        <f>S14/S$8</f>
        <v>0</v>
      </c>
      <c r="U14" s="361"/>
      <c r="V14" s="927">
        <f>'Table 2e Leavers by Reason exNO'!V15+'Table 2e Leavers by Reason NOMS'!T15</f>
        <v>36</v>
      </c>
      <c r="W14" s="723">
        <f>V14/V$8</f>
        <v>0.11501597444089456</v>
      </c>
      <c r="X14" s="356"/>
      <c r="Y14" s="927">
        <f>'Table 2e Leavers by Reason exNO'!Y15+'Table 2e Leavers by Reason NOMS'!W15</f>
        <v>649</v>
      </c>
      <c r="Z14" s="723">
        <f>Y14/Y$8</f>
        <v>0.27314814814814814</v>
      </c>
      <c r="AA14" s="356"/>
      <c r="AB14" s="927">
        <f>'Table 2e Leavers by Reason exNO'!AB15+'Table 2e Leavers by Reason NOMS'!Z15</f>
        <v>409</v>
      </c>
      <c r="AC14" s="723">
        <f>AB14/AB$8</f>
        <v>0.20625315179021683</v>
      </c>
      <c r="AD14" s="356"/>
      <c r="AE14" s="927">
        <f>S14+V14+Y14+AB14</f>
        <v>1094</v>
      </c>
      <c r="AF14" s="723">
        <f>AE14/AE$8</f>
        <v>0.18771448181194234</v>
      </c>
      <c r="AG14" s="398"/>
    </row>
    <row r="15" spans="1:90" x14ac:dyDescent="0.25">
      <c r="A15" s="289" t="s">
        <v>16</v>
      </c>
      <c r="B15" s="927">
        <f>'Table 2e Leavers by Reason exNO'!B16+'Table 2e Leavers by Reason NOMS'!B16</f>
        <v>0</v>
      </c>
      <c r="C15" s="723">
        <f>B15/B$8</f>
        <v>0</v>
      </c>
      <c r="D15" s="361"/>
      <c r="E15" s="927">
        <f>'Table 2e Leavers by Reason exNO'!E16+'Table 2e Leavers by Reason NOMS'!E16</f>
        <v>59</v>
      </c>
      <c r="F15" s="723">
        <f>E15/E$8</f>
        <v>0.25877192982456143</v>
      </c>
      <c r="G15" s="356"/>
      <c r="H15" s="927">
        <f>'Table 2e Leavers by Reason exNO'!H16+'Table 2e Leavers by Reason NOMS'!H16</f>
        <v>484</v>
      </c>
      <c r="I15" s="723">
        <f>H15/H$8</f>
        <v>0.23280423280423279</v>
      </c>
      <c r="J15" s="356"/>
      <c r="K15" s="927">
        <v>693</v>
      </c>
      <c r="L15" s="723">
        <f>K15/K$8</f>
        <v>0.26210287443267777</v>
      </c>
      <c r="M15" s="356"/>
      <c r="N15" s="927">
        <f>B15+E15+H15+K15</f>
        <v>1236</v>
      </c>
      <c r="O15" s="723">
        <f>N15/N$8</f>
        <v>0.19990295972828723</v>
      </c>
      <c r="P15" s="289"/>
      <c r="Q15" s="344"/>
      <c r="R15" s="357"/>
      <c r="S15" s="927">
        <f>'Table 2e Leavers by Reason exNO'!S16+'Table 2e Leavers by Reason NOMS'!Q16</f>
        <v>0</v>
      </c>
      <c r="T15" s="723">
        <f>S15/S$8</f>
        <v>0</v>
      </c>
      <c r="U15" s="361"/>
      <c r="V15" s="927">
        <f>'Table 2e Leavers by Reason exNO'!V16+'Table 2e Leavers by Reason NOMS'!T16</f>
        <v>76</v>
      </c>
      <c r="W15" s="723">
        <f>V15/V$8</f>
        <v>0.24281150159744408</v>
      </c>
      <c r="X15" s="356"/>
      <c r="Y15" s="927">
        <f>'Table 2e Leavers by Reason exNO'!Y16+'Table 2e Leavers by Reason NOMS'!W16</f>
        <v>499</v>
      </c>
      <c r="Z15" s="723">
        <f>Y15/Y$8</f>
        <v>0.21001683501683502</v>
      </c>
      <c r="AA15" s="356"/>
      <c r="AB15" s="927">
        <f>'Table 2e Leavers by Reason exNO'!AB16+'Table 2e Leavers by Reason NOMS'!Z16</f>
        <v>514</v>
      </c>
      <c r="AC15" s="723">
        <f>AB15/AB$8</f>
        <v>0.25920322743318203</v>
      </c>
      <c r="AD15" s="356"/>
      <c r="AE15" s="927">
        <f>S15+V15+Y15+AB15</f>
        <v>1089</v>
      </c>
      <c r="AF15" s="723">
        <f>AE15/AE$8</f>
        <v>0.18685655456417297</v>
      </c>
      <c r="AG15" s="398"/>
    </row>
    <row r="16" spans="1:90" x14ac:dyDescent="0.25">
      <c r="A16" s="289" t="s">
        <v>17</v>
      </c>
      <c r="B16" s="927">
        <f>'Table 2e Leavers by Reason exNO'!B17+'Table 2e Leavers by Reason NOMS'!B17</f>
        <v>192</v>
      </c>
      <c r="C16" s="723">
        <f>B16/B$8</f>
        <v>0.15584415584415584</v>
      </c>
      <c r="D16" s="361"/>
      <c r="E16" s="927">
        <f>'Table 2e Leavers by Reason exNO'!E17+'Table 2e Leavers by Reason NOMS'!E17</f>
        <v>100</v>
      </c>
      <c r="F16" s="723">
        <f>E16/E$8</f>
        <v>0.43859649122807015</v>
      </c>
      <c r="G16" s="356"/>
      <c r="H16" s="927">
        <f>'Table 2e Leavers by Reason exNO'!H17+'Table 2e Leavers by Reason NOMS'!H17</f>
        <v>364</v>
      </c>
      <c r="I16" s="723">
        <f>H16/H$8</f>
        <v>0.17508417508417509</v>
      </c>
      <c r="J16" s="356"/>
      <c r="K16" s="927">
        <f>'Table 2e Leavers by Reason exNO'!K17+'Table 2e Leavers by Reason NOMS'!K17</f>
        <v>718</v>
      </c>
      <c r="L16" s="723">
        <f>K16/K$8</f>
        <v>0.27155824508320725</v>
      </c>
      <c r="M16" s="356"/>
      <c r="N16" s="927">
        <f>B16+E16+H16+K16</f>
        <v>1374</v>
      </c>
      <c r="O16" s="723">
        <f>N16/N$8</f>
        <v>0.22222222222222221</v>
      </c>
      <c r="P16" s="289"/>
      <c r="Q16" s="344"/>
      <c r="R16" s="357"/>
      <c r="S16" s="927">
        <f>'Table 2e Leavers by Reason exNO'!S17+'Table 2e Leavers by Reason NOMS'!Q17</f>
        <v>149</v>
      </c>
      <c r="T16" s="723">
        <f>S16/S$8</f>
        <v>0.12889273356401384</v>
      </c>
      <c r="U16" s="361"/>
      <c r="V16" s="927">
        <f>'Table 2e Leavers by Reason exNO'!V17+'Table 2e Leavers by Reason NOMS'!T17</f>
        <v>146</v>
      </c>
      <c r="W16" s="723">
        <f>V16/V$8</f>
        <v>0.46645367412140576</v>
      </c>
      <c r="X16" s="356"/>
      <c r="Y16" s="927">
        <f>'Table 2e Leavers by Reason exNO'!Y17+'Table 2e Leavers by Reason NOMS'!W17</f>
        <v>409</v>
      </c>
      <c r="Z16" s="723">
        <f>Y16/Y$8</f>
        <v>0.17213804713804715</v>
      </c>
      <c r="AA16" s="356"/>
      <c r="AB16" s="927">
        <f>'Table 2e Leavers by Reason exNO'!AB17+'Table 2e Leavers by Reason NOMS'!Z17</f>
        <v>647</v>
      </c>
      <c r="AC16" s="723">
        <f>AB16/AB$8</f>
        <v>0.32627332324760466</v>
      </c>
      <c r="AD16" s="356"/>
      <c r="AE16" s="927">
        <f>S16+V16+Y16+AB16</f>
        <v>1351</v>
      </c>
      <c r="AF16" s="723">
        <f>AE16/AE$8</f>
        <v>0.23181194234728894</v>
      </c>
      <c r="AG16" s="398"/>
    </row>
    <row r="17" spans="1:33" x14ac:dyDescent="0.25">
      <c r="A17" s="292" t="s">
        <v>18</v>
      </c>
      <c r="B17" s="927">
        <f>'Table 2e Leavers by Reason exNO'!B18+'Table 2e Leavers by Reason NOMS'!B18</f>
        <v>1040</v>
      </c>
      <c r="C17" s="723">
        <f>B17/B$8</f>
        <v>0.8441558441558441</v>
      </c>
      <c r="D17" s="367"/>
      <c r="E17" s="927">
        <f>'Table 2e Leavers by Reason exNO'!E18+'Table 2e Leavers by Reason NOMS'!E18</f>
        <v>40</v>
      </c>
      <c r="F17" s="723">
        <f>E17/E$8</f>
        <v>0.17543859649122806</v>
      </c>
      <c r="G17" s="349"/>
      <c r="H17" s="927">
        <f>'Table 2e Leavers by Reason exNO'!H18+'Table 2e Leavers by Reason NOMS'!H18</f>
        <v>93</v>
      </c>
      <c r="I17" s="723">
        <f>H17/H$8</f>
        <v>4.4733044733044736E-2</v>
      </c>
      <c r="J17" s="349"/>
      <c r="K17" s="927">
        <f>'Table 2e Leavers by Reason exNO'!K18+'Table 2e Leavers by Reason NOMS'!K18</f>
        <v>231</v>
      </c>
      <c r="L17" s="723">
        <f>K17/K$8</f>
        <v>8.736762481089258E-2</v>
      </c>
      <c r="M17" s="349"/>
      <c r="N17" s="927">
        <f>B17+E17+H17+K17</f>
        <v>1404</v>
      </c>
      <c r="O17" s="723">
        <f>N17/N$8</f>
        <v>0.22707423580786026</v>
      </c>
      <c r="P17" s="292"/>
      <c r="Q17" s="351"/>
      <c r="R17" s="352"/>
      <c r="S17" s="927">
        <f>'Table 2e Leavers by Reason exNO'!S18+'Table 2e Leavers by Reason NOMS'!Q18</f>
        <v>1007</v>
      </c>
      <c r="T17" s="723">
        <f>S17/S$8</f>
        <v>0.87110726643598613</v>
      </c>
      <c r="U17" s="367"/>
      <c r="V17" s="927">
        <f>'Table 2e Leavers by Reason exNO'!V18+'Table 2e Leavers by Reason NOMS'!T18</f>
        <v>51</v>
      </c>
      <c r="W17" s="723">
        <f>V17/V$8</f>
        <v>0.16293929712460065</v>
      </c>
      <c r="X17" s="349"/>
      <c r="Y17" s="927">
        <f>'Table 2e Leavers by Reason exNO'!Y18+'Table 2e Leavers by Reason NOMS'!W18</f>
        <v>145</v>
      </c>
      <c r="Z17" s="723">
        <f>Y17/Y$8</f>
        <v>6.1026936026936027E-2</v>
      </c>
      <c r="AA17" s="349"/>
      <c r="AB17" s="927">
        <f>'Table 2e Leavers by Reason exNO'!AB18+'Table 2e Leavers by Reason NOMS'!Z18</f>
        <v>142</v>
      </c>
      <c r="AC17" s="723">
        <f>AB17/AB$8</f>
        <v>7.1608673726676758E-2</v>
      </c>
      <c r="AD17" s="349"/>
      <c r="AE17" s="927">
        <f>S17+V17+Y17+AB17</f>
        <v>1345</v>
      </c>
      <c r="AF17" s="723">
        <f>AE17/AE$8</f>
        <v>0.23078242964996568</v>
      </c>
      <c r="AG17" s="398"/>
    </row>
    <row r="18" spans="1:33" x14ac:dyDescent="0.25">
      <c r="A18" s="287" t="s">
        <v>137</v>
      </c>
      <c r="B18" s="802"/>
      <c r="C18" s="724"/>
      <c r="D18" s="381"/>
      <c r="E18" s="802"/>
      <c r="F18" s="724"/>
      <c r="G18" s="382"/>
      <c r="H18" s="802"/>
      <c r="I18" s="724"/>
      <c r="J18" s="382"/>
      <c r="K18" s="802"/>
      <c r="L18" s="724"/>
      <c r="M18" s="382"/>
      <c r="N18" s="802"/>
      <c r="O18" s="724"/>
      <c r="P18" s="295"/>
      <c r="Q18" s="374"/>
      <c r="R18" s="375"/>
      <c r="S18" s="802"/>
      <c r="T18" s="724"/>
      <c r="U18" s="381"/>
      <c r="V18" s="802"/>
      <c r="W18" s="724"/>
      <c r="X18" s="382"/>
      <c r="Y18" s="802"/>
      <c r="Z18" s="724"/>
      <c r="AA18" s="382"/>
      <c r="AB18" s="802"/>
      <c r="AC18" s="724"/>
      <c r="AD18" s="382"/>
      <c r="AE18" s="802"/>
      <c r="AF18" s="724"/>
    </row>
    <row r="19" spans="1:33" x14ac:dyDescent="0.25">
      <c r="A19" s="466" t="s">
        <v>21</v>
      </c>
      <c r="B19" s="927">
        <v>49</v>
      </c>
      <c r="C19" s="725">
        <v>4.6489563567362426E-2</v>
      </c>
      <c r="D19" s="361"/>
      <c r="E19" s="927">
        <v>14</v>
      </c>
      <c r="F19" s="725">
        <v>7.2916666666666671E-2</v>
      </c>
      <c r="G19" s="356"/>
      <c r="H19" s="927">
        <v>177</v>
      </c>
      <c r="I19" s="725">
        <v>0.13358490566037737</v>
      </c>
      <c r="J19" s="356"/>
      <c r="K19" s="927">
        <v>188</v>
      </c>
      <c r="L19" s="725">
        <v>9.4901564866229179E-2</v>
      </c>
      <c r="M19" s="356"/>
      <c r="N19" s="927">
        <v>428</v>
      </c>
      <c r="O19" s="725">
        <v>9.4024604569420037E-2</v>
      </c>
      <c r="P19" s="289"/>
      <c r="Q19" s="344"/>
      <c r="R19" s="359"/>
      <c r="S19" s="927">
        <v>51</v>
      </c>
      <c r="T19" s="725">
        <v>5.460385438972163E-2</v>
      </c>
      <c r="U19" s="361"/>
      <c r="V19" s="927">
        <v>18</v>
      </c>
      <c r="W19" s="725">
        <v>7.3170731707317069E-2</v>
      </c>
      <c r="X19" s="356"/>
      <c r="Y19" s="927">
        <v>215</v>
      </c>
      <c r="Z19" s="725">
        <v>0.13296227581941866</v>
      </c>
      <c r="AA19" s="356"/>
      <c r="AB19" s="927">
        <v>181</v>
      </c>
      <c r="AC19" s="725">
        <v>0.11822338340953625</v>
      </c>
      <c r="AD19" s="356"/>
      <c r="AE19" s="927">
        <v>465</v>
      </c>
      <c r="AF19" s="725">
        <v>0.10743992606284658</v>
      </c>
    </row>
    <row r="20" spans="1:33" x14ac:dyDescent="0.25">
      <c r="A20" s="945" t="s">
        <v>22</v>
      </c>
      <c r="B20" s="801"/>
      <c r="C20" s="725"/>
      <c r="D20" s="361"/>
      <c r="E20" s="801"/>
      <c r="F20" s="725"/>
      <c r="G20" s="356"/>
      <c r="H20" s="801"/>
      <c r="I20" s="725"/>
      <c r="J20" s="356"/>
      <c r="K20" s="801"/>
      <c r="L20" s="725"/>
      <c r="M20" s="356"/>
      <c r="N20" s="801"/>
      <c r="O20" s="725"/>
      <c r="P20" s="289"/>
      <c r="Q20" s="344"/>
      <c r="R20" s="357"/>
      <c r="S20" s="801"/>
      <c r="T20" s="725"/>
      <c r="U20" s="361"/>
      <c r="V20" s="801"/>
      <c r="W20" s="725"/>
      <c r="X20" s="356"/>
      <c r="Y20" s="801"/>
      <c r="Z20" s="725"/>
      <c r="AA20" s="356"/>
      <c r="AB20" s="801"/>
      <c r="AC20" s="725"/>
      <c r="AD20" s="356"/>
      <c r="AE20" s="801"/>
      <c r="AF20" s="725"/>
    </row>
    <row r="21" spans="1:33" x14ac:dyDescent="0.25">
      <c r="A21" s="945" t="s">
        <v>23</v>
      </c>
      <c r="B21" s="927">
        <v>16</v>
      </c>
      <c r="C21" s="725">
        <v>1.5180265654648957E-2</v>
      </c>
      <c r="D21" s="361"/>
      <c r="E21" s="927">
        <v>6</v>
      </c>
      <c r="F21" s="725">
        <v>3.125E-2</v>
      </c>
      <c r="G21" s="356"/>
      <c r="H21" s="927">
        <v>77</v>
      </c>
      <c r="I21" s="725">
        <v>5.811320754716981E-2</v>
      </c>
      <c r="J21" s="356"/>
      <c r="K21" s="927">
        <v>78</v>
      </c>
      <c r="L21" s="725">
        <v>3.9374053508329128E-2</v>
      </c>
      <c r="M21" s="356"/>
      <c r="N21" s="927">
        <v>177</v>
      </c>
      <c r="O21" s="725">
        <v>3.8884007029876974E-2</v>
      </c>
      <c r="P21" s="289"/>
      <c r="Q21" s="344"/>
      <c r="R21" s="357"/>
      <c r="S21" s="927">
        <v>17</v>
      </c>
      <c r="T21" s="725">
        <v>1.8201284796573874E-2</v>
      </c>
      <c r="U21" s="361"/>
      <c r="V21" s="927">
        <v>8</v>
      </c>
      <c r="W21" s="725">
        <v>3.2520325203252036E-2</v>
      </c>
      <c r="X21" s="356"/>
      <c r="Y21" s="927">
        <v>96</v>
      </c>
      <c r="Z21" s="725">
        <v>5.9369202226345084E-2</v>
      </c>
      <c r="AA21" s="356"/>
      <c r="AB21" s="927">
        <v>76</v>
      </c>
      <c r="AC21" s="725">
        <v>4.9640757674722404E-2</v>
      </c>
      <c r="AD21" s="356"/>
      <c r="AE21" s="927">
        <v>197</v>
      </c>
      <c r="AF21" s="725">
        <v>4.5517560073937154E-2</v>
      </c>
    </row>
    <row r="22" spans="1:33" x14ac:dyDescent="0.25">
      <c r="A22" s="945" t="s">
        <v>24</v>
      </c>
      <c r="B22" s="927">
        <v>17</v>
      </c>
      <c r="C22" s="725">
        <v>1.6129032258064516E-2</v>
      </c>
      <c r="D22" s="361"/>
      <c r="E22" s="927">
        <v>6</v>
      </c>
      <c r="F22" s="725">
        <v>3.125E-2</v>
      </c>
      <c r="G22" s="356"/>
      <c r="H22" s="927">
        <v>62</v>
      </c>
      <c r="I22" s="725">
        <v>4.679245283018868E-2</v>
      </c>
      <c r="J22" s="356"/>
      <c r="K22" s="927">
        <v>72</v>
      </c>
      <c r="L22" s="725">
        <v>3.6345280161534578E-2</v>
      </c>
      <c r="M22" s="356"/>
      <c r="N22" s="927">
        <v>157</v>
      </c>
      <c r="O22" s="725">
        <v>3.4490333919156416E-2</v>
      </c>
      <c r="P22" s="289"/>
      <c r="Q22" s="344"/>
      <c r="R22" s="357"/>
      <c r="S22" s="927">
        <v>19</v>
      </c>
      <c r="T22" s="725">
        <v>2.0342612419700215E-2</v>
      </c>
      <c r="U22" s="361"/>
      <c r="V22" s="927">
        <v>6</v>
      </c>
      <c r="W22" s="725">
        <v>2.4390243902439025E-2</v>
      </c>
      <c r="X22" s="356"/>
      <c r="Y22" s="927">
        <v>72</v>
      </c>
      <c r="Z22" s="725">
        <v>4.4526901669758812E-2</v>
      </c>
      <c r="AA22" s="356"/>
      <c r="AB22" s="927">
        <v>75</v>
      </c>
      <c r="AC22" s="725">
        <v>4.8987589810581322E-2</v>
      </c>
      <c r="AD22" s="356"/>
      <c r="AE22" s="927">
        <v>172</v>
      </c>
      <c r="AF22" s="725">
        <v>3.9741219963031427E-2</v>
      </c>
    </row>
    <row r="23" spans="1:33" x14ac:dyDescent="0.25">
      <c r="A23" s="945" t="s">
        <v>25</v>
      </c>
      <c r="B23" s="927">
        <v>12</v>
      </c>
      <c r="C23" s="725">
        <v>1.1385199240986717E-2</v>
      </c>
      <c r="D23" s="361"/>
      <c r="E23" s="927" t="s">
        <v>45</v>
      </c>
      <c r="F23" s="725" t="s">
        <v>45</v>
      </c>
      <c r="G23" s="356"/>
      <c r="H23" s="927">
        <v>12</v>
      </c>
      <c r="I23" s="725">
        <v>9.0566037735849061E-3</v>
      </c>
      <c r="J23" s="356"/>
      <c r="K23" s="927">
        <v>23</v>
      </c>
      <c r="L23" s="725">
        <v>1.1610297829379102E-2</v>
      </c>
      <c r="M23" s="356"/>
      <c r="N23" s="927">
        <v>48</v>
      </c>
      <c r="O23" s="725">
        <v>1.054481546572935E-2</v>
      </c>
      <c r="P23" s="289"/>
      <c r="Q23" s="344"/>
      <c r="R23" s="357"/>
      <c r="S23" s="927">
        <v>6</v>
      </c>
      <c r="T23" s="725">
        <v>6.4239828693790149E-3</v>
      </c>
      <c r="U23" s="361"/>
      <c r="V23" s="927" t="s">
        <v>45</v>
      </c>
      <c r="W23" s="725" t="s">
        <v>45</v>
      </c>
      <c r="X23" s="356"/>
      <c r="Y23" s="927">
        <v>11</v>
      </c>
      <c r="Z23" s="725">
        <v>6.8027210884353739E-3</v>
      </c>
      <c r="AA23" s="356"/>
      <c r="AB23" s="927">
        <v>11</v>
      </c>
      <c r="AC23" s="725">
        <v>7.1848465055519267E-3</v>
      </c>
      <c r="AD23" s="356"/>
      <c r="AE23" s="927">
        <v>31</v>
      </c>
      <c r="AF23" s="725">
        <v>7.1626617375231049E-3</v>
      </c>
    </row>
    <row r="24" spans="1:33" x14ac:dyDescent="0.25">
      <c r="A24" s="945" t="s">
        <v>26</v>
      </c>
      <c r="B24" s="927">
        <v>4</v>
      </c>
      <c r="C24" s="725">
        <v>3.7950664136622392E-3</v>
      </c>
      <c r="D24" s="361"/>
      <c r="E24" s="927" t="s">
        <v>45</v>
      </c>
      <c r="F24" s="725" t="s">
        <v>45</v>
      </c>
      <c r="G24" s="356"/>
      <c r="H24" s="927">
        <v>26</v>
      </c>
      <c r="I24" s="725">
        <v>1.9622641509433963E-2</v>
      </c>
      <c r="J24" s="356"/>
      <c r="K24" s="927">
        <v>15</v>
      </c>
      <c r="L24" s="725">
        <v>7.5719333669863704E-3</v>
      </c>
      <c r="M24" s="356"/>
      <c r="N24" s="927">
        <v>46</v>
      </c>
      <c r="O24" s="725">
        <v>1.0105448154657293E-2</v>
      </c>
      <c r="P24" s="289"/>
      <c r="Q24" s="344"/>
      <c r="R24" s="357"/>
      <c r="S24" s="927">
        <v>9</v>
      </c>
      <c r="T24" s="725">
        <v>9.6359743040685224E-3</v>
      </c>
      <c r="U24" s="361"/>
      <c r="V24" s="927" t="s">
        <v>45</v>
      </c>
      <c r="W24" s="725" t="s">
        <v>45</v>
      </c>
      <c r="X24" s="356"/>
      <c r="Y24" s="927">
        <v>36</v>
      </c>
      <c r="Z24" s="725">
        <v>2.2263450834879406E-2</v>
      </c>
      <c r="AA24" s="356"/>
      <c r="AB24" s="927">
        <v>19</v>
      </c>
      <c r="AC24" s="725">
        <v>1.2410189418680601E-2</v>
      </c>
      <c r="AD24" s="356"/>
      <c r="AE24" s="927">
        <v>65</v>
      </c>
      <c r="AF24" s="725">
        <v>1.5018484288354898E-2</v>
      </c>
    </row>
    <row r="25" spans="1:33" x14ac:dyDescent="0.25">
      <c r="A25" s="466" t="s">
        <v>27</v>
      </c>
      <c r="B25" s="927">
        <v>1005</v>
      </c>
      <c r="C25" s="725">
        <v>0.95351043643263755</v>
      </c>
      <c r="D25" s="361"/>
      <c r="E25" s="927">
        <v>178</v>
      </c>
      <c r="F25" s="725">
        <v>0.92708333333333337</v>
      </c>
      <c r="G25" s="356"/>
      <c r="H25" s="927">
        <v>1148</v>
      </c>
      <c r="I25" s="725">
        <v>0.8664150943396226</v>
      </c>
      <c r="J25" s="356"/>
      <c r="K25" s="927">
        <v>1793</v>
      </c>
      <c r="L25" s="725">
        <v>0.90509843513377086</v>
      </c>
      <c r="M25" s="356"/>
      <c r="N25" s="927">
        <v>4124</v>
      </c>
      <c r="O25" s="725">
        <v>0.90597539543057992</v>
      </c>
      <c r="P25" s="289"/>
      <c r="Q25" s="344"/>
      <c r="R25" s="357"/>
      <c r="S25" s="927">
        <v>883</v>
      </c>
      <c r="T25" s="725">
        <v>0.9453961456102784</v>
      </c>
      <c r="U25" s="361"/>
      <c r="V25" s="927">
        <v>228</v>
      </c>
      <c r="W25" s="725">
        <v>0.92682926829268297</v>
      </c>
      <c r="X25" s="356"/>
      <c r="Y25" s="927">
        <v>1402</v>
      </c>
      <c r="Z25" s="725">
        <v>0.86703772418058134</v>
      </c>
      <c r="AA25" s="356"/>
      <c r="AB25" s="927">
        <v>1350</v>
      </c>
      <c r="AC25" s="725">
        <v>0.8817766165904638</v>
      </c>
      <c r="AD25" s="356"/>
      <c r="AE25" s="927">
        <v>3863</v>
      </c>
      <c r="AF25" s="725">
        <v>0.89256007393715342</v>
      </c>
    </row>
    <row r="26" spans="1:33" x14ac:dyDescent="0.25">
      <c r="A26" s="466" t="s">
        <v>333</v>
      </c>
      <c r="B26" s="801">
        <v>178</v>
      </c>
      <c r="C26" s="723"/>
      <c r="D26" s="341"/>
      <c r="E26" s="801">
        <v>36</v>
      </c>
      <c r="F26" s="723"/>
      <c r="G26" s="341"/>
      <c r="H26" s="801">
        <v>754</v>
      </c>
      <c r="I26" s="723"/>
      <c r="J26" s="341"/>
      <c r="K26" s="801">
        <v>663</v>
      </c>
      <c r="L26" s="723"/>
      <c r="M26" s="341"/>
      <c r="N26" s="927">
        <v>1631</v>
      </c>
      <c r="O26" s="723"/>
      <c r="P26" s="289"/>
      <c r="Q26" s="344"/>
      <c r="R26" s="357"/>
      <c r="S26" s="927">
        <v>222</v>
      </c>
      <c r="T26" s="723"/>
      <c r="U26" s="341"/>
      <c r="V26" s="927">
        <v>67</v>
      </c>
      <c r="W26" s="723"/>
      <c r="X26" s="341"/>
      <c r="Y26" s="927">
        <v>759</v>
      </c>
      <c r="Z26" s="723"/>
      <c r="AA26" s="341"/>
      <c r="AB26" s="927">
        <v>452</v>
      </c>
      <c r="AC26" s="723"/>
      <c r="AD26" s="341"/>
      <c r="AE26" s="927">
        <v>1500</v>
      </c>
      <c r="AF26" s="723"/>
      <c r="AG26" s="289"/>
    </row>
    <row r="27" spans="1:33" x14ac:dyDescent="0.25">
      <c r="A27" s="466"/>
      <c r="B27" s="803"/>
      <c r="C27" s="723"/>
      <c r="D27" s="341"/>
      <c r="E27" s="803"/>
      <c r="F27" s="723"/>
      <c r="G27" s="341"/>
      <c r="H27" s="803"/>
      <c r="I27" s="723"/>
      <c r="J27" s="341"/>
      <c r="K27" s="803"/>
      <c r="L27" s="723"/>
      <c r="M27" s="341"/>
      <c r="N27" s="803"/>
      <c r="O27" s="723"/>
      <c r="P27" s="289"/>
      <c r="Q27" s="344"/>
      <c r="R27" s="357"/>
      <c r="S27" s="803"/>
      <c r="T27" s="723"/>
      <c r="U27" s="341"/>
      <c r="V27" s="803"/>
      <c r="W27" s="723"/>
      <c r="X27" s="341"/>
      <c r="Y27" s="803"/>
      <c r="Z27" s="723"/>
      <c r="AA27" s="341"/>
      <c r="AB27" s="803"/>
      <c r="AC27" s="723"/>
      <c r="AD27" s="341"/>
      <c r="AE27" s="803"/>
      <c r="AF27" s="723"/>
      <c r="AG27" s="289"/>
    </row>
    <row r="28" spans="1:33" ht="15.6" x14ac:dyDescent="0.25">
      <c r="A28" s="550" t="s">
        <v>302</v>
      </c>
      <c r="B28" s="806">
        <v>0.85551948051948057</v>
      </c>
      <c r="C28" s="715"/>
      <c r="D28" s="715"/>
      <c r="E28" s="806">
        <v>0.84210526315789469</v>
      </c>
      <c r="F28" s="715"/>
      <c r="G28" s="715"/>
      <c r="H28" s="806">
        <v>0.6373256373256373</v>
      </c>
      <c r="I28" s="715"/>
      <c r="J28" s="715"/>
      <c r="K28" s="806">
        <v>0.74924357034795763</v>
      </c>
      <c r="L28" s="715"/>
      <c r="M28" s="715"/>
      <c r="N28" s="806">
        <v>0.73621219472747856</v>
      </c>
      <c r="O28" s="715"/>
      <c r="P28" s="715"/>
      <c r="Q28" s="715"/>
      <c r="R28" s="715"/>
      <c r="S28" s="806">
        <v>0.80795847750865057</v>
      </c>
      <c r="T28" s="715"/>
      <c r="U28" s="715"/>
      <c r="V28" s="806">
        <v>0.78594249201277955</v>
      </c>
      <c r="W28" s="715"/>
      <c r="X28" s="715"/>
      <c r="Y28" s="806">
        <v>0.68055555555555558</v>
      </c>
      <c r="Z28" s="715"/>
      <c r="AA28" s="715"/>
      <c r="AB28" s="806">
        <v>0.77206253151790216</v>
      </c>
      <c r="AC28" s="715"/>
      <c r="AD28" s="715"/>
      <c r="AE28" s="806">
        <v>0.74262182566918322</v>
      </c>
      <c r="AF28" s="715"/>
      <c r="AG28" s="289"/>
    </row>
    <row r="29" spans="1:33" x14ac:dyDescent="0.25">
      <c r="A29" s="466"/>
      <c r="B29" s="803"/>
      <c r="C29" s="723"/>
      <c r="D29" s="341"/>
      <c r="E29" s="803"/>
      <c r="F29" s="723"/>
      <c r="G29" s="341"/>
      <c r="H29" s="803"/>
      <c r="I29" s="723"/>
      <c r="J29" s="341"/>
      <c r="K29" s="803"/>
      <c r="L29" s="723"/>
      <c r="M29" s="341"/>
      <c r="N29" s="803"/>
      <c r="O29" s="723"/>
      <c r="P29" s="289"/>
      <c r="Q29" s="344"/>
      <c r="R29" s="357"/>
      <c r="S29" s="803"/>
      <c r="T29" s="723"/>
      <c r="U29" s="341"/>
      <c r="V29" s="803"/>
      <c r="W29" s="723"/>
      <c r="X29" s="341"/>
      <c r="Y29" s="803"/>
      <c r="Z29" s="723"/>
      <c r="AA29" s="341"/>
      <c r="AB29" s="803"/>
      <c r="AC29" s="723"/>
      <c r="AD29" s="341"/>
      <c r="AE29" s="803"/>
      <c r="AF29" s="723"/>
      <c r="AG29" s="289"/>
    </row>
    <row r="30" spans="1:33" x14ac:dyDescent="0.25">
      <c r="A30" s="287" t="s">
        <v>29</v>
      </c>
      <c r="B30" s="804"/>
      <c r="C30" s="724"/>
      <c r="D30" s="381"/>
      <c r="E30" s="804"/>
      <c r="F30" s="724"/>
      <c r="G30" s="382"/>
      <c r="H30" s="804"/>
      <c r="I30" s="724"/>
      <c r="J30" s="382"/>
      <c r="K30" s="804"/>
      <c r="L30" s="724"/>
      <c r="M30" s="382"/>
      <c r="N30" s="804"/>
      <c r="O30" s="724"/>
      <c r="P30" s="295"/>
      <c r="Q30" s="374"/>
      <c r="R30" s="375"/>
      <c r="S30" s="804"/>
      <c r="T30" s="724"/>
      <c r="U30" s="381"/>
      <c r="V30" s="804"/>
      <c r="W30" s="724"/>
      <c r="X30" s="382"/>
      <c r="Y30" s="804"/>
      <c r="Z30" s="724"/>
      <c r="AA30" s="382"/>
      <c r="AB30" s="804"/>
      <c r="AC30" s="724"/>
      <c r="AD30" s="382"/>
      <c r="AE30" s="804"/>
      <c r="AF30" s="724"/>
    </row>
    <row r="31" spans="1:33" x14ac:dyDescent="0.25">
      <c r="A31" s="289" t="s">
        <v>30</v>
      </c>
      <c r="B31" s="927">
        <f>'Table 2e Leavers by Reason exNO'!B31+'Table 2e Leavers by Reason NOMS'!B31</f>
        <v>69</v>
      </c>
      <c r="C31" s="725">
        <f>B31/(B$31+B$32)</f>
        <v>8.7898089171974517E-2</v>
      </c>
      <c r="D31" s="361"/>
      <c r="E31" s="927">
        <f>'Table 2e Leavers by Reason exNO'!E31+'Table 2e Leavers by Reason NOMS'!E31</f>
        <v>8</v>
      </c>
      <c r="F31" s="725">
        <f>E31/(E$31+E$32)</f>
        <v>4.878048780487805E-2</v>
      </c>
      <c r="G31" s="356"/>
      <c r="H31" s="927">
        <f>'Table 2e Leavers by Reason exNO'!H31+'Table 2e Leavers by Reason NOMS'!H31</f>
        <v>49</v>
      </c>
      <c r="I31" s="725" t="s">
        <v>234</v>
      </c>
      <c r="J31" s="356"/>
      <c r="K31" s="927">
        <v>152</v>
      </c>
      <c r="L31" s="725" t="s">
        <v>234</v>
      </c>
      <c r="M31" s="356"/>
      <c r="N31" s="927">
        <f>B31+E31+H31+K31</f>
        <v>278</v>
      </c>
      <c r="O31" s="725" t="s">
        <v>234</v>
      </c>
      <c r="P31" s="289"/>
      <c r="Q31" s="344"/>
      <c r="R31" s="357"/>
      <c r="S31" s="927">
        <f>'Table 2e Leavers by Reason exNO'!S31+'Table 2e Leavers by Reason NOMS'!Q31</f>
        <v>61</v>
      </c>
      <c r="T31" s="725">
        <f>S31/(S$31+S$32)</f>
        <v>8.3906464924346627E-2</v>
      </c>
      <c r="U31" s="361"/>
      <c r="V31" s="927">
        <f>'Table 2e Leavers by Reason exNO'!V31+'Table 2e Leavers by Reason NOMS'!T31</f>
        <v>14</v>
      </c>
      <c r="W31" s="725">
        <f>V31/(V$31+V$32)</f>
        <v>5.8577405857740586E-2</v>
      </c>
      <c r="X31" s="356"/>
      <c r="Y31" s="927">
        <f>'Table 2e Leavers by Reason exNO'!Y31+'Table 2e Leavers by Reason NOMS'!W31</f>
        <v>76</v>
      </c>
      <c r="Z31" s="725">
        <f>Y31/(Y$31+Y$32)</f>
        <v>5.124747134187458E-2</v>
      </c>
      <c r="AA31" s="356"/>
      <c r="AB31" s="927">
        <f>'Table 2e Leavers by Reason exNO'!AB31+'Table 2e Leavers by Reason NOMS'!Z31</f>
        <v>151</v>
      </c>
      <c r="AC31" s="725" t="s">
        <v>234</v>
      </c>
      <c r="AD31" s="356"/>
      <c r="AE31" s="927">
        <f>S31+V31+Y31+AB31</f>
        <v>302</v>
      </c>
      <c r="AF31" s="725">
        <f>AE31/(AE$31+AE$32)</f>
        <v>8.3888888888888888E-2</v>
      </c>
    </row>
    <row r="32" spans="1:33" x14ac:dyDescent="0.25">
      <c r="A32" s="289" t="s">
        <v>31</v>
      </c>
      <c r="B32" s="927">
        <f>'Table 2e Leavers by Reason exNO'!B32+'Table 2e Leavers by Reason NOMS'!B32</f>
        <v>716</v>
      </c>
      <c r="C32" s="725">
        <f>B32/(B$31+B$32)</f>
        <v>0.9121019108280255</v>
      </c>
      <c r="D32" s="361"/>
      <c r="E32" s="927">
        <f>'Table 2e Leavers by Reason exNO'!E32+'Table 2e Leavers by Reason NOMS'!E32</f>
        <v>156</v>
      </c>
      <c r="F32" s="725">
        <f>E32/(E$31+E$32)</f>
        <v>0.95121951219512191</v>
      </c>
      <c r="G32" s="356"/>
      <c r="H32" s="927">
        <v>1060</v>
      </c>
      <c r="I32" s="725" t="s">
        <v>234</v>
      </c>
      <c r="J32" s="356"/>
      <c r="K32" s="927">
        <f>'Table 2e Leavers by Reason exNO'!K32+'Table 2e Leavers by Reason NOMS'!K32</f>
        <v>1315</v>
      </c>
      <c r="L32" s="725" t="s">
        <v>234</v>
      </c>
      <c r="M32" s="356"/>
      <c r="N32" s="927">
        <f>B32+E32+H32+K32</f>
        <v>3247</v>
      </c>
      <c r="O32" s="725" t="s">
        <v>234</v>
      </c>
      <c r="P32" s="289"/>
      <c r="Q32" s="344"/>
      <c r="R32" s="357"/>
      <c r="S32" s="927">
        <f>'Table 2e Leavers by Reason exNO'!S32+'Table 2e Leavers by Reason NOMS'!Q32</f>
        <v>666</v>
      </c>
      <c r="T32" s="725">
        <f>S32/(S$31+S$32)</f>
        <v>0.91609353507565339</v>
      </c>
      <c r="U32" s="361"/>
      <c r="V32" s="927">
        <f>'Table 2e Leavers by Reason exNO'!V32+'Table 2e Leavers by Reason NOMS'!T32</f>
        <v>225</v>
      </c>
      <c r="W32" s="725">
        <f>V32/(V$31+V$32)</f>
        <v>0.94142259414225937</v>
      </c>
      <c r="X32" s="356"/>
      <c r="Y32" s="927">
        <f>'Table 2e Leavers by Reason exNO'!Y32+'Table 2e Leavers by Reason NOMS'!W32</f>
        <v>1407</v>
      </c>
      <c r="Z32" s="725">
        <f>Y32/(Y$31+Y$32)</f>
        <v>0.94875252865812543</v>
      </c>
      <c r="AA32" s="356"/>
      <c r="AB32" s="927">
        <f>'Table 2e Leavers by Reason exNO'!AB32+'Table 2e Leavers by Reason NOMS'!Z32</f>
        <v>1000</v>
      </c>
      <c r="AC32" s="725" t="s">
        <v>234</v>
      </c>
      <c r="AD32" s="356"/>
      <c r="AE32" s="927">
        <f>S32+V32+Y32+AB32</f>
        <v>3298</v>
      </c>
      <c r="AF32" s="725">
        <f>AE32/(AE$31+AE$32)</f>
        <v>0.9161111111111111</v>
      </c>
    </row>
    <row r="33" spans="1:32" x14ac:dyDescent="0.25">
      <c r="A33" s="446" t="s">
        <v>333</v>
      </c>
      <c r="B33" s="927">
        <f>'Table 2e Leavers by Reason exNO'!B33+'Table 2e Leavers by Reason NOMS'!B33</f>
        <v>447</v>
      </c>
      <c r="C33" s="359"/>
      <c r="D33" s="341"/>
      <c r="E33" s="927">
        <f>'Table 2e Leavers by Reason exNO'!E33+'Table 2e Leavers by Reason NOMS'!E33</f>
        <v>64</v>
      </c>
      <c r="F33" s="359"/>
      <c r="G33" s="341"/>
      <c r="H33" s="927">
        <f>'Table 2e Leavers by Reason exNO'!H33+'Table 2e Leavers by Reason NOMS'!H33</f>
        <v>970</v>
      </c>
      <c r="I33" s="359"/>
      <c r="J33" s="341"/>
      <c r="K33" s="927">
        <v>1177</v>
      </c>
      <c r="L33" s="359"/>
      <c r="M33" s="341"/>
      <c r="N33" s="927">
        <f>B33+E33+H33+K33</f>
        <v>2658</v>
      </c>
      <c r="O33" s="359"/>
      <c r="P33" s="289"/>
      <c r="Q33" s="344"/>
      <c r="R33" s="357"/>
      <c r="S33" s="927">
        <f>'Table 2e Leavers by Reason exNO'!S33+'Table 2e Leavers by Reason NOMS'!Q33</f>
        <v>429</v>
      </c>
      <c r="T33" s="359"/>
      <c r="U33" s="341"/>
      <c r="V33" s="927">
        <f>'Table 2e Leavers by Reason exNO'!V33+'Table 2e Leavers by Reason NOMS'!T33</f>
        <v>74</v>
      </c>
      <c r="W33" s="359"/>
      <c r="X33" s="341"/>
      <c r="Y33" s="927">
        <f>'Table 2e Leavers by Reason exNO'!Y33+'Table 2e Leavers by Reason NOMS'!W33</f>
        <v>893</v>
      </c>
      <c r="Z33" s="359"/>
      <c r="AA33" s="341"/>
      <c r="AB33" s="927">
        <f>'Table 2e Leavers by Reason exNO'!AB33+'Table 2e Leavers by Reason NOMS'!Z33</f>
        <v>832</v>
      </c>
      <c r="AC33" s="359"/>
      <c r="AD33" s="341"/>
      <c r="AE33" s="927">
        <f>S33+V33+Y33+AB33</f>
        <v>2228</v>
      </c>
      <c r="AF33" s="359"/>
    </row>
    <row r="34" spans="1:32" x14ac:dyDescent="0.25">
      <c r="A34" s="289"/>
      <c r="B34" s="805"/>
      <c r="C34" s="359"/>
      <c r="D34" s="341"/>
      <c r="E34" s="289"/>
      <c r="F34" s="359"/>
      <c r="G34" s="341"/>
      <c r="H34" s="289"/>
      <c r="I34" s="359"/>
      <c r="J34" s="341"/>
      <c r="K34" s="289"/>
      <c r="L34" s="359"/>
      <c r="M34" s="341"/>
      <c r="N34" s="341"/>
      <c r="O34" s="359"/>
      <c r="P34" s="289"/>
      <c r="Q34" s="344"/>
      <c r="R34" s="357"/>
      <c r="S34" s="289"/>
      <c r="T34" s="359"/>
      <c r="U34" s="341"/>
      <c r="V34" s="289"/>
      <c r="W34" s="359"/>
      <c r="X34" s="341"/>
      <c r="Y34" s="289"/>
      <c r="Z34" s="359"/>
      <c r="AA34" s="341"/>
      <c r="AB34" s="289"/>
      <c r="AC34" s="359"/>
      <c r="AD34" s="341"/>
      <c r="AE34" s="341"/>
      <c r="AF34" s="359"/>
    </row>
    <row r="35" spans="1:32" ht="15.6" x14ac:dyDescent="0.25">
      <c r="A35" s="550" t="s">
        <v>302</v>
      </c>
      <c r="B35" s="715">
        <f>SUM(B31:B32)/SUM(B31:B33)</f>
        <v>0.63717532467532467</v>
      </c>
      <c r="C35" s="715"/>
      <c r="D35" s="715"/>
      <c r="E35" s="715">
        <f>SUM(E31:E32)/SUM(E31:E33)</f>
        <v>0.7192982456140351</v>
      </c>
      <c r="F35" s="715"/>
      <c r="G35" s="715"/>
      <c r="H35" s="715">
        <f>SUM(H31:H32)/SUM(H31:H33)</f>
        <v>0.53342953342953348</v>
      </c>
      <c r="I35" s="715"/>
      <c r="J35" s="715"/>
      <c r="K35" s="715">
        <f>SUM(K31:K32)/SUM(K31:K33)</f>
        <v>0.55484114977307109</v>
      </c>
      <c r="L35" s="715"/>
      <c r="M35" s="715"/>
      <c r="N35" s="715">
        <f>SUM(N31:N32)/SUM(N31:N33)</f>
        <v>0.57011159631246966</v>
      </c>
      <c r="O35" s="715"/>
      <c r="P35" s="715"/>
      <c r="Q35" s="715"/>
      <c r="R35" s="715"/>
      <c r="S35" s="715">
        <f>SUM(S31:S32)/SUM(S31:S33)</f>
        <v>0.62889273356401387</v>
      </c>
      <c r="T35" s="715"/>
      <c r="U35" s="715"/>
      <c r="V35" s="715">
        <f>SUM(V31:V32)/SUM(V31:V33)</f>
        <v>0.76357827476038342</v>
      </c>
      <c r="W35" s="715"/>
      <c r="X35" s="715"/>
      <c r="Y35" s="715">
        <f>SUM(Y31:Y32)/SUM(Y31:Y33)</f>
        <v>0.62415824915824913</v>
      </c>
      <c r="Z35" s="715"/>
      <c r="AA35" s="715"/>
      <c r="AB35" s="715">
        <f>SUM(AB31:AB32)/SUM(AB31:AB33)</f>
        <v>0.58043368633383763</v>
      </c>
      <c r="AC35" s="715"/>
      <c r="AD35" s="715"/>
      <c r="AE35" s="715">
        <f>SUM(AE31:AE32)/SUM(AE31:AE33)</f>
        <v>0.61770761839396016</v>
      </c>
      <c r="AF35" s="715"/>
    </row>
    <row r="36" spans="1:32" ht="13.8" thickBot="1" x14ac:dyDescent="0.3">
      <c r="A36" s="315"/>
      <c r="B36" s="315"/>
      <c r="C36" s="315"/>
      <c r="D36" s="394"/>
      <c r="E36" s="315"/>
      <c r="F36" s="315"/>
      <c r="G36" s="394"/>
      <c r="H36" s="315"/>
      <c r="I36" s="315"/>
      <c r="J36" s="394"/>
      <c r="K36" s="315"/>
      <c r="L36" s="315"/>
      <c r="M36" s="394"/>
      <c r="N36" s="394"/>
      <c r="O36" s="315"/>
      <c r="P36" s="315"/>
      <c r="Q36" s="395"/>
      <c r="R36" s="396"/>
      <c r="S36" s="315"/>
      <c r="T36" s="315"/>
      <c r="U36" s="394"/>
      <c r="V36" s="315"/>
      <c r="W36" s="315"/>
      <c r="X36" s="394"/>
      <c r="Y36" s="315"/>
      <c r="Z36" s="315"/>
      <c r="AA36" s="394"/>
      <c r="AB36" s="315"/>
      <c r="AC36" s="315"/>
      <c r="AD36" s="394"/>
      <c r="AE36" s="394"/>
      <c r="AF36" s="315"/>
    </row>
    <row r="37" spans="1:32" x14ac:dyDescent="0.25">
      <c r="A37" s="251" t="s">
        <v>35</v>
      </c>
    </row>
    <row r="38" spans="1:32" x14ac:dyDescent="0.25">
      <c r="A38" s="5" t="s">
        <v>295</v>
      </c>
    </row>
    <row r="39" spans="1:32" ht="39" customHeight="1" x14ac:dyDescent="0.3">
      <c r="A39" s="1020" t="s">
        <v>353</v>
      </c>
      <c r="B39" s="1020"/>
      <c r="C39" s="1020"/>
      <c r="D39" s="1020"/>
      <c r="E39" s="1020"/>
      <c r="F39" s="1020"/>
      <c r="G39" s="1020"/>
      <c r="H39" s="1020"/>
      <c r="I39" s="1020"/>
      <c r="J39" s="1020"/>
      <c r="K39" s="1020"/>
      <c r="L39" s="1020"/>
      <c r="M39" s="1020"/>
      <c r="N39" s="1020"/>
      <c r="O39" s="1020"/>
      <c r="P39" s="1020"/>
      <c r="Q39" s="933"/>
      <c r="R39" s="933"/>
      <c r="T39" s="933"/>
    </row>
    <row r="40" spans="1:32" ht="14.4" x14ac:dyDescent="0.3">
      <c r="A40" s="1048" t="s">
        <v>315</v>
      </c>
      <c r="B40" s="1049"/>
      <c r="C40" s="1049"/>
      <c r="D40" s="1049"/>
      <c r="E40" s="1049"/>
      <c r="F40" s="1049"/>
      <c r="G40" s="1049"/>
      <c r="H40" s="1049"/>
      <c r="I40" s="1049"/>
      <c r="J40" s="1049"/>
      <c r="K40" s="1049"/>
      <c r="L40" s="1049"/>
      <c r="M40" s="1049"/>
      <c r="N40" s="1049"/>
      <c r="O40" s="1049"/>
      <c r="P40" s="1049"/>
      <c r="Q40" s="1049"/>
      <c r="R40" s="1049"/>
      <c r="S40" s="1049"/>
      <c r="T40" s="1049"/>
    </row>
    <row r="41" spans="1:32" x14ac:dyDescent="0.25">
      <c r="A41" s="5" t="s">
        <v>335</v>
      </c>
    </row>
    <row r="42" spans="1:32" ht="27" customHeight="1" x14ac:dyDescent="0.3">
      <c r="A42" s="1020" t="s">
        <v>371</v>
      </c>
      <c r="B42" s="1020"/>
      <c r="C42" s="1020"/>
      <c r="D42" s="1020"/>
      <c r="E42" s="1020"/>
      <c r="F42" s="1020"/>
      <c r="G42" s="1020"/>
      <c r="H42" s="1020"/>
      <c r="I42" s="1020"/>
      <c r="J42" s="1020"/>
      <c r="K42" s="1020"/>
      <c r="L42" s="1020"/>
      <c r="M42" s="1020"/>
      <c r="N42" s="1020"/>
      <c r="O42" s="1020"/>
      <c r="P42" s="1020"/>
      <c r="Q42" s="933"/>
      <c r="R42" s="933"/>
      <c r="S42" s="890"/>
      <c r="T42" s="933"/>
      <c r="W42" s="398"/>
      <c r="X42" s="398"/>
      <c r="Y42" s="398"/>
      <c r="Z42" s="399"/>
      <c r="AA42" s="399"/>
    </row>
    <row r="43" spans="1:32" ht="10.5" customHeight="1" x14ac:dyDescent="0.25">
      <c r="A43" s="890"/>
      <c r="B43" s="890"/>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row>
    <row r="44" spans="1:32" ht="23.25" customHeight="1" x14ac:dyDescent="0.25">
      <c r="A44" s="1020" t="s">
        <v>328</v>
      </c>
      <c r="B44" s="1020"/>
      <c r="C44" s="1020"/>
      <c r="D44" s="1020"/>
      <c r="E44" s="1020"/>
      <c r="F44" s="1020"/>
      <c r="G44" s="1020"/>
      <c r="H44" s="1020"/>
      <c r="I44" s="1020"/>
      <c r="J44" s="1020"/>
      <c r="K44" s="1020"/>
      <c r="L44" s="1020"/>
      <c r="M44" s="1020"/>
      <c r="N44" s="1020"/>
      <c r="O44" s="1020"/>
      <c r="P44" s="1020"/>
    </row>
    <row r="45" spans="1:32" ht="15" customHeight="1" x14ac:dyDescent="0.25">
      <c r="A45" s="5" t="s">
        <v>319</v>
      </c>
      <c r="B45" s="922"/>
      <c r="C45" s="922"/>
      <c r="D45" s="922"/>
      <c r="E45" s="922"/>
      <c r="F45" s="922"/>
      <c r="G45" s="922"/>
      <c r="H45" s="922"/>
      <c r="I45" s="922"/>
      <c r="J45" s="922"/>
      <c r="K45" s="922"/>
      <c r="L45" s="922"/>
      <c r="M45" s="922"/>
      <c r="N45" s="922"/>
      <c r="O45" s="922"/>
      <c r="P45" s="89"/>
      <c r="Q45" s="89"/>
      <c r="R45" s="278"/>
      <c r="S45" s="278"/>
      <c r="T45" s="278"/>
      <c r="U45" s="278"/>
      <c r="V45" s="278"/>
      <c r="W45" s="278"/>
      <c r="X45" s="278"/>
      <c r="Y45" s="278"/>
      <c r="Z45" s="278"/>
      <c r="AA45" s="278"/>
      <c r="AB45" s="278"/>
      <c r="AC45" s="278"/>
      <c r="AD45" s="278"/>
      <c r="AE45" s="278"/>
      <c r="AF45" s="278"/>
    </row>
    <row r="46" spans="1:32" x14ac:dyDescent="0.25">
      <c r="A46" s="89"/>
      <c r="B46" s="89"/>
      <c r="C46" s="89"/>
      <c r="D46" s="89"/>
      <c r="E46" s="89"/>
      <c r="F46" s="89"/>
      <c r="G46" s="89"/>
      <c r="H46" s="89"/>
      <c r="I46" s="89"/>
      <c r="J46" s="89"/>
      <c r="K46" s="89"/>
      <c r="L46" s="89"/>
      <c r="M46" s="89"/>
      <c r="N46" s="89"/>
      <c r="O46" s="89"/>
      <c r="P46" s="89"/>
      <c r="Q46" s="89"/>
      <c r="R46" s="278"/>
      <c r="S46" s="278"/>
      <c r="T46" s="278"/>
      <c r="U46" s="278"/>
      <c r="V46" s="278"/>
      <c r="W46" s="278"/>
      <c r="X46" s="278"/>
      <c r="Y46" s="278"/>
      <c r="Z46" s="278"/>
      <c r="AA46" s="278"/>
      <c r="AB46" s="278"/>
      <c r="AC46" s="278"/>
      <c r="AD46" s="278"/>
      <c r="AE46" s="278"/>
      <c r="AF46" s="278"/>
    </row>
    <row r="47" spans="1:32" x14ac:dyDescent="0.25">
      <c r="A47" s="89"/>
      <c r="B47" s="89"/>
      <c r="C47" s="89"/>
      <c r="D47" s="89"/>
      <c r="E47" s="89"/>
      <c r="F47" s="89"/>
      <c r="G47" s="89"/>
      <c r="H47" s="89"/>
      <c r="I47" s="89"/>
      <c r="J47" s="89"/>
      <c r="K47" s="89"/>
      <c r="L47" s="89"/>
      <c r="M47" s="89"/>
      <c r="N47" s="89"/>
      <c r="O47" s="89"/>
      <c r="P47" s="89"/>
      <c r="Q47" s="89"/>
      <c r="R47" s="278"/>
      <c r="S47" s="278"/>
      <c r="T47" s="278"/>
      <c r="U47" s="278"/>
      <c r="V47" s="278"/>
      <c r="W47" s="278"/>
      <c r="X47" s="278"/>
      <c r="Y47" s="278"/>
      <c r="Z47" s="278"/>
      <c r="AA47" s="278"/>
      <c r="AB47" s="278"/>
      <c r="AC47" s="278"/>
      <c r="AD47" s="278"/>
      <c r="AE47" s="278"/>
      <c r="AF47" s="278"/>
    </row>
    <row r="48" spans="1:32" x14ac:dyDescent="0.25">
      <c r="A48" s="89"/>
      <c r="B48" s="89"/>
      <c r="C48" s="89"/>
      <c r="D48" s="89"/>
      <c r="E48" s="89"/>
      <c r="F48" s="89"/>
      <c r="G48" s="89"/>
      <c r="H48" s="89"/>
      <c r="I48" s="89"/>
      <c r="J48" s="89"/>
      <c r="K48" s="89"/>
      <c r="L48" s="89"/>
      <c r="M48" s="89"/>
      <c r="N48" s="89"/>
      <c r="O48" s="89"/>
      <c r="P48" s="89"/>
      <c r="Q48" s="89"/>
      <c r="R48" s="278"/>
      <c r="S48" s="278"/>
      <c r="T48" s="278"/>
      <c r="U48" s="278"/>
      <c r="V48" s="278"/>
      <c r="W48" s="278"/>
      <c r="X48" s="278"/>
      <c r="Y48" s="278"/>
      <c r="Z48" s="278"/>
      <c r="AA48" s="278"/>
      <c r="AB48" s="278"/>
      <c r="AC48" s="278"/>
      <c r="AD48" s="278"/>
      <c r="AE48" s="278"/>
      <c r="AF48" s="278"/>
    </row>
    <row r="49" spans="1:32" x14ac:dyDescent="0.25">
      <c r="A49" s="89"/>
      <c r="B49" s="89"/>
      <c r="C49" s="89"/>
      <c r="D49" s="89"/>
      <c r="E49" s="89"/>
      <c r="F49" s="89"/>
      <c r="G49" s="89"/>
      <c r="H49" s="89"/>
      <c r="I49" s="89"/>
      <c r="J49" s="89"/>
      <c r="K49" s="89"/>
      <c r="L49" s="89"/>
      <c r="M49" s="89"/>
      <c r="N49" s="89"/>
      <c r="O49" s="89"/>
      <c r="P49" s="89"/>
      <c r="Q49" s="89"/>
      <c r="R49" s="278"/>
      <c r="S49" s="278"/>
      <c r="T49" s="278"/>
      <c r="U49" s="278"/>
      <c r="V49" s="278"/>
      <c r="W49" s="278"/>
      <c r="X49" s="278"/>
      <c r="Y49" s="278"/>
      <c r="Z49" s="278"/>
      <c r="AA49" s="278"/>
      <c r="AB49" s="278"/>
      <c r="AC49" s="278"/>
      <c r="AD49" s="278"/>
      <c r="AE49" s="278"/>
      <c r="AF49" s="278"/>
    </row>
    <row r="50" spans="1:32" x14ac:dyDescent="0.25">
      <c r="A50" s="89"/>
      <c r="B50" s="89"/>
      <c r="C50" s="89"/>
      <c r="D50" s="89"/>
      <c r="E50" s="89"/>
      <c r="F50" s="89"/>
      <c r="G50" s="89"/>
      <c r="H50" s="89"/>
      <c r="I50" s="89"/>
      <c r="J50" s="89"/>
      <c r="K50" s="89"/>
      <c r="L50" s="89"/>
      <c r="M50" s="89"/>
      <c r="N50" s="89"/>
      <c r="O50" s="89"/>
      <c r="P50" s="89"/>
      <c r="Q50" s="89"/>
      <c r="R50" s="278"/>
      <c r="S50" s="278"/>
      <c r="T50" s="278"/>
      <c r="U50" s="278"/>
      <c r="V50" s="278"/>
      <c r="W50" s="278"/>
      <c r="X50" s="278"/>
      <c r="Y50" s="278"/>
      <c r="Z50" s="278"/>
      <c r="AA50" s="278"/>
      <c r="AB50" s="278"/>
      <c r="AC50" s="278"/>
      <c r="AD50" s="278"/>
      <c r="AE50" s="278"/>
      <c r="AF50" s="278"/>
    </row>
    <row r="51" spans="1:32" x14ac:dyDescent="0.25">
      <c r="A51" s="89"/>
      <c r="B51" s="89"/>
      <c r="C51" s="89"/>
      <c r="D51" s="89"/>
      <c r="E51" s="89"/>
      <c r="F51" s="89"/>
      <c r="G51" s="89"/>
      <c r="H51" s="89"/>
      <c r="I51" s="89"/>
      <c r="J51" s="89"/>
      <c r="K51" s="89"/>
      <c r="L51" s="89"/>
      <c r="M51" s="89"/>
      <c r="N51" s="89"/>
      <c r="O51" s="89"/>
      <c r="P51" s="89"/>
      <c r="Q51" s="89"/>
      <c r="R51" s="278"/>
      <c r="S51" s="278"/>
      <c r="T51" s="278"/>
      <c r="U51" s="278"/>
      <c r="V51" s="278"/>
      <c r="W51" s="278"/>
      <c r="X51" s="278"/>
      <c r="Y51" s="278"/>
      <c r="Z51" s="278"/>
      <c r="AA51" s="278"/>
      <c r="AB51" s="278"/>
      <c r="AC51" s="278"/>
      <c r="AD51" s="278"/>
      <c r="AE51" s="278"/>
      <c r="AF51" s="278"/>
    </row>
    <row r="52" spans="1:32" x14ac:dyDescent="0.25">
      <c r="A52" s="89"/>
      <c r="B52" s="89"/>
      <c r="C52" s="89"/>
      <c r="D52" s="89"/>
      <c r="E52" s="89"/>
      <c r="F52" s="89"/>
      <c r="G52" s="89"/>
      <c r="H52" s="89"/>
      <c r="I52" s="89"/>
      <c r="J52" s="89"/>
      <c r="K52" s="89"/>
      <c r="L52" s="89"/>
      <c r="M52" s="89"/>
      <c r="N52" s="89"/>
      <c r="O52" s="89"/>
      <c r="P52" s="89"/>
      <c r="Q52" s="89"/>
      <c r="R52" s="278"/>
      <c r="S52" s="278"/>
      <c r="T52" s="278"/>
      <c r="U52" s="278"/>
      <c r="V52" s="278"/>
      <c r="W52" s="278"/>
      <c r="X52" s="278"/>
      <c r="Y52" s="278"/>
      <c r="Z52" s="278"/>
      <c r="AA52" s="278"/>
      <c r="AB52" s="278"/>
      <c r="AC52" s="278"/>
      <c r="AD52" s="278"/>
      <c r="AE52" s="278"/>
      <c r="AF52" s="278"/>
    </row>
    <row r="53" spans="1:32" x14ac:dyDescent="0.25">
      <c r="A53" s="89"/>
      <c r="B53" s="89"/>
      <c r="C53" s="89"/>
      <c r="D53" s="89"/>
      <c r="E53" s="89"/>
      <c r="F53" s="89"/>
      <c r="G53" s="89"/>
      <c r="H53" s="89"/>
      <c r="I53" s="89"/>
      <c r="J53" s="89"/>
      <c r="K53" s="89"/>
      <c r="L53" s="89"/>
      <c r="M53" s="89"/>
      <c r="N53" s="89"/>
      <c r="O53" s="89"/>
      <c r="P53" s="89"/>
      <c r="Q53" s="89"/>
      <c r="R53" s="278"/>
      <c r="S53" s="278"/>
      <c r="T53" s="278"/>
      <c r="U53" s="278"/>
      <c r="V53" s="278"/>
      <c r="W53" s="278"/>
      <c r="X53" s="278"/>
      <c r="Y53" s="278"/>
      <c r="Z53" s="278"/>
      <c r="AA53" s="278"/>
      <c r="AB53" s="278"/>
      <c r="AC53" s="278"/>
      <c r="AD53" s="278"/>
      <c r="AE53" s="278"/>
      <c r="AF53" s="278"/>
    </row>
    <row r="54" spans="1:32" x14ac:dyDescent="0.25">
      <c r="A54" s="89"/>
      <c r="B54" s="89"/>
      <c r="C54" s="89"/>
      <c r="D54" s="89"/>
      <c r="E54" s="89"/>
      <c r="F54" s="89"/>
      <c r="G54" s="89"/>
      <c r="H54" s="89"/>
      <c r="I54" s="89"/>
      <c r="J54" s="89"/>
      <c r="K54" s="89"/>
      <c r="L54" s="89"/>
      <c r="M54" s="89"/>
      <c r="N54" s="89"/>
      <c r="O54" s="89"/>
      <c r="P54" s="89"/>
      <c r="Q54" s="89"/>
      <c r="R54" s="278"/>
      <c r="S54" s="278"/>
      <c r="T54" s="278"/>
      <c r="U54" s="278"/>
      <c r="V54" s="278"/>
      <c r="W54" s="278"/>
      <c r="X54" s="278"/>
      <c r="Y54" s="278"/>
      <c r="Z54" s="278"/>
      <c r="AA54" s="278"/>
      <c r="AB54" s="278"/>
      <c r="AC54" s="278"/>
      <c r="AD54" s="278"/>
      <c r="AE54" s="278"/>
      <c r="AF54" s="278"/>
    </row>
    <row r="55" spans="1:32" x14ac:dyDescent="0.25">
      <c r="A55" s="89"/>
      <c r="B55" s="89"/>
      <c r="C55" s="89"/>
      <c r="D55" s="89"/>
      <c r="E55" s="89"/>
      <c r="F55" s="89"/>
      <c r="G55" s="89"/>
      <c r="H55" s="89"/>
      <c r="I55" s="89"/>
      <c r="J55" s="89"/>
      <c r="K55" s="89"/>
      <c r="L55" s="89"/>
      <c r="M55" s="89"/>
      <c r="N55" s="89"/>
      <c r="O55" s="89"/>
      <c r="P55" s="89"/>
      <c r="Q55" s="89"/>
      <c r="R55" s="278"/>
      <c r="S55" s="278"/>
      <c r="T55" s="278"/>
      <c r="U55" s="278"/>
      <c r="V55" s="278"/>
      <c r="W55" s="278"/>
      <c r="X55" s="278"/>
      <c r="Y55" s="278"/>
      <c r="Z55" s="278"/>
      <c r="AA55" s="278"/>
      <c r="AB55" s="278"/>
      <c r="AC55" s="278"/>
      <c r="AD55" s="278"/>
      <c r="AE55" s="278"/>
      <c r="AF55" s="278"/>
    </row>
    <row r="56" spans="1:32" x14ac:dyDescent="0.25">
      <c r="A56" s="89"/>
      <c r="B56" s="89"/>
      <c r="C56" s="89"/>
      <c r="D56" s="89"/>
      <c r="E56" s="89"/>
      <c r="F56" s="89"/>
      <c r="G56" s="89"/>
      <c r="H56" s="89"/>
      <c r="I56" s="89"/>
      <c r="J56" s="89"/>
      <c r="K56" s="89"/>
      <c r="L56" s="89"/>
      <c r="M56" s="89"/>
      <c r="N56" s="89"/>
      <c r="O56" s="89"/>
      <c r="P56" s="89"/>
      <c r="Q56" s="89"/>
      <c r="R56" s="278"/>
      <c r="S56" s="278"/>
      <c r="T56" s="278"/>
      <c r="U56" s="278"/>
      <c r="V56" s="278"/>
      <c r="W56" s="278"/>
      <c r="X56" s="278"/>
      <c r="Y56" s="278"/>
      <c r="Z56" s="278"/>
      <c r="AA56" s="278"/>
      <c r="AB56" s="278"/>
      <c r="AC56" s="278"/>
      <c r="AD56" s="278"/>
      <c r="AE56" s="278"/>
      <c r="AF56" s="278"/>
    </row>
    <row r="57" spans="1:32" x14ac:dyDescent="0.25">
      <c r="A57" s="89"/>
      <c r="B57" s="89"/>
      <c r="C57" s="89"/>
      <c r="D57" s="89"/>
      <c r="E57" s="89"/>
      <c r="F57" s="89"/>
      <c r="G57" s="89"/>
      <c r="H57" s="89"/>
      <c r="I57" s="89"/>
      <c r="J57" s="89"/>
      <c r="K57" s="89"/>
      <c r="L57" s="89"/>
      <c r="M57" s="89"/>
      <c r="N57" s="89"/>
      <c r="O57" s="89"/>
      <c r="P57" s="89"/>
      <c r="Q57" s="89"/>
      <c r="R57" s="278"/>
      <c r="S57" s="278"/>
      <c r="T57" s="278"/>
      <c r="U57" s="278"/>
      <c r="V57" s="278"/>
      <c r="W57" s="278"/>
      <c r="X57" s="278"/>
      <c r="Y57" s="278"/>
      <c r="Z57" s="278"/>
      <c r="AA57" s="278"/>
      <c r="AB57" s="278"/>
      <c r="AC57" s="278"/>
      <c r="AD57" s="278"/>
      <c r="AE57" s="278"/>
      <c r="AF57" s="278"/>
    </row>
    <row r="58" spans="1:32" ht="43.5" customHeight="1" x14ac:dyDescent="0.25">
      <c r="A58" s="89"/>
      <c r="B58" s="89"/>
      <c r="C58" s="89"/>
      <c r="D58" s="89"/>
      <c r="E58" s="89"/>
      <c r="F58" s="89"/>
      <c r="G58" s="89"/>
      <c r="H58" s="89"/>
      <c r="I58" s="89"/>
      <c r="J58" s="89"/>
      <c r="K58" s="89"/>
      <c r="L58" s="89"/>
      <c r="M58" s="89"/>
      <c r="N58" s="89"/>
      <c r="O58" s="89"/>
      <c r="P58" s="89"/>
      <c r="Q58" s="89"/>
      <c r="R58" s="278"/>
      <c r="S58" s="278"/>
      <c r="T58" s="278"/>
      <c r="U58" s="278"/>
      <c r="V58" s="278"/>
      <c r="W58" s="278"/>
      <c r="X58" s="278"/>
      <c r="Y58" s="278"/>
      <c r="Z58" s="278"/>
      <c r="AA58" s="278"/>
      <c r="AB58" s="278"/>
      <c r="AC58" s="278"/>
      <c r="AD58" s="278"/>
      <c r="AE58" s="278"/>
      <c r="AF58" s="278"/>
    </row>
    <row r="59" spans="1:32" x14ac:dyDescent="0.25">
      <c r="A59" s="89"/>
      <c r="B59" s="89"/>
      <c r="C59" s="89"/>
      <c r="D59" s="89"/>
      <c r="E59" s="89"/>
      <c r="F59" s="89"/>
      <c r="G59" s="89"/>
      <c r="H59" s="89"/>
      <c r="I59" s="89"/>
      <c r="J59" s="89"/>
      <c r="K59" s="89"/>
      <c r="L59" s="89"/>
      <c r="M59" s="89"/>
      <c r="N59" s="89"/>
      <c r="O59" s="89"/>
      <c r="P59" s="89"/>
      <c r="Q59" s="89"/>
      <c r="R59" s="278"/>
      <c r="S59" s="278"/>
      <c r="T59" s="278"/>
      <c r="U59" s="278"/>
      <c r="V59" s="278"/>
      <c r="W59" s="278"/>
      <c r="X59" s="278"/>
      <c r="Y59" s="278"/>
      <c r="Z59" s="278"/>
      <c r="AA59" s="278"/>
      <c r="AB59" s="278"/>
      <c r="AC59" s="278"/>
      <c r="AD59" s="278"/>
      <c r="AE59" s="278"/>
      <c r="AF59" s="278"/>
    </row>
    <row r="60" spans="1:32" x14ac:dyDescent="0.25">
      <c r="A60" s="89"/>
      <c r="B60" s="89"/>
      <c r="C60" s="89"/>
      <c r="D60" s="89"/>
      <c r="E60" s="89"/>
      <c r="F60" s="89"/>
      <c r="G60" s="89"/>
      <c r="H60" s="89"/>
      <c r="I60" s="89"/>
      <c r="J60" s="89"/>
      <c r="K60" s="89"/>
      <c r="L60" s="89"/>
      <c r="M60" s="89"/>
      <c r="N60" s="89"/>
      <c r="O60" s="89"/>
      <c r="P60" s="89"/>
      <c r="Q60" s="89"/>
    </row>
    <row r="61" spans="1:32" x14ac:dyDescent="0.25">
      <c r="A61" s="89"/>
      <c r="B61" s="89"/>
      <c r="C61" s="89"/>
      <c r="D61" s="89"/>
      <c r="E61" s="89"/>
      <c r="F61" s="89"/>
      <c r="G61" s="89"/>
      <c r="H61" s="89"/>
      <c r="I61" s="89"/>
      <c r="J61" s="89"/>
      <c r="K61" s="89"/>
      <c r="L61" s="89"/>
      <c r="M61" s="89"/>
      <c r="N61" s="89"/>
      <c r="O61" s="89"/>
      <c r="P61" s="89"/>
      <c r="Q61" s="89"/>
    </row>
  </sheetData>
  <sheetProtection algorithmName="SHA-512" hashValue="fSbS+f4zqtRjfGHvXbO+V72ZEKN43qxlhXuMjZ+kpoGi8C8HmRX3bQUU+VyqJQK8+agTaXTg8LEWfYVGlAlMdg==" saltValue="Vht1rUB4ceo/8dHCeUFQSw==" spinCount="100000" sheet="1" objects="1" scenarios="1"/>
  <mergeCells count="16">
    <mergeCell ref="A44:P44"/>
    <mergeCell ref="A40:T40"/>
    <mergeCell ref="AB5:AC5"/>
    <mergeCell ref="AE5:AF5"/>
    <mergeCell ref="A39:P39"/>
    <mergeCell ref="A42:P42"/>
    <mergeCell ref="B4:O4"/>
    <mergeCell ref="Q4:AF4"/>
    <mergeCell ref="B5:C5"/>
    <mergeCell ref="E5:F5"/>
    <mergeCell ref="H5:I5"/>
    <mergeCell ref="K5:L5"/>
    <mergeCell ref="N5:O5"/>
    <mergeCell ref="S5:T5"/>
    <mergeCell ref="V5:W5"/>
    <mergeCell ref="Y5:Z5"/>
  </mergeCells>
  <pageMargins left="0.74803149606299213" right="0.74803149606299213" top="0.98425196850393704" bottom="0.98425196850393704" header="0.51181102362204722" footer="0.51181102362204722"/>
  <pageSetup paperSize="8" scale="73" fitToHeight="0" orientation="landscape" r:id="rId1"/>
  <headerFooter alignWithMargins="0"/>
  <colBreaks count="1" manualBreakCount="1">
    <brk id="16" max="4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N62"/>
  <sheetViews>
    <sheetView view="pageBreakPreview" zoomScaleNormal="100" zoomScaleSheetLayoutView="100" workbookViewId="0">
      <pane xSplit="1" ySplit="7" topLeftCell="B17" activePane="bottomRight" state="frozen"/>
      <selection pane="topRight" activeCell="B1" sqref="B1"/>
      <selection pane="bottomLeft" activeCell="A8" sqref="A8"/>
      <selection pane="bottomRight" activeCell="G32" sqref="G32"/>
    </sheetView>
  </sheetViews>
  <sheetFormatPr defaultRowHeight="13.2" x14ac:dyDescent="0.25"/>
  <cols>
    <col min="1" max="1" width="27.44140625" style="3" customWidth="1"/>
    <col min="2" max="2" width="13.88671875" style="3" customWidth="1"/>
    <col min="3" max="3" width="10.5546875" style="3" bestFit="1" customWidth="1"/>
    <col min="4" max="4" width="10.5546875" style="3" customWidth="1"/>
    <col min="5" max="5" width="3.5546875" style="3" customWidth="1"/>
    <col min="6" max="6" width="13.5546875" style="3" customWidth="1"/>
    <col min="7" max="7" width="10.5546875" style="3" bestFit="1" customWidth="1"/>
    <col min="8" max="8" width="10.5546875" style="3" customWidth="1"/>
    <col min="9" max="9" width="3.5546875" style="3" customWidth="1"/>
    <col min="10" max="10" width="13.88671875" style="3" customWidth="1"/>
    <col min="11" max="11" width="10.5546875" style="3" bestFit="1" customWidth="1"/>
    <col min="12" max="12" width="10.5546875" style="3" customWidth="1"/>
    <col min="13" max="13" width="3.5546875" style="3" customWidth="1"/>
    <col min="14" max="14" width="13.88671875" style="3" customWidth="1"/>
    <col min="15" max="15" width="10.5546875" style="3" bestFit="1" customWidth="1"/>
    <col min="16" max="16" width="10.5546875" style="3" customWidth="1"/>
    <col min="17" max="17" width="3.5546875" style="3" customWidth="1"/>
    <col min="18" max="18" width="13.88671875" style="3" customWidth="1"/>
    <col min="19" max="19" width="10.5546875" style="3" bestFit="1" customWidth="1"/>
    <col min="20" max="20" width="10.5546875" style="3" customWidth="1"/>
    <col min="21" max="21" width="3.5546875" style="3" customWidth="1"/>
    <col min="22" max="24" width="9.109375" style="3"/>
    <col min="25" max="25" width="3.5546875" style="3" customWidth="1"/>
    <col min="26" max="28" width="9.109375" style="3"/>
    <col min="29" max="29" width="3.5546875" style="3" customWidth="1"/>
    <col min="30" max="32" width="9.109375" style="3"/>
    <col min="33" max="33" width="3.5546875" style="3" customWidth="1"/>
    <col min="34" max="36" width="9.109375" style="3"/>
    <col min="37" max="37" width="3.5546875" style="3" customWidth="1"/>
    <col min="38" max="256" width="9.109375" style="3"/>
    <col min="257" max="257" width="27.44140625" style="3" customWidth="1"/>
    <col min="258" max="258" width="13.88671875" style="3" customWidth="1"/>
    <col min="259" max="259" width="10.5546875" style="3" bestFit="1" customWidth="1"/>
    <col min="260" max="260" width="10.5546875" style="3" customWidth="1"/>
    <col min="261" max="261" width="3.5546875" style="3" customWidth="1"/>
    <col min="262" max="262" width="13.5546875" style="3" customWidth="1"/>
    <col min="263" max="263" width="10.5546875" style="3" bestFit="1" customWidth="1"/>
    <col min="264" max="264" width="10.5546875" style="3" customWidth="1"/>
    <col min="265" max="265" width="3.5546875" style="3" customWidth="1"/>
    <col min="266" max="266" width="13.88671875" style="3" customWidth="1"/>
    <col min="267" max="267" width="10.5546875" style="3" bestFit="1" customWidth="1"/>
    <col min="268" max="268" width="10.5546875" style="3" customWidth="1"/>
    <col min="269" max="269" width="3.5546875" style="3" customWidth="1"/>
    <col min="270" max="270" width="13.88671875" style="3" customWidth="1"/>
    <col min="271" max="271" width="10.5546875" style="3" bestFit="1" customWidth="1"/>
    <col min="272" max="272" width="10.5546875" style="3" customWidth="1"/>
    <col min="273" max="273" width="3.5546875" style="3" customWidth="1"/>
    <col min="274" max="274" width="13.88671875" style="3" customWidth="1"/>
    <col min="275" max="275" width="10.5546875" style="3" bestFit="1" customWidth="1"/>
    <col min="276" max="276" width="10.5546875" style="3" customWidth="1"/>
    <col min="277" max="277" width="3.5546875" style="3" customWidth="1"/>
    <col min="278" max="280" width="9.109375" style="3"/>
    <col min="281" max="281" width="3.5546875" style="3" customWidth="1"/>
    <col min="282" max="284" width="9.109375" style="3"/>
    <col min="285" max="285" width="3.5546875" style="3" customWidth="1"/>
    <col min="286" max="288" width="9.109375" style="3"/>
    <col min="289" max="289" width="3.5546875" style="3" customWidth="1"/>
    <col min="290" max="292" width="9.109375" style="3"/>
    <col min="293" max="293" width="3.5546875" style="3" customWidth="1"/>
    <col min="294" max="512" width="9.109375" style="3"/>
    <col min="513" max="513" width="27.44140625" style="3" customWidth="1"/>
    <col min="514" max="514" width="13.88671875" style="3" customWidth="1"/>
    <col min="515" max="515" width="10.5546875" style="3" bestFit="1" customWidth="1"/>
    <col min="516" max="516" width="10.5546875" style="3" customWidth="1"/>
    <col min="517" max="517" width="3.5546875" style="3" customWidth="1"/>
    <col min="518" max="518" width="13.5546875" style="3" customWidth="1"/>
    <col min="519" max="519" width="10.5546875" style="3" bestFit="1" customWidth="1"/>
    <col min="520" max="520" width="10.5546875" style="3" customWidth="1"/>
    <col min="521" max="521" width="3.5546875" style="3" customWidth="1"/>
    <col min="522" max="522" width="13.88671875" style="3" customWidth="1"/>
    <col min="523" max="523" width="10.5546875" style="3" bestFit="1" customWidth="1"/>
    <col min="524" max="524" width="10.5546875" style="3" customWidth="1"/>
    <col min="525" max="525" width="3.5546875" style="3" customWidth="1"/>
    <col min="526" max="526" width="13.88671875" style="3" customWidth="1"/>
    <col min="527" max="527" width="10.5546875" style="3" bestFit="1" customWidth="1"/>
    <col min="528" max="528" width="10.5546875" style="3" customWidth="1"/>
    <col min="529" max="529" width="3.5546875" style="3" customWidth="1"/>
    <col min="530" max="530" width="13.88671875" style="3" customWidth="1"/>
    <col min="531" max="531" width="10.5546875" style="3" bestFit="1" customWidth="1"/>
    <col min="532" max="532" width="10.5546875" style="3" customWidth="1"/>
    <col min="533" max="533" width="3.5546875" style="3" customWidth="1"/>
    <col min="534" max="536" width="9.109375" style="3"/>
    <col min="537" max="537" width="3.5546875" style="3" customWidth="1"/>
    <col min="538" max="540" width="9.109375" style="3"/>
    <col min="541" max="541" width="3.5546875" style="3" customWidth="1"/>
    <col min="542" max="544" width="9.109375" style="3"/>
    <col min="545" max="545" width="3.5546875" style="3" customWidth="1"/>
    <col min="546" max="548" width="9.109375" style="3"/>
    <col min="549" max="549" width="3.5546875" style="3" customWidth="1"/>
    <col min="550" max="768" width="9.109375" style="3"/>
    <col min="769" max="769" width="27.44140625" style="3" customWidth="1"/>
    <col min="770" max="770" width="13.88671875" style="3" customWidth="1"/>
    <col min="771" max="771" width="10.5546875" style="3" bestFit="1" customWidth="1"/>
    <col min="772" max="772" width="10.5546875" style="3" customWidth="1"/>
    <col min="773" max="773" width="3.5546875" style="3" customWidth="1"/>
    <col min="774" max="774" width="13.5546875" style="3" customWidth="1"/>
    <col min="775" max="775" width="10.5546875" style="3" bestFit="1" customWidth="1"/>
    <col min="776" max="776" width="10.5546875" style="3" customWidth="1"/>
    <col min="777" max="777" width="3.5546875" style="3" customWidth="1"/>
    <col min="778" max="778" width="13.88671875" style="3" customWidth="1"/>
    <col min="779" max="779" width="10.5546875" style="3" bestFit="1" customWidth="1"/>
    <col min="780" max="780" width="10.5546875" style="3" customWidth="1"/>
    <col min="781" max="781" width="3.5546875" style="3" customWidth="1"/>
    <col min="782" max="782" width="13.88671875" style="3" customWidth="1"/>
    <col min="783" max="783" width="10.5546875" style="3" bestFit="1" customWidth="1"/>
    <col min="784" max="784" width="10.5546875" style="3" customWidth="1"/>
    <col min="785" max="785" width="3.5546875" style="3" customWidth="1"/>
    <col min="786" max="786" width="13.88671875" style="3" customWidth="1"/>
    <col min="787" max="787" width="10.5546875" style="3" bestFit="1" customWidth="1"/>
    <col min="788" max="788" width="10.5546875" style="3" customWidth="1"/>
    <col min="789" max="789" width="3.5546875" style="3" customWidth="1"/>
    <col min="790" max="792" width="9.109375" style="3"/>
    <col min="793" max="793" width="3.5546875" style="3" customWidth="1"/>
    <col min="794" max="796" width="9.109375" style="3"/>
    <col min="797" max="797" width="3.5546875" style="3" customWidth="1"/>
    <col min="798" max="800" width="9.109375" style="3"/>
    <col min="801" max="801" width="3.5546875" style="3" customWidth="1"/>
    <col min="802" max="804" width="9.109375" style="3"/>
    <col min="805" max="805" width="3.5546875" style="3" customWidth="1"/>
    <col min="806" max="1024" width="9.109375" style="3"/>
    <col min="1025" max="1025" width="27.44140625" style="3" customWidth="1"/>
    <col min="1026" max="1026" width="13.88671875" style="3" customWidth="1"/>
    <col min="1027" max="1027" width="10.5546875" style="3" bestFit="1" customWidth="1"/>
    <col min="1028" max="1028" width="10.5546875" style="3" customWidth="1"/>
    <col min="1029" max="1029" width="3.5546875" style="3" customWidth="1"/>
    <col min="1030" max="1030" width="13.5546875" style="3" customWidth="1"/>
    <col min="1031" max="1031" width="10.5546875" style="3" bestFit="1" customWidth="1"/>
    <col min="1032" max="1032" width="10.5546875" style="3" customWidth="1"/>
    <col min="1033" max="1033" width="3.5546875" style="3" customWidth="1"/>
    <col min="1034" max="1034" width="13.88671875" style="3" customWidth="1"/>
    <col min="1035" max="1035" width="10.5546875" style="3" bestFit="1" customWidth="1"/>
    <col min="1036" max="1036" width="10.5546875" style="3" customWidth="1"/>
    <col min="1037" max="1037" width="3.5546875" style="3" customWidth="1"/>
    <col min="1038" max="1038" width="13.88671875" style="3" customWidth="1"/>
    <col min="1039" max="1039" width="10.5546875" style="3" bestFit="1" customWidth="1"/>
    <col min="1040" max="1040" width="10.5546875" style="3" customWidth="1"/>
    <col min="1041" max="1041" width="3.5546875" style="3" customWidth="1"/>
    <col min="1042" max="1042" width="13.88671875" style="3" customWidth="1"/>
    <col min="1043" max="1043" width="10.5546875" style="3" bestFit="1" customWidth="1"/>
    <col min="1044" max="1044" width="10.5546875" style="3" customWidth="1"/>
    <col min="1045" max="1045" width="3.5546875" style="3" customWidth="1"/>
    <col min="1046" max="1048" width="9.109375" style="3"/>
    <col min="1049" max="1049" width="3.5546875" style="3" customWidth="1"/>
    <col min="1050" max="1052" width="9.109375" style="3"/>
    <col min="1053" max="1053" width="3.5546875" style="3" customWidth="1"/>
    <col min="1054" max="1056" width="9.109375" style="3"/>
    <col min="1057" max="1057" width="3.5546875" style="3" customWidth="1"/>
    <col min="1058" max="1060" width="9.109375" style="3"/>
    <col min="1061" max="1061" width="3.5546875" style="3" customWidth="1"/>
    <col min="1062" max="1280" width="9.109375" style="3"/>
    <col min="1281" max="1281" width="27.44140625" style="3" customWidth="1"/>
    <col min="1282" max="1282" width="13.88671875" style="3" customWidth="1"/>
    <col min="1283" max="1283" width="10.5546875" style="3" bestFit="1" customWidth="1"/>
    <col min="1284" max="1284" width="10.5546875" style="3" customWidth="1"/>
    <col min="1285" max="1285" width="3.5546875" style="3" customWidth="1"/>
    <col min="1286" max="1286" width="13.5546875" style="3" customWidth="1"/>
    <col min="1287" max="1287" width="10.5546875" style="3" bestFit="1" customWidth="1"/>
    <col min="1288" max="1288" width="10.5546875" style="3" customWidth="1"/>
    <col min="1289" max="1289" width="3.5546875" style="3" customWidth="1"/>
    <col min="1290" max="1290" width="13.88671875" style="3" customWidth="1"/>
    <col min="1291" max="1291" width="10.5546875" style="3" bestFit="1" customWidth="1"/>
    <col min="1292" max="1292" width="10.5546875" style="3" customWidth="1"/>
    <col min="1293" max="1293" width="3.5546875" style="3" customWidth="1"/>
    <col min="1294" max="1294" width="13.88671875" style="3" customWidth="1"/>
    <col min="1295" max="1295" width="10.5546875" style="3" bestFit="1" customWidth="1"/>
    <col min="1296" max="1296" width="10.5546875" style="3" customWidth="1"/>
    <col min="1297" max="1297" width="3.5546875" style="3" customWidth="1"/>
    <col min="1298" max="1298" width="13.88671875" style="3" customWidth="1"/>
    <col min="1299" max="1299" width="10.5546875" style="3" bestFit="1" customWidth="1"/>
    <col min="1300" max="1300" width="10.5546875" style="3" customWidth="1"/>
    <col min="1301" max="1301" width="3.5546875" style="3" customWidth="1"/>
    <col min="1302" max="1304" width="9.109375" style="3"/>
    <col min="1305" max="1305" width="3.5546875" style="3" customWidth="1"/>
    <col min="1306" max="1308" width="9.109375" style="3"/>
    <col min="1309" max="1309" width="3.5546875" style="3" customWidth="1"/>
    <col min="1310" max="1312" width="9.109375" style="3"/>
    <col min="1313" max="1313" width="3.5546875" style="3" customWidth="1"/>
    <col min="1314" max="1316" width="9.109375" style="3"/>
    <col min="1317" max="1317" width="3.5546875" style="3" customWidth="1"/>
    <col min="1318" max="1536" width="9.109375" style="3"/>
    <col min="1537" max="1537" width="27.44140625" style="3" customWidth="1"/>
    <col min="1538" max="1538" width="13.88671875" style="3" customWidth="1"/>
    <col min="1539" max="1539" width="10.5546875" style="3" bestFit="1" customWidth="1"/>
    <col min="1540" max="1540" width="10.5546875" style="3" customWidth="1"/>
    <col min="1541" max="1541" width="3.5546875" style="3" customWidth="1"/>
    <col min="1542" max="1542" width="13.5546875" style="3" customWidth="1"/>
    <col min="1543" max="1543" width="10.5546875" style="3" bestFit="1" customWidth="1"/>
    <col min="1544" max="1544" width="10.5546875" style="3" customWidth="1"/>
    <col min="1545" max="1545" width="3.5546875" style="3" customWidth="1"/>
    <col min="1546" max="1546" width="13.88671875" style="3" customWidth="1"/>
    <col min="1547" max="1547" width="10.5546875" style="3" bestFit="1" customWidth="1"/>
    <col min="1548" max="1548" width="10.5546875" style="3" customWidth="1"/>
    <col min="1549" max="1549" width="3.5546875" style="3" customWidth="1"/>
    <col min="1550" max="1550" width="13.88671875" style="3" customWidth="1"/>
    <col min="1551" max="1551" width="10.5546875" style="3" bestFit="1" customWidth="1"/>
    <col min="1552" max="1552" width="10.5546875" style="3" customWidth="1"/>
    <col min="1553" max="1553" width="3.5546875" style="3" customWidth="1"/>
    <col min="1554" max="1554" width="13.88671875" style="3" customWidth="1"/>
    <col min="1555" max="1555" width="10.5546875" style="3" bestFit="1" customWidth="1"/>
    <col min="1556" max="1556" width="10.5546875" style="3" customWidth="1"/>
    <col min="1557" max="1557" width="3.5546875" style="3" customWidth="1"/>
    <col min="1558" max="1560" width="9.109375" style="3"/>
    <col min="1561" max="1561" width="3.5546875" style="3" customWidth="1"/>
    <col min="1562" max="1564" width="9.109375" style="3"/>
    <col min="1565" max="1565" width="3.5546875" style="3" customWidth="1"/>
    <col min="1566" max="1568" width="9.109375" style="3"/>
    <col min="1569" max="1569" width="3.5546875" style="3" customWidth="1"/>
    <col min="1570" max="1572" width="9.109375" style="3"/>
    <col min="1573" max="1573" width="3.5546875" style="3" customWidth="1"/>
    <col min="1574" max="1792" width="9.109375" style="3"/>
    <col min="1793" max="1793" width="27.44140625" style="3" customWidth="1"/>
    <col min="1794" max="1794" width="13.88671875" style="3" customWidth="1"/>
    <col min="1795" max="1795" width="10.5546875" style="3" bestFit="1" customWidth="1"/>
    <col min="1796" max="1796" width="10.5546875" style="3" customWidth="1"/>
    <col min="1797" max="1797" width="3.5546875" style="3" customWidth="1"/>
    <col min="1798" max="1798" width="13.5546875" style="3" customWidth="1"/>
    <col min="1799" max="1799" width="10.5546875" style="3" bestFit="1" customWidth="1"/>
    <col min="1800" max="1800" width="10.5546875" style="3" customWidth="1"/>
    <col min="1801" max="1801" width="3.5546875" style="3" customWidth="1"/>
    <col min="1802" max="1802" width="13.88671875" style="3" customWidth="1"/>
    <col min="1803" max="1803" width="10.5546875" style="3" bestFit="1" customWidth="1"/>
    <col min="1804" max="1804" width="10.5546875" style="3" customWidth="1"/>
    <col min="1805" max="1805" width="3.5546875" style="3" customWidth="1"/>
    <col min="1806" max="1806" width="13.88671875" style="3" customWidth="1"/>
    <col min="1807" max="1807" width="10.5546875" style="3" bestFit="1" customWidth="1"/>
    <col min="1808" max="1808" width="10.5546875" style="3" customWidth="1"/>
    <col min="1809" max="1809" width="3.5546875" style="3" customWidth="1"/>
    <col min="1810" max="1810" width="13.88671875" style="3" customWidth="1"/>
    <col min="1811" max="1811" width="10.5546875" style="3" bestFit="1" customWidth="1"/>
    <col min="1812" max="1812" width="10.5546875" style="3" customWidth="1"/>
    <col min="1813" max="1813" width="3.5546875" style="3" customWidth="1"/>
    <col min="1814" max="1816" width="9.109375" style="3"/>
    <col min="1817" max="1817" width="3.5546875" style="3" customWidth="1"/>
    <col min="1818" max="1820" width="9.109375" style="3"/>
    <col min="1821" max="1821" width="3.5546875" style="3" customWidth="1"/>
    <col min="1822" max="1824" width="9.109375" style="3"/>
    <col min="1825" max="1825" width="3.5546875" style="3" customWidth="1"/>
    <col min="1826" max="1828" width="9.109375" style="3"/>
    <col min="1829" max="1829" width="3.5546875" style="3" customWidth="1"/>
    <col min="1830" max="2048" width="9.109375" style="3"/>
    <col min="2049" max="2049" width="27.44140625" style="3" customWidth="1"/>
    <col min="2050" max="2050" width="13.88671875" style="3" customWidth="1"/>
    <col min="2051" max="2051" width="10.5546875" style="3" bestFit="1" customWidth="1"/>
    <col min="2052" max="2052" width="10.5546875" style="3" customWidth="1"/>
    <col min="2053" max="2053" width="3.5546875" style="3" customWidth="1"/>
    <col min="2054" max="2054" width="13.5546875" style="3" customWidth="1"/>
    <col min="2055" max="2055" width="10.5546875" style="3" bestFit="1" customWidth="1"/>
    <col min="2056" max="2056" width="10.5546875" style="3" customWidth="1"/>
    <col min="2057" max="2057" width="3.5546875" style="3" customWidth="1"/>
    <col min="2058" max="2058" width="13.88671875" style="3" customWidth="1"/>
    <col min="2059" max="2059" width="10.5546875" style="3" bestFit="1" customWidth="1"/>
    <col min="2060" max="2060" width="10.5546875" style="3" customWidth="1"/>
    <col min="2061" max="2061" width="3.5546875" style="3" customWidth="1"/>
    <col min="2062" max="2062" width="13.88671875" style="3" customWidth="1"/>
    <col min="2063" max="2063" width="10.5546875" style="3" bestFit="1" customWidth="1"/>
    <col min="2064" max="2064" width="10.5546875" style="3" customWidth="1"/>
    <col min="2065" max="2065" width="3.5546875" style="3" customWidth="1"/>
    <col min="2066" max="2066" width="13.88671875" style="3" customWidth="1"/>
    <col min="2067" max="2067" width="10.5546875" style="3" bestFit="1" customWidth="1"/>
    <col min="2068" max="2068" width="10.5546875" style="3" customWidth="1"/>
    <col min="2069" max="2069" width="3.5546875" style="3" customWidth="1"/>
    <col min="2070" max="2072" width="9.109375" style="3"/>
    <col min="2073" max="2073" width="3.5546875" style="3" customWidth="1"/>
    <col min="2074" max="2076" width="9.109375" style="3"/>
    <col min="2077" max="2077" width="3.5546875" style="3" customWidth="1"/>
    <col min="2078" max="2080" width="9.109375" style="3"/>
    <col min="2081" max="2081" width="3.5546875" style="3" customWidth="1"/>
    <col min="2082" max="2084" width="9.109375" style="3"/>
    <col min="2085" max="2085" width="3.5546875" style="3" customWidth="1"/>
    <col min="2086" max="2304" width="9.109375" style="3"/>
    <col min="2305" max="2305" width="27.44140625" style="3" customWidth="1"/>
    <col min="2306" max="2306" width="13.88671875" style="3" customWidth="1"/>
    <col min="2307" max="2307" width="10.5546875" style="3" bestFit="1" customWidth="1"/>
    <col min="2308" max="2308" width="10.5546875" style="3" customWidth="1"/>
    <col min="2309" max="2309" width="3.5546875" style="3" customWidth="1"/>
    <col min="2310" max="2310" width="13.5546875" style="3" customWidth="1"/>
    <col min="2311" max="2311" width="10.5546875" style="3" bestFit="1" customWidth="1"/>
    <col min="2312" max="2312" width="10.5546875" style="3" customWidth="1"/>
    <col min="2313" max="2313" width="3.5546875" style="3" customWidth="1"/>
    <col min="2314" max="2314" width="13.88671875" style="3" customWidth="1"/>
    <col min="2315" max="2315" width="10.5546875" style="3" bestFit="1" customWidth="1"/>
    <col min="2316" max="2316" width="10.5546875" style="3" customWidth="1"/>
    <col min="2317" max="2317" width="3.5546875" style="3" customWidth="1"/>
    <col min="2318" max="2318" width="13.88671875" style="3" customWidth="1"/>
    <col min="2319" max="2319" width="10.5546875" style="3" bestFit="1" customWidth="1"/>
    <col min="2320" max="2320" width="10.5546875" style="3" customWidth="1"/>
    <col min="2321" max="2321" width="3.5546875" style="3" customWidth="1"/>
    <col min="2322" max="2322" width="13.88671875" style="3" customWidth="1"/>
    <col min="2323" max="2323" width="10.5546875" style="3" bestFit="1" customWidth="1"/>
    <col min="2324" max="2324" width="10.5546875" style="3" customWidth="1"/>
    <col min="2325" max="2325" width="3.5546875" style="3" customWidth="1"/>
    <col min="2326" max="2328" width="9.109375" style="3"/>
    <col min="2329" max="2329" width="3.5546875" style="3" customWidth="1"/>
    <col min="2330" max="2332" width="9.109375" style="3"/>
    <col min="2333" max="2333" width="3.5546875" style="3" customWidth="1"/>
    <col min="2334" max="2336" width="9.109375" style="3"/>
    <col min="2337" max="2337" width="3.5546875" style="3" customWidth="1"/>
    <col min="2338" max="2340" width="9.109375" style="3"/>
    <col min="2341" max="2341" width="3.5546875" style="3" customWidth="1"/>
    <col min="2342" max="2560" width="9.109375" style="3"/>
    <col min="2561" max="2561" width="27.44140625" style="3" customWidth="1"/>
    <col min="2562" max="2562" width="13.88671875" style="3" customWidth="1"/>
    <col min="2563" max="2563" width="10.5546875" style="3" bestFit="1" customWidth="1"/>
    <col min="2564" max="2564" width="10.5546875" style="3" customWidth="1"/>
    <col min="2565" max="2565" width="3.5546875" style="3" customWidth="1"/>
    <col min="2566" max="2566" width="13.5546875" style="3" customWidth="1"/>
    <col min="2567" max="2567" width="10.5546875" style="3" bestFit="1" customWidth="1"/>
    <col min="2568" max="2568" width="10.5546875" style="3" customWidth="1"/>
    <col min="2569" max="2569" width="3.5546875" style="3" customWidth="1"/>
    <col min="2570" max="2570" width="13.88671875" style="3" customWidth="1"/>
    <col min="2571" max="2571" width="10.5546875" style="3" bestFit="1" customWidth="1"/>
    <col min="2572" max="2572" width="10.5546875" style="3" customWidth="1"/>
    <col min="2573" max="2573" width="3.5546875" style="3" customWidth="1"/>
    <col min="2574" max="2574" width="13.88671875" style="3" customWidth="1"/>
    <col min="2575" max="2575" width="10.5546875" style="3" bestFit="1" customWidth="1"/>
    <col min="2576" max="2576" width="10.5546875" style="3" customWidth="1"/>
    <col min="2577" max="2577" width="3.5546875" style="3" customWidth="1"/>
    <col min="2578" max="2578" width="13.88671875" style="3" customWidth="1"/>
    <col min="2579" max="2579" width="10.5546875" style="3" bestFit="1" customWidth="1"/>
    <col min="2580" max="2580" width="10.5546875" style="3" customWidth="1"/>
    <col min="2581" max="2581" width="3.5546875" style="3" customWidth="1"/>
    <col min="2582" max="2584" width="9.109375" style="3"/>
    <col min="2585" max="2585" width="3.5546875" style="3" customWidth="1"/>
    <col min="2586" max="2588" width="9.109375" style="3"/>
    <col min="2589" max="2589" width="3.5546875" style="3" customWidth="1"/>
    <col min="2590" max="2592" width="9.109375" style="3"/>
    <col min="2593" max="2593" width="3.5546875" style="3" customWidth="1"/>
    <col min="2594" max="2596" width="9.109375" style="3"/>
    <col min="2597" max="2597" width="3.5546875" style="3" customWidth="1"/>
    <col min="2598" max="2816" width="9.109375" style="3"/>
    <col min="2817" max="2817" width="27.44140625" style="3" customWidth="1"/>
    <col min="2818" max="2818" width="13.88671875" style="3" customWidth="1"/>
    <col min="2819" max="2819" width="10.5546875" style="3" bestFit="1" customWidth="1"/>
    <col min="2820" max="2820" width="10.5546875" style="3" customWidth="1"/>
    <col min="2821" max="2821" width="3.5546875" style="3" customWidth="1"/>
    <col min="2822" max="2822" width="13.5546875" style="3" customWidth="1"/>
    <col min="2823" max="2823" width="10.5546875" style="3" bestFit="1" customWidth="1"/>
    <col min="2824" max="2824" width="10.5546875" style="3" customWidth="1"/>
    <col min="2825" max="2825" width="3.5546875" style="3" customWidth="1"/>
    <col min="2826" max="2826" width="13.88671875" style="3" customWidth="1"/>
    <col min="2827" max="2827" width="10.5546875" style="3" bestFit="1" customWidth="1"/>
    <col min="2828" max="2828" width="10.5546875" style="3" customWidth="1"/>
    <col min="2829" max="2829" width="3.5546875" style="3" customWidth="1"/>
    <col min="2830" max="2830" width="13.88671875" style="3" customWidth="1"/>
    <col min="2831" max="2831" width="10.5546875" style="3" bestFit="1" customWidth="1"/>
    <col min="2832" max="2832" width="10.5546875" style="3" customWidth="1"/>
    <col min="2833" max="2833" width="3.5546875" style="3" customWidth="1"/>
    <col min="2834" max="2834" width="13.88671875" style="3" customWidth="1"/>
    <col min="2835" max="2835" width="10.5546875" style="3" bestFit="1" customWidth="1"/>
    <col min="2836" max="2836" width="10.5546875" style="3" customWidth="1"/>
    <col min="2837" max="2837" width="3.5546875" style="3" customWidth="1"/>
    <col min="2838" max="2840" width="9.109375" style="3"/>
    <col min="2841" max="2841" width="3.5546875" style="3" customWidth="1"/>
    <col min="2842" max="2844" width="9.109375" style="3"/>
    <col min="2845" max="2845" width="3.5546875" style="3" customWidth="1"/>
    <col min="2846" max="2848" width="9.109375" style="3"/>
    <col min="2849" max="2849" width="3.5546875" style="3" customWidth="1"/>
    <col min="2850" max="2852" width="9.109375" style="3"/>
    <col min="2853" max="2853" width="3.5546875" style="3" customWidth="1"/>
    <col min="2854" max="3072" width="9.109375" style="3"/>
    <col min="3073" max="3073" width="27.44140625" style="3" customWidth="1"/>
    <col min="3074" max="3074" width="13.88671875" style="3" customWidth="1"/>
    <col min="3075" max="3075" width="10.5546875" style="3" bestFit="1" customWidth="1"/>
    <col min="3076" max="3076" width="10.5546875" style="3" customWidth="1"/>
    <col min="3077" max="3077" width="3.5546875" style="3" customWidth="1"/>
    <col min="3078" max="3078" width="13.5546875" style="3" customWidth="1"/>
    <col min="3079" max="3079" width="10.5546875" style="3" bestFit="1" customWidth="1"/>
    <col min="3080" max="3080" width="10.5546875" style="3" customWidth="1"/>
    <col min="3081" max="3081" width="3.5546875" style="3" customWidth="1"/>
    <col min="3082" max="3082" width="13.88671875" style="3" customWidth="1"/>
    <col min="3083" max="3083" width="10.5546875" style="3" bestFit="1" customWidth="1"/>
    <col min="3084" max="3084" width="10.5546875" style="3" customWidth="1"/>
    <col min="3085" max="3085" width="3.5546875" style="3" customWidth="1"/>
    <col min="3086" max="3086" width="13.88671875" style="3" customWidth="1"/>
    <col min="3087" max="3087" width="10.5546875" style="3" bestFit="1" customWidth="1"/>
    <col min="3088" max="3088" width="10.5546875" style="3" customWidth="1"/>
    <col min="3089" max="3089" width="3.5546875" style="3" customWidth="1"/>
    <col min="3090" max="3090" width="13.88671875" style="3" customWidth="1"/>
    <col min="3091" max="3091" width="10.5546875" style="3" bestFit="1" customWidth="1"/>
    <col min="3092" max="3092" width="10.5546875" style="3" customWidth="1"/>
    <col min="3093" max="3093" width="3.5546875" style="3" customWidth="1"/>
    <col min="3094" max="3096" width="9.109375" style="3"/>
    <col min="3097" max="3097" width="3.5546875" style="3" customWidth="1"/>
    <col min="3098" max="3100" width="9.109375" style="3"/>
    <col min="3101" max="3101" width="3.5546875" style="3" customWidth="1"/>
    <col min="3102" max="3104" width="9.109375" style="3"/>
    <col min="3105" max="3105" width="3.5546875" style="3" customWidth="1"/>
    <col min="3106" max="3108" width="9.109375" style="3"/>
    <col min="3109" max="3109" width="3.5546875" style="3" customWidth="1"/>
    <col min="3110" max="3328" width="9.109375" style="3"/>
    <col min="3329" max="3329" width="27.44140625" style="3" customWidth="1"/>
    <col min="3330" max="3330" width="13.88671875" style="3" customWidth="1"/>
    <col min="3331" max="3331" width="10.5546875" style="3" bestFit="1" customWidth="1"/>
    <col min="3332" max="3332" width="10.5546875" style="3" customWidth="1"/>
    <col min="3333" max="3333" width="3.5546875" style="3" customWidth="1"/>
    <col min="3334" max="3334" width="13.5546875" style="3" customWidth="1"/>
    <col min="3335" max="3335" width="10.5546875" style="3" bestFit="1" customWidth="1"/>
    <col min="3336" max="3336" width="10.5546875" style="3" customWidth="1"/>
    <col min="3337" max="3337" width="3.5546875" style="3" customWidth="1"/>
    <col min="3338" max="3338" width="13.88671875" style="3" customWidth="1"/>
    <col min="3339" max="3339" width="10.5546875" style="3" bestFit="1" customWidth="1"/>
    <col min="3340" max="3340" width="10.5546875" style="3" customWidth="1"/>
    <col min="3341" max="3341" width="3.5546875" style="3" customWidth="1"/>
    <col min="3342" max="3342" width="13.88671875" style="3" customWidth="1"/>
    <col min="3343" max="3343" width="10.5546875" style="3" bestFit="1" customWidth="1"/>
    <col min="3344" max="3344" width="10.5546875" style="3" customWidth="1"/>
    <col min="3345" max="3345" width="3.5546875" style="3" customWidth="1"/>
    <col min="3346" max="3346" width="13.88671875" style="3" customWidth="1"/>
    <col min="3347" max="3347" width="10.5546875" style="3" bestFit="1" customWidth="1"/>
    <col min="3348" max="3348" width="10.5546875" style="3" customWidth="1"/>
    <col min="3349" max="3349" width="3.5546875" style="3" customWidth="1"/>
    <col min="3350" max="3352" width="9.109375" style="3"/>
    <col min="3353" max="3353" width="3.5546875" style="3" customWidth="1"/>
    <col min="3354" max="3356" width="9.109375" style="3"/>
    <col min="3357" max="3357" width="3.5546875" style="3" customWidth="1"/>
    <col min="3358" max="3360" width="9.109375" style="3"/>
    <col min="3361" max="3361" width="3.5546875" style="3" customWidth="1"/>
    <col min="3362" max="3364" width="9.109375" style="3"/>
    <col min="3365" max="3365" width="3.5546875" style="3" customWidth="1"/>
    <col min="3366" max="3584" width="9.109375" style="3"/>
    <col min="3585" max="3585" width="27.44140625" style="3" customWidth="1"/>
    <col min="3586" max="3586" width="13.88671875" style="3" customWidth="1"/>
    <col min="3587" max="3587" width="10.5546875" style="3" bestFit="1" customWidth="1"/>
    <col min="3588" max="3588" width="10.5546875" style="3" customWidth="1"/>
    <col min="3589" max="3589" width="3.5546875" style="3" customWidth="1"/>
    <col min="3590" max="3590" width="13.5546875" style="3" customWidth="1"/>
    <col min="3591" max="3591" width="10.5546875" style="3" bestFit="1" customWidth="1"/>
    <col min="3592" max="3592" width="10.5546875" style="3" customWidth="1"/>
    <col min="3593" max="3593" width="3.5546875" style="3" customWidth="1"/>
    <col min="3594" max="3594" width="13.88671875" style="3" customWidth="1"/>
    <col min="3595" max="3595" width="10.5546875" style="3" bestFit="1" customWidth="1"/>
    <col min="3596" max="3596" width="10.5546875" style="3" customWidth="1"/>
    <col min="3597" max="3597" width="3.5546875" style="3" customWidth="1"/>
    <col min="3598" max="3598" width="13.88671875" style="3" customWidth="1"/>
    <col min="3599" max="3599" width="10.5546875" style="3" bestFit="1" customWidth="1"/>
    <col min="3600" max="3600" width="10.5546875" style="3" customWidth="1"/>
    <col min="3601" max="3601" width="3.5546875" style="3" customWidth="1"/>
    <col min="3602" max="3602" width="13.88671875" style="3" customWidth="1"/>
    <col min="3603" max="3603" width="10.5546875" style="3" bestFit="1" customWidth="1"/>
    <col min="3604" max="3604" width="10.5546875" style="3" customWidth="1"/>
    <col min="3605" max="3605" width="3.5546875" style="3" customWidth="1"/>
    <col min="3606" max="3608" width="9.109375" style="3"/>
    <col min="3609" max="3609" width="3.5546875" style="3" customWidth="1"/>
    <col min="3610" max="3612" width="9.109375" style="3"/>
    <col min="3613" max="3613" width="3.5546875" style="3" customWidth="1"/>
    <col min="3614" max="3616" width="9.109375" style="3"/>
    <col min="3617" max="3617" width="3.5546875" style="3" customWidth="1"/>
    <col min="3618" max="3620" width="9.109375" style="3"/>
    <col min="3621" max="3621" width="3.5546875" style="3" customWidth="1"/>
    <col min="3622" max="3840" width="9.109375" style="3"/>
    <col min="3841" max="3841" width="27.44140625" style="3" customWidth="1"/>
    <col min="3842" max="3842" width="13.88671875" style="3" customWidth="1"/>
    <col min="3843" max="3843" width="10.5546875" style="3" bestFit="1" customWidth="1"/>
    <col min="3844" max="3844" width="10.5546875" style="3" customWidth="1"/>
    <col min="3845" max="3845" width="3.5546875" style="3" customWidth="1"/>
    <col min="3846" max="3846" width="13.5546875" style="3" customWidth="1"/>
    <col min="3847" max="3847" width="10.5546875" style="3" bestFit="1" customWidth="1"/>
    <col min="3848" max="3848" width="10.5546875" style="3" customWidth="1"/>
    <col min="3849" max="3849" width="3.5546875" style="3" customWidth="1"/>
    <col min="3850" max="3850" width="13.88671875" style="3" customWidth="1"/>
    <col min="3851" max="3851" width="10.5546875" style="3" bestFit="1" customWidth="1"/>
    <col min="3852" max="3852" width="10.5546875" style="3" customWidth="1"/>
    <col min="3853" max="3853" width="3.5546875" style="3" customWidth="1"/>
    <col min="3854" max="3854" width="13.88671875" style="3" customWidth="1"/>
    <col min="3855" max="3855" width="10.5546875" style="3" bestFit="1" customWidth="1"/>
    <col min="3856" max="3856" width="10.5546875" style="3" customWidth="1"/>
    <col min="3857" max="3857" width="3.5546875" style="3" customWidth="1"/>
    <col min="3858" max="3858" width="13.88671875" style="3" customWidth="1"/>
    <col min="3859" max="3859" width="10.5546875" style="3" bestFit="1" customWidth="1"/>
    <col min="3860" max="3860" width="10.5546875" style="3" customWidth="1"/>
    <col min="3861" max="3861" width="3.5546875" style="3" customWidth="1"/>
    <col min="3862" max="3864" width="9.109375" style="3"/>
    <col min="3865" max="3865" width="3.5546875" style="3" customWidth="1"/>
    <col min="3866" max="3868" width="9.109375" style="3"/>
    <col min="3869" max="3869" width="3.5546875" style="3" customWidth="1"/>
    <col min="3870" max="3872" width="9.109375" style="3"/>
    <col min="3873" max="3873" width="3.5546875" style="3" customWidth="1"/>
    <col min="3874" max="3876" width="9.109375" style="3"/>
    <col min="3877" max="3877" width="3.5546875" style="3" customWidth="1"/>
    <col min="3878" max="4096" width="9.109375" style="3"/>
    <col min="4097" max="4097" width="27.44140625" style="3" customWidth="1"/>
    <col min="4098" max="4098" width="13.88671875" style="3" customWidth="1"/>
    <col min="4099" max="4099" width="10.5546875" style="3" bestFit="1" customWidth="1"/>
    <col min="4100" max="4100" width="10.5546875" style="3" customWidth="1"/>
    <col min="4101" max="4101" width="3.5546875" style="3" customWidth="1"/>
    <col min="4102" max="4102" width="13.5546875" style="3" customWidth="1"/>
    <col min="4103" max="4103" width="10.5546875" style="3" bestFit="1" customWidth="1"/>
    <col min="4104" max="4104" width="10.5546875" style="3" customWidth="1"/>
    <col min="4105" max="4105" width="3.5546875" style="3" customWidth="1"/>
    <col min="4106" max="4106" width="13.88671875" style="3" customWidth="1"/>
    <col min="4107" max="4107" width="10.5546875" style="3" bestFit="1" customWidth="1"/>
    <col min="4108" max="4108" width="10.5546875" style="3" customWidth="1"/>
    <col min="4109" max="4109" width="3.5546875" style="3" customWidth="1"/>
    <col min="4110" max="4110" width="13.88671875" style="3" customWidth="1"/>
    <col min="4111" max="4111" width="10.5546875" style="3" bestFit="1" customWidth="1"/>
    <col min="4112" max="4112" width="10.5546875" style="3" customWidth="1"/>
    <col min="4113" max="4113" width="3.5546875" style="3" customWidth="1"/>
    <col min="4114" max="4114" width="13.88671875" style="3" customWidth="1"/>
    <col min="4115" max="4115" width="10.5546875" style="3" bestFit="1" customWidth="1"/>
    <col min="4116" max="4116" width="10.5546875" style="3" customWidth="1"/>
    <col min="4117" max="4117" width="3.5546875" style="3" customWidth="1"/>
    <col min="4118" max="4120" width="9.109375" style="3"/>
    <col min="4121" max="4121" width="3.5546875" style="3" customWidth="1"/>
    <col min="4122" max="4124" width="9.109375" style="3"/>
    <col min="4125" max="4125" width="3.5546875" style="3" customWidth="1"/>
    <col min="4126" max="4128" width="9.109375" style="3"/>
    <col min="4129" max="4129" width="3.5546875" style="3" customWidth="1"/>
    <col min="4130" max="4132" width="9.109375" style="3"/>
    <col min="4133" max="4133" width="3.5546875" style="3" customWidth="1"/>
    <col min="4134" max="4352" width="9.109375" style="3"/>
    <col min="4353" max="4353" width="27.44140625" style="3" customWidth="1"/>
    <col min="4354" max="4354" width="13.88671875" style="3" customWidth="1"/>
    <col min="4355" max="4355" width="10.5546875" style="3" bestFit="1" customWidth="1"/>
    <col min="4356" max="4356" width="10.5546875" style="3" customWidth="1"/>
    <col min="4357" max="4357" width="3.5546875" style="3" customWidth="1"/>
    <col min="4358" max="4358" width="13.5546875" style="3" customWidth="1"/>
    <col min="4359" max="4359" width="10.5546875" style="3" bestFit="1" customWidth="1"/>
    <col min="4360" max="4360" width="10.5546875" style="3" customWidth="1"/>
    <col min="4361" max="4361" width="3.5546875" style="3" customWidth="1"/>
    <col min="4362" max="4362" width="13.88671875" style="3" customWidth="1"/>
    <col min="4363" max="4363" width="10.5546875" style="3" bestFit="1" customWidth="1"/>
    <col min="4364" max="4364" width="10.5546875" style="3" customWidth="1"/>
    <col min="4365" max="4365" width="3.5546875" style="3" customWidth="1"/>
    <col min="4366" max="4366" width="13.88671875" style="3" customWidth="1"/>
    <col min="4367" max="4367" width="10.5546875" style="3" bestFit="1" customWidth="1"/>
    <col min="4368" max="4368" width="10.5546875" style="3" customWidth="1"/>
    <col min="4369" max="4369" width="3.5546875" style="3" customWidth="1"/>
    <col min="4370" max="4370" width="13.88671875" style="3" customWidth="1"/>
    <col min="4371" max="4371" width="10.5546875" style="3" bestFit="1" customWidth="1"/>
    <col min="4372" max="4372" width="10.5546875" style="3" customWidth="1"/>
    <col min="4373" max="4373" width="3.5546875" style="3" customWidth="1"/>
    <col min="4374" max="4376" width="9.109375" style="3"/>
    <col min="4377" max="4377" width="3.5546875" style="3" customWidth="1"/>
    <col min="4378" max="4380" width="9.109375" style="3"/>
    <col min="4381" max="4381" width="3.5546875" style="3" customWidth="1"/>
    <col min="4382" max="4384" width="9.109375" style="3"/>
    <col min="4385" max="4385" width="3.5546875" style="3" customWidth="1"/>
    <col min="4386" max="4388" width="9.109375" style="3"/>
    <col min="4389" max="4389" width="3.5546875" style="3" customWidth="1"/>
    <col min="4390" max="4608" width="9.109375" style="3"/>
    <col min="4609" max="4609" width="27.44140625" style="3" customWidth="1"/>
    <col min="4610" max="4610" width="13.88671875" style="3" customWidth="1"/>
    <col min="4611" max="4611" width="10.5546875" style="3" bestFit="1" customWidth="1"/>
    <col min="4612" max="4612" width="10.5546875" style="3" customWidth="1"/>
    <col min="4613" max="4613" width="3.5546875" style="3" customWidth="1"/>
    <col min="4614" max="4614" width="13.5546875" style="3" customWidth="1"/>
    <col min="4615" max="4615" width="10.5546875" style="3" bestFit="1" customWidth="1"/>
    <col min="4616" max="4616" width="10.5546875" style="3" customWidth="1"/>
    <col min="4617" max="4617" width="3.5546875" style="3" customWidth="1"/>
    <col min="4618" max="4618" width="13.88671875" style="3" customWidth="1"/>
    <col min="4619" max="4619" width="10.5546875" style="3" bestFit="1" customWidth="1"/>
    <col min="4620" max="4620" width="10.5546875" style="3" customWidth="1"/>
    <col min="4621" max="4621" width="3.5546875" style="3" customWidth="1"/>
    <col min="4622" max="4622" width="13.88671875" style="3" customWidth="1"/>
    <col min="4623" max="4623" width="10.5546875" style="3" bestFit="1" customWidth="1"/>
    <col min="4624" max="4624" width="10.5546875" style="3" customWidth="1"/>
    <col min="4625" max="4625" width="3.5546875" style="3" customWidth="1"/>
    <col min="4626" max="4626" width="13.88671875" style="3" customWidth="1"/>
    <col min="4627" max="4627" width="10.5546875" style="3" bestFit="1" customWidth="1"/>
    <col min="4628" max="4628" width="10.5546875" style="3" customWidth="1"/>
    <col min="4629" max="4629" width="3.5546875" style="3" customWidth="1"/>
    <col min="4630" max="4632" width="9.109375" style="3"/>
    <col min="4633" max="4633" width="3.5546875" style="3" customWidth="1"/>
    <col min="4634" max="4636" width="9.109375" style="3"/>
    <col min="4637" max="4637" width="3.5546875" style="3" customWidth="1"/>
    <col min="4638" max="4640" width="9.109375" style="3"/>
    <col min="4641" max="4641" width="3.5546875" style="3" customWidth="1"/>
    <col min="4642" max="4644" width="9.109375" style="3"/>
    <col min="4645" max="4645" width="3.5546875" style="3" customWidth="1"/>
    <col min="4646" max="4864" width="9.109375" style="3"/>
    <col min="4865" max="4865" width="27.44140625" style="3" customWidth="1"/>
    <col min="4866" max="4866" width="13.88671875" style="3" customWidth="1"/>
    <col min="4867" max="4867" width="10.5546875" style="3" bestFit="1" customWidth="1"/>
    <col min="4868" max="4868" width="10.5546875" style="3" customWidth="1"/>
    <col min="4869" max="4869" width="3.5546875" style="3" customWidth="1"/>
    <col min="4870" max="4870" width="13.5546875" style="3" customWidth="1"/>
    <col min="4871" max="4871" width="10.5546875" style="3" bestFit="1" customWidth="1"/>
    <col min="4872" max="4872" width="10.5546875" style="3" customWidth="1"/>
    <col min="4873" max="4873" width="3.5546875" style="3" customWidth="1"/>
    <col min="4874" max="4874" width="13.88671875" style="3" customWidth="1"/>
    <col min="4875" max="4875" width="10.5546875" style="3" bestFit="1" customWidth="1"/>
    <col min="4876" max="4876" width="10.5546875" style="3" customWidth="1"/>
    <col min="4877" max="4877" width="3.5546875" style="3" customWidth="1"/>
    <col min="4878" max="4878" width="13.88671875" style="3" customWidth="1"/>
    <col min="4879" max="4879" width="10.5546875" style="3" bestFit="1" customWidth="1"/>
    <col min="4880" max="4880" width="10.5546875" style="3" customWidth="1"/>
    <col min="4881" max="4881" width="3.5546875" style="3" customWidth="1"/>
    <col min="4882" max="4882" width="13.88671875" style="3" customWidth="1"/>
    <col min="4883" max="4883" width="10.5546875" style="3" bestFit="1" customWidth="1"/>
    <col min="4884" max="4884" width="10.5546875" style="3" customWidth="1"/>
    <col min="4885" max="4885" width="3.5546875" style="3" customWidth="1"/>
    <col min="4886" max="4888" width="9.109375" style="3"/>
    <col min="4889" max="4889" width="3.5546875" style="3" customWidth="1"/>
    <col min="4890" max="4892" width="9.109375" style="3"/>
    <col min="4893" max="4893" width="3.5546875" style="3" customWidth="1"/>
    <col min="4894" max="4896" width="9.109375" style="3"/>
    <col min="4897" max="4897" width="3.5546875" style="3" customWidth="1"/>
    <col min="4898" max="4900" width="9.109375" style="3"/>
    <col min="4901" max="4901" width="3.5546875" style="3" customWidth="1"/>
    <col min="4902" max="5120" width="9.109375" style="3"/>
    <col min="5121" max="5121" width="27.44140625" style="3" customWidth="1"/>
    <col min="5122" max="5122" width="13.88671875" style="3" customWidth="1"/>
    <col min="5123" max="5123" width="10.5546875" style="3" bestFit="1" customWidth="1"/>
    <col min="5124" max="5124" width="10.5546875" style="3" customWidth="1"/>
    <col min="5125" max="5125" width="3.5546875" style="3" customWidth="1"/>
    <col min="5126" max="5126" width="13.5546875" style="3" customWidth="1"/>
    <col min="5127" max="5127" width="10.5546875" style="3" bestFit="1" customWidth="1"/>
    <col min="5128" max="5128" width="10.5546875" style="3" customWidth="1"/>
    <col min="5129" max="5129" width="3.5546875" style="3" customWidth="1"/>
    <col min="5130" max="5130" width="13.88671875" style="3" customWidth="1"/>
    <col min="5131" max="5131" width="10.5546875" style="3" bestFit="1" customWidth="1"/>
    <col min="5132" max="5132" width="10.5546875" style="3" customWidth="1"/>
    <col min="5133" max="5133" width="3.5546875" style="3" customWidth="1"/>
    <col min="5134" max="5134" width="13.88671875" style="3" customWidth="1"/>
    <col min="5135" max="5135" width="10.5546875" style="3" bestFit="1" customWidth="1"/>
    <col min="5136" max="5136" width="10.5546875" style="3" customWidth="1"/>
    <col min="5137" max="5137" width="3.5546875" style="3" customWidth="1"/>
    <col min="5138" max="5138" width="13.88671875" style="3" customWidth="1"/>
    <col min="5139" max="5139" width="10.5546875" style="3" bestFit="1" customWidth="1"/>
    <col min="5140" max="5140" width="10.5546875" style="3" customWidth="1"/>
    <col min="5141" max="5141" width="3.5546875" style="3" customWidth="1"/>
    <col min="5142" max="5144" width="9.109375" style="3"/>
    <col min="5145" max="5145" width="3.5546875" style="3" customWidth="1"/>
    <col min="5146" max="5148" width="9.109375" style="3"/>
    <col min="5149" max="5149" width="3.5546875" style="3" customWidth="1"/>
    <col min="5150" max="5152" width="9.109375" style="3"/>
    <col min="5153" max="5153" width="3.5546875" style="3" customWidth="1"/>
    <col min="5154" max="5156" width="9.109375" style="3"/>
    <col min="5157" max="5157" width="3.5546875" style="3" customWidth="1"/>
    <col min="5158" max="5376" width="9.109375" style="3"/>
    <col min="5377" max="5377" width="27.44140625" style="3" customWidth="1"/>
    <col min="5378" max="5378" width="13.88671875" style="3" customWidth="1"/>
    <col min="5379" max="5379" width="10.5546875" style="3" bestFit="1" customWidth="1"/>
    <col min="5380" max="5380" width="10.5546875" style="3" customWidth="1"/>
    <col min="5381" max="5381" width="3.5546875" style="3" customWidth="1"/>
    <col min="5382" max="5382" width="13.5546875" style="3" customWidth="1"/>
    <col min="5383" max="5383" width="10.5546875" style="3" bestFit="1" customWidth="1"/>
    <col min="5384" max="5384" width="10.5546875" style="3" customWidth="1"/>
    <col min="5385" max="5385" width="3.5546875" style="3" customWidth="1"/>
    <col min="5386" max="5386" width="13.88671875" style="3" customWidth="1"/>
    <col min="5387" max="5387" width="10.5546875" style="3" bestFit="1" customWidth="1"/>
    <col min="5388" max="5388" width="10.5546875" style="3" customWidth="1"/>
    <col min="5389" max="5389" width="3.5546875" style="3" customWidth="1"/>
    <col min="5390" max="5390" width="13.88671875" style="3" customWidth="1"/>
    <col min="5391" max="5391" width="10.5546875" style="3" bestFit="1" customWidth="1"/>
    <col min="5392" max="5392" width="10.5546875" style="3" customWidth="1"/>
    <col min="5393" max="5393" width="3.5546875" style="3" customWidth="1"/>
    <col min="5394" max="5394" width="13.88671875" style="3" customWidth="1"/>
    <col min="5395" max="5395" width="10.5546875" style="3" bestFit="1" customWidth="1"/>
    <col min="5396" max="5396" width="10.5546875" style="3" customWidth="1"/>
    <col min="5397" max="5397" width="3.5546875" style="3" customWidth="1"/>
    <col min="5398" max="5400" width="9.109375" style="3"/>
    <col min="5401" max="5401" width="3.5546875" style="3" customWidth="1"/>
    <col min="5402" max="5404" width="9.109375" style="3"/>
    <col min="5405" max="5405" width="3.5546875" style="3" customWidth="1"/>
    <col min="5406" max="5408" width="9.109375" style="3"/>
    <col min="5409" max="5409" width="3.5546875" style="3" customWidth="1"/>
    <col min="5410" max="5412" width="9.109375" style="3"/>
    <col min="5413" max="5413" width="3.5546875" style="3" customWidth="1"/>
    <col min="5414" max="5632" width="9.109375" style="3"/>
    <col min="5633" max="5633" width="27.44140625" style="3" customWidth="1"/>
    <col min="5634" max="5634" width="13.88671875" style="3" customWidth="1"/>
    <col min="5635" max="5635" width="10.5546875" style="3" bestFit="1" customWidth="1"/>
    <col min="5636" max="5636" width="10.5546875" style="3" customWidth="1"/>
    <col min="5637" max="5637" width="3.5546875" style="3" customWidth="1"/>
    <col min="5638" max="5638" width="13.5546875" style="3" customWidth="1"/>
    <col min="5639" max="5639" width="10.5546875" style="3" bestFit="1" customWidth="1"/>
    <col min="5640" max="5640" width="10.5546875" style="3" customWidth="1"/>
    <col min="5641" max="5641" width="3.5546875" style="3" customWidth="1"/>
    <col min="5642" max="5642" width="13.88671875" style="3" customWidth="1"/>
    <col min="5643" max="5643" width="10.5546875" style="3" bestFit="1" customWidth="1"/>
    <col min="5644" max="5644" width="10.5546875" style="3" customWidth="1"/>
    <col min="5645" max="5645" width="3.5546875" style="3" customWidth="1"/>
    <col min="5646" max="5646" width="13.88671875" style="3" customWidth="1"/>
    <col min="5647" max="5647" width="10.5546875" style="3" bestFit="1" customWidth="1"/>
    <col min="5648" max="5648" width="10.5546875" style="3" customWidth="1"/>
    <col min="5649" max="5649" width="3.5546875" style="3" customWidth="1"/>
    <col min="5650" max="5650" width="13.88671875" style="3" customWidth="1"/>
    <col min="5651" max="5651" width="10.5546875" style="3" bestFit="1" customWidth="1"/>
    <col min="5652" max="5652" width="10.5546875" style="3" customWidth="1"/>
    <col min="5653" max="5653" width="3.5546875" style="3" customWidth="1"/>
    <col min="5654" max="5656" width="9.109375" style="3"/>
    <col min="5657" max="5657" width="3.5546875" style="3" customWidth="1"/>
    <col min="5658" max="5660" width="9.109375" style="3"/>
    <col min="5661" max="5661" width="3.5546875" style="3" customWidth="1"/>
    <col min="5662" max="5664" width="9.109375" style="3"/>
    <col min="5665" max="5665" width="3.5546875" style="3" customWidth="1"/>
    <col min="5666" max="5668" width="9.109375" style="3"/>
    <col min="5669" max="5669" width="3.5546875" style="3" customWidth="1"/>
    <col min="5670" max="5888" width="9.109375" style="3"/>
    <col min="5889" max="5889" width="27.44140625" style="3" customWidth="1"/>
    <col min="5890" max="5890" width="13.88671875" style="3" customWidth="1"/>
    <col min="5891" max="5891" width="10.5546875" style="3" bestFit="1" customWidth="1"/>
    <col min="5892" max="5892" width="10.5546875" style="3" customWidth="1"/>
    <col min="5893" max="5893" width="3.5546875" style="3" customWidth="1"/>
    <col min="5894" max="5894" width="13.5546875" style="3" customWidth="1"/>
    <col min="5895" max="5895" width="10.5546875" style="3" bestFit="1" customWidth="1"/>
    <col min="5896" max="5896" width="10.5546875" style="3" customWidth="1"/>
    <col min="5897" max="5897" width="3.5546875" style="3" customWidth="1"/>
    <col min="5898" max="5898" width="13.88671875" style="3" customWidth="1"/>
    <col min="5899" max="5899" width="10.5546875" style="3" bestFit="1" customWidth="1"/>
    <col min="5900" max="5900" width="10.5546875" style="3" customWidth="1"/>
    <col min="5901" max="5901" width="3.5546875" style="3" customWidth="1"/>
    <col min="5902" max="5902" width="13.88671875" style="3" customWidth="1"/>
    <col min="5903" max="5903" width="10.5546875" style="3" bestFit="1" customWidth="1"/>
    <col min="5904" max="5904" width="10.5546875" style="3" customWidth="1"/>
    <col min="5905" max="5905" width="3.5546875" style="3" customWidth="1"/>
    <col min="5906" max="5906" width="13.88671875" style="3" customWidth="1"/>
    <col min="5907" max="5907" width="10.5546875" style="3" bestFit="1" customWidth="1"/>
    <col min="5908" max="5908" width="10.5546875" style="3" customWidth="1"/>
    <col min="5909" max="5909" width="3.5546875" style="3" customWidth="1"/>
    <col min="5910" max="5912" width="9.109375" style="3"/>
    <col min="5913" max="5913" width="3.5546875" style="3" customWidth="1"/>
    <col min="5914" max="5916" width="9.109375" style="3"/>
    <col min="5917" max="5917" width="3.5546875" style="3" customWidth="1"/>
    <col min="5918" max="5920" width="9.109375" style="3"/>
    <col min="5921" max="5921" width="3.5546875" style="3" customWidth="1"/>
    <col min="5922" max="5924" width="9.109375" style="3"/>
    <col min="5925" max="5925" width="3.5546875" style="3" customWidth="1"/>
    <col min="5926" max="6144" width="9.109375" style="3"/>
    <col min="6145" max="6145" width="27.44140625" style="3" customWidth="1"/>
    <col min="6146" max="6146" width="13.88671875" style="3" customWidth="1"/>
    <col min="6147" max="6147" width="10.5546875" style="3" bestFit="1" customWidth="1"/>
    <col min="6148" max="6148" width="10.5546875" style="3" customWidth="1"/>
    <col min="6149" max="6149" width="3.5546875" style="3" customWidth="1"/>
    <col min="6150" max="6150" width="13.5546875" style="3" customWidth="1"/>
    <col min="6151" max="6151" width="10.5546875" style="3" bestFit="1" customWidth="1"/>
    <col min="6152" max="6152" width="10.5546875" style="3" customWidth="1"/>
    <col min="6153" max="6153" width="3.5546875" style="3" customWidth="1"/>
    <col min="6154" max="6154" width="13.88671875" style="3" customWidth="1"/>
    <col min="6155" max="6155" width="10.5546875" style="3" bestFit="1" customWidth="1"/>
    <col min="6156" max="6156" width="10.5546875" style="3" customWidth="1"/>
    <col min="6157" max="6157" width="3.5546875" style="3" customWidth="1"/>
    <col min="6158" max="6158" width="13.88671875" style="3" customWidth="1"/>
    <col min="6159" max="6159" width="10.5546875" style="3" bestFit="1" customWidth="1"/>
    <col min="6160" max="6160" width="10.5546875" style="3" customWidth="1"/>
    <col min="6161" max="6161" width="3.5546875" style="3" customWidth="1"/>
    <col min="6162" max="6162" width="13.88671875" style="3" customWidth="1"/>
    <col min="6163" max="6163" width="10.5546875" style="3" bestFit="1" customWidth="1"/>
    <col min="6164" max="6164" width="10.5546875" style="3" customWidth="1"/>
    <col min="6165" max="6165" width="3.5546875" style="3" customWidth="1"/>
    <col min="6166" max="6168" width="9.109375" style="3"/>
    <col min="6169" max="6169" width="3.5546875" style="3" customWidth="1"/>
    <col min="6170" max="6172" width="9.109375" style="3"/>
    <col min="6173" max="6173" width="3.5546875" style="3" customWidth="1"/>
    <col min="6174" max="6176" width="9.109375" style="3"/>
    <col min="6177" max="6177" width="3.5546875" style="3" customWidth="1"/>
    <col min="6178" max="6180" width="9.109375" style="3"/>
    <col min="6181" max="6181" width="3.5546875" style="3" customWidth="1"/>
    <col min="6182" max="6400" width="9.109375" style="3"/>
    <col min="6401" max="6401" width="27.44140625" style="3" customWidth="1"/>
    <col min="6402" max="6402" width="13.88671875" style="3" customWidth="1"/>
    <col min="6403" max="6403" width="10.5546875" style="3" bestFit="1" customWidth="1"/>
    <col min="6404" max="6404" width="10.5546875" style="3" customWidth="1"/>
    <col min="6405" max="6405" width="3.5546875" style="3" customWidth="1"/>
    <col min="6406" max="6406" width="13.5546875" style="3" customWidth="1"/>
    <col min="6407" max="6407" width="10.5546875" style="3" bestFit="1" customWidth="1"/>
    <col min="6408" max="6408" width="10.5546875" style="3" customWidth="1"/>
    <col min="6409" max="6409" width="3.5546875" style="3" customWidth="1"/>
    <col min="6410" max="6410" width="13.88671875" style="3" customWidth="1"/>
    <col min="6411" max="6411" width="10.5546875" style="3" bestFit="1" customWidth="1"/>
    <col min="6412" max="6412" width="10.5546875" style="3" customWidth="1"/>
    <col min="6413" max="6413" width="3.5546875" style="3" customWidth="1"/>
    <col min="6414" max="6414" width="13.88671875" style="3" customWidth="1"/>
    <col min="6415" max="6415" width="10.5546875" style="3" bestFit="1" customWidth="1"/>
    <col min="6416" max="6416" width="10.5546875" style="3" customWidth="1"/>
    <col min="6417" max="6417" width="3.5546875" style="3" customWidth="1"/>
    <col min="6418" max="6418" width="13.88671875" style="3" customWidth="1"/>
    <col min="6419" max="6419" width="10.5546875" style="3" bestFit="1" customWidth="1"/>
    <col min="6420" max="6420" width="10.5546875" style="3" customWidth="1"/>
    <col min="6421" max="6421" width="3.5546875" style="3" customWidth="1"/>
    <col min="6422" max="6424" width="9.109375" style="3"/>
    <col min="6425" max="6425" width="3.5546875" style="3" customWidth="1"/>
    <col min="6426" max="6428" width="9.109375" style="3"/>
    <col min="6429" max="6429" width="3.5546875" style="3" customWidth="1"/>
    <col min="6430" max="6432" width="9.109375" style="3"/>
    <col min="6433" max="6433" width="3.5546875" style="3" customWidth="1"/>
    <col min="6434" max="6436" width="9.109375" style="3"/>
    <col min="6437" max="6437" width="3.5546875" style="3" customWidth="1"/>
    <col min="6438" max="6656" width="9.109375" style="3"/>
    <col min="6657" max="6657" width="27.44140625" style="3" customWidth="1"/>
    <col min="6658" max="6658" width="13.88671875" style="3" customWidth="1"/>
    <col min="6659" max="6659" width="10.5546875" style="3" bestFit="1" customWidth="1"/>
    <col min="6660" max="6660" width="10.5546875" style="3" customWidth="1"/>
    <col min="6661" max="6661" width="3.5546875" style="3" customWidth="1"/>
    <col min="6662" max="6662" width="13.5546875" style="3" customWidth="1"/>
    <col min="6663" max="6663" width="10.5546875" style="3" bestFit="1" customWidth="1"/>
    <col min="6664" max="6664" width="10.5546875" style="3" customWidth="1"/>
    <col min="6665" max="6665" width="3.5546875" style="3" customWidth="1"/>
    <col min="6666" max="6666" width="13.88671875" style="3" customWidth="1"/>
    <col min="6667" max="6667" width="10.5546875" style="3" bestFit="1" customWidth="1"/>
    <col min="6668" max="6668" width="10.5546875" style="3" customWidth="1"/>
    <col min="6669" max="6669" width="3.5546875" style="3" customWidth="1"/>
    <col min="6670" max="6670" width="13.88671875" style="3" customWidth="1"/>
    <col min="6671" max="6671" width="10.5546875" style="3" bestFit="1" customWidth="1"/>
    <col min="6672" max="6672" width="10.5546875" style="3" customWidth="1"/>
    <col min="6673" max="6673" width="3.5546875" style="3" customWidth="1"/>
    <col min="6674" max="6674" width="13.88671875" style="3" customWidth="1"/>
    <col min="6675" max="6675" width="10.5546875" style="3" bestFit="1" customWidth="1"/>
    <col min="6676" max="6676" width="10.5546875" style="3" customWidth="1"/>
    <col min="6677" max="6677" width="3.5546875" style="3" customWidth="1"/>
    <col min="6678" max="6680" width="9.109375" style="3"/>
    <col min="6681" max="6681" width="3.5546875" style="3" customWidth="1"/>
    <col min="6682" max="6684" width="9.109375" style="3"/>
    <col min="6685" max="6685" width="3.5546875" style="3" customWidth="1"/>
    <col min="6686" max="6688" width="9.109375" style="3"/>
    <col min="6689" max="6689" width="3.5546875" style="3" customWidth="1"/>
    <col min="6690" max="6692" width="9.109375" style="3"/>
    <col min="6693" max="6693" width="3.5546875" style="3" customWidth="1"/>
    <col min="6694" max="6912" width="9.109375" style="3"/>
    <col min="6913" max="6913" width="27.44140625" style="3" customWidth="1"/>
    <col min="6914" max="6914" width="13.88671875" style="3" customWidth="1"/>
    <col min="6915" max="6915" width="10.5546875" style="3" bestFit="1" customWidth="1"/>
    <col min="6916" max="6916" width="10.5546875" style="3" customWidth="1"/>
    <col min="6917" max="6917" width="3.5546875" style="3" customWidth="1"/>
    <col min="6918" max="6918" width="13.5546875" style="3" customWidth="1"/>
    <col min="6919" max="6919" width="10.5546875" style="3" bestFit="1" customWidth="1"/>
    <col min="6920" max="6920" width="10.5546875" style="3" customWidth="1"/>
    <col min="6921" max="6921" width="3.5546875" style="3" customWidth="1"/>
    <col min="6922" max="6922" width="13.88671875" style="3" customWidth="1"/>
    <col min="6923" max="6923" width="10.5546875" style="3" bestFit="1" customWidth="1"/>
    <col min="6924" max="6924" width="10.5546875" style="3" customWidth="1"/>
    <col min="6925" max="6925" width="3.5546875" style="3" customWidth="1"/>
    <col min="6926" max="6926" width="13.88671875" style="3" customWidth="1"/>
    <col min="6927" max="6927" width="10.5546875" style="3" bestFit="1" customWidth="1"/>
    <col min="6928" max="6928" width="10.5546875" style="3" customWidth="1"/>
    <col min="6929" max="6929" width="3.5546875" style="3" customWidth="1"/>
    <col min="6930" max="6930" width="13.88671875" style="3" customWidth="1"/>
    <col min="6931" max="6931" width="10.5546875" style="3" bestFit="1" customWidth="1"/>
    <col min="6932" max="6932" width="10.5546875" style="3" customWidth="1"/>
    <col min="6933" max="6933" width="3.5546875" style="3" customWidth="1"/>
    <col min="6934" max="6936" width="9.109375" style="3"/>
    <col min="6937" max="6937" width="3.5546875" style="3" customWidth="1"/>
    <col min="6938" max="6940" width="9.109375" style="3"/>
    <col min="6941" max="6941" width="3.5546875" style="3" customWidth="1"/>
    <col min="6942" max="6944" width="9.109375" style="3"/>
    <col min="6945" max="6945" width="3.5546875" style="3" customWidth="1"/>
    <col min="6946" max="6948" width="9.109375" style="3"/>
    <col min="6949" max="6949" width="3.5546875" style="3" customWidth="1"/>
    <col min="6950" max="7168" width="9.109375" style="3"/>
    <col min="7169" max="7169" width="27.44140625" style="3" customWidth="1"/>
    <col min="7170" max="7170" width="13.88671875" style="3" customWidth="1"/>
    <col min="7171" max="7171" width="10.5546875" style="3" bestFit="1" customWidth="1"/>
    <col min="7172" max="7172" width="10.5546875" style="3" customWidth="1"/>
    <col min="7173" max="7173" width="3.5546875" style="3" customWidth="1"/>
    <col min="7174" max="7174" width="13.5546875" style="3" customWidth="1"/>
    <col min="7175" max="7175" width="10.5546875" style="3" bestFit="1" customWidth="1"/>
    <col min="7176" max="7176" width="10.5546875" style="3" customWidth="1"/>
    <col min="7177" max="7177" width="3.5546875" style="3" customWidth="1"/>
    <col min="7178" max="7178" width="13.88671875" style="3" customWidth="1"/>
    <col min="7179" max="7179" width="10.5546875" style="3" bestFit="1" customWidth="1"/>
    <col min="7180" max="7180" width="10.5546875" style="3" customWidth="1"/>
    <col min="7181" max="7181" width="3.5546875" style="3" customWidth="1"/>
    <col min="7182" max="7182" width="13.88671875" style="3" customWidth="1"/>
    <col min="7183" max="7183" width="10.5546875" style="3" bestFit="1" customWidth="1"/>
    <col min="7184" max="7184" width="10.5546875" style="3" customWidth="1"/>
    <col min="7185" max="7185" width="3.5546875" style="3" customWidth="1"/>
    <col min="7186" max="7186" width="13.88671875" style="3" customWidth="1"/>
    <col min="7187" max="7187" width="10.5546875" style="3" bestFit="1" customWidth="1"/>
    <col min="7188" max="7188" width="10.5546875" style="3" customWidth="1"/>
    <col min="7189" max="7189" width="3.5546875" style="3" customWidth="1"/>
    <col min="7190" max="7192" width="9.109375" style="3"/>
    <col min="7193" max="7193" width="3.5546875" style="3" customWidth="1"/>
    <col min="7194" max="7196" width="9.109375" style="3"/>
    <col min="7197" max="7197" width="3.5546875" style="3" customWidth="1"/>
    <col min="7198" max="7200" width="9.109375" style="3"/>
    <col min="7201" max="7201" width="3.5546875" style="3" customWidth="1"/>
    <col min="7202" max="7204" width="9.109375" style="3"/>
    <col min="7205" max="7205" width="3.5546875" style="3" customWidth="1"/>
    <col min="7206" max="7424" width="9.109375" style="3"/>
    <col min="7425" max="7425" width="27.44140625" style="3" customWidth="1"/>
    <col min="7426" max="7426" width="13.88671875" style="3" customWidth="1"/>
    <col min="7427" max="7427" width="10.5546875" style="3" bestFit="1" customWidth="1"/>
    <col min="7428" max="7428" width="10.5546875" style="3" customWidth="1"/>
    <col min="7429" max="7429" width="3.5546875" style="3" customWidth="1"/>
    <col min="7430" max="7430" width="13.5546875" style="3" customWidth="1"/>
    <col min="7431" max="7431" width="10.5546875" style="3" bestFit="1" customWidth="1"/>
    <col min="7432" max="7432" width="10.5546875" style="3" customWidth="1"/>
    <col min="7433" max="7433" width="3.5546875" style="3" customWidth="1"/>
    <col min="7434" max="7434" width="13.88671875" style="3" customWidth="1"/>
    <col min="7435" max="7435" width="10.5546875" style="3" bestFit="1" customWidth="1"/>
    <col min="7436" max="7436" width="10.5546875" style="3" customWidth="1"/>
    <col min="7437" max="7437" width="3.5546875" style="3" customWidth="1"/>
    <col min="7438" max="7438" width="13.88671875" style="3" customWidth="1"/>
    <col min="7439" max="7439" width="10.5546875" style="3" bestFit="1" customWidth="1"/>
    <col min="7440" max="7440" width="10.5546875" style="3" customWidth="1"/>
    <col min="7441" max="7441" width="3.5546875" style="3" customWidth="1"/>
    <col min="7442" max="7442" width="13.88671875" style="3" customWidth="1"/>
    <col min="7443" max="7443" width="10.5546875" style="3" bestFit="1" customWidth="1"/>
    <col min="7444" max="7444" width="10.5546875" style="3" customWidth="1"/>
    <col min="7445" max="7445" width="3.5546875" style="3" customWidth="1"/>
    <col min="7446" max="7448" width="9.109375" style="3"/>
    <col min="7449" max="7449" width="3.5546875" style="3" customWidth="1"/>
    <col min="7450" max="7452" width="9.109375" style="3"/>
    <col min="7453" max="7453" width="3.5546875" style="3" customWidth="1"/>
    <col min="7454" max="7456" width="9.109375" style="3"/>
    <col min="7457" max="7457" width="3.5546875" style="3" customWidth="1"/>
    <col min="7458" max="7460" width="9.109375" style="3"/>
    <col min="7461" max="7461" width="3.5546875" style="3" customWidth="1"/>
    <col min="7462" max="7680" width="9.109375" style="3"/>
    <col min="7681" max="7681" width="27.44140625" style="3" customWidth="1"/>
    <col min="7682" max="7682" width="13.88671875" style="3" customWidth="1"/>
    <col min="7683" max="7683" width="10.5546875" style="3" bestFit="1" customWidth="1"/>
    <col min="7684" max="7684" width="10.5546875" style="3" customWidth="1"/>
    <col min="7685" max="7685" width="3.5546875" style="3" customWidth="1"/>
    <col min="7686" max="7686" width="13.5546875" style="3" customWidth="1"/>
    <col min="7687" max="7687" width="10.5546875" style="3" bestFit="1" customWidth="1"/>
    <col min="7688" max="7688" width="10.5546875" style="3" customWidth="1"/>
    <col min="7689" max="7689" width="3.5546875" style="3" customWidth="1"/>
    <col min="7690" max="7690" width="13.88671875" style="3" customWidth="1"/>
    <col min="7691" max="7691" width="10.5546875" style="3" bestFit="1" customWidth="1"/>
    <col min="7692" max="7692" width="10.5546875" style="3" customWidth="1"/>
    <col min="7693" max="7693" width="3.5546875" style="3" customWidth="1"/>
    <col min="7694" max="7694" width="13.88671875" style="3" customWidth="1"/>
    <col min="7695" max="7695" width="10.5546875" style="3" bestFit="1" customWidth="1"/>
    <col min="7696" max="7696" width="10.5546875" style="3" customWidth="1"/>
    <col min="7697" max="7697" width="3.5546875" style="3" customWidth="1"/>
    <col min="7698" max="7698" width="13.88671875" style="3" customWidth="1"/>
    <col min="7699" max="7699" width="10.5546875" style="3" bestFit="1" customWidth="1"/>
    <col min="7700" max="7700" width="10.5546875" style="3" customWidth="1"/>
    <col min="7701" max="7701" width="3.5546875" style="3" customWidth="1"/>
    <col min="7702" max="7704" width="9.109375" style="3"/>
    <col min="7705" max="7705" width="3.5546875" style="3" customWidth="1"/>
    <col min="7706" max="7708" width="9.109375" style="3"/>
    <col min="7709" max="7709" width="3.5546875" style="3" customWidth="1"/>
    <col min="7710" max="7712" width="9.109375" style="3"/>
    <col min="7713" max="7713" width="3.5546875" style="3" customWidth="1"/>
    <col min="7714" max="7716" width="9.109375" style="3"/>
    <col min="7717" max="7717" width="3.5546875" style="3" customWidth="1"/>
    <col min="7718" max="7936" width="9.109375" style="3"/>
    <col min="7937" max="7937" width="27.44140625" style="3" customWidth="1"/>
    <col min="7938" max="7938" width="13.88671875" style="3" customWidth="1"/>
    <col min="7939" max="7939" width="10.5546875" style="3" bestFit="1" customWidth="1"/>
    <col min="7940" max="7940" width="10.5546875" style="3" customWidth="1"/>
    <col min="7941" max="7941" width="3.5546875" style="3" customWidth="1"/>
    <col min="7942" max="7942" width="13.5546875" style="3" customWidth="1"/>
    <col min="7943" max="7943" width="10.5546875" style="3" bestFit="1" customWidth="1"/>
    <col min="7944" max="7944" width="10.5546875" style="3" customWidth="1"/>
    <col min="7945" max="7945" width="3.5546875" style="3" customWidth="1"/>
    <col min="7946" max="7946" width="13.88671875" style="3" customWidth="1"/>
    <col min="7947" max="7947" width="10.5546875" style="3" bestFit="1" customWidth="1"/>
    <col min="7948" max="7948" width="10.5546875" style="3" customWidth="1"/>
    <col min="7949" max="7949" width="3.5546875" style="3" customWidth="1"/>
    <col min="7950" max="7950" width="13.88671875" style="3" customWidth="1"/>
    <col min="7951" max="7951" width="10.5546875" style="3" bestFit="1" customWidth="1"/>
    <col min="7952" max="7952" width="10.5546875" style="3" customWidth="1"/>
    <col min="7953" max="7953" width="3.5546875" style="3" customWidth="1"/>
    <col min="7954" max="7954" width="13.88671875" style="3" customWidth="1"/>
    <col min="7955" max="7955" width="10.5546875" style="3" bestFit="1" customWidth="1"/>
    <col min="7956" max="7956" width="10.5546875" style="3" customWidth="1"/>
    <col min="7957" max="7957" width="3.5546875" style="3" customWidth="1"/>
    <col min="7958" max="7960" width="9.109375" style="3"/>
    <col min="7961" max="7961" width="3.5546875" style="3" customWidth="1"/>
    <col min="7962" max="7964" width="9.109375" style="3"/>
    <col min="7965" max="7965" width="3.5546875" style="3" customWidth="1"/>
    <col min="7966" max="7968" width="9.109375" style="3"/>
    <col min="7969" max="7969" width="3.5546875" style="3" customWidth="1"/>
    <col min="7970" max="7972" width="9.109375" style="3"/>
    <col min="7973" max="7973" width="3.5546875" style="3" customWidth="1"/>
    <col min="7974" max="8192" width="9.109375" style="3"/>
    <col min="8193" max="8193" width="27.44140625" style="3" customWidth="1"/>
    <col min="8194" max="8194" width="13.88671875" style="3" customWidth="1"/>
    <col min="8195" max="8195" width="10.5546875" style="3" bestFit="1" customWidth="1"/>
    <col min="8196" max="8196" width="10.5546875" style="3" customWidth="1"/>
    <col min="8197" max="8197" width="3.5546875" style="3" customWidth="1"/>
    <col min="8198" max="8198" width="13.5546875" style="3" customWidth="1"/>
    <col min="8199" max="8199" width="10.5546875" style="3" bestFit="1" customWidth="1"/>
    <col min="8200" max="8200" width="10.5546875" style="3" customWidth="1"/>
    <col min="8201" max="8201" width="3.5546875" style="3" customWidth="1"/>
    <col min="8202" max="8202" width="13.88671875" style="3" customWidth="1"/>
    <col min="8203" max="8203" width="10.5546875" style="3" bestFit="1" customWidth="1"/>
    <col min="8204" max="8204" width="10.5546875" style="3" customWidth="1"/>
    <col min="8205" max="8205" width="3.5546875" style="3" customWidth="1"/>
    <col min="8206" max="8206" width="13.88671875" style="3" customWidth="1"/>
    <col min="8207" max="8207" width="10.5546875" style="3" bestFit="1" customWidth="1"/>
    <col min="8208" max="8208" width="10.5546875" style="3" customWidth="1"/>
    <col min="8209" max="8209" width="3.5546875" style="3" customWidth="1"/>
    <col min="8210" max="8210" width="13.88671875" style="3" customWidth="1"/>
    <col min="8211" max="8211" width="10.5546875" style="3" bestFit="1" customWidth="1"/>
    <col min="8212" max="8212" width="10.5546875" style="3" customWidth="1"/>
    <col min="8213" max="8213" width="3.5546875" style="3" customWidth="1"/>
    <col min="8214" max="8216" width="9.109375" style="3"/>
    <col min="8217" max="8217" width="3.5546875" style="3" customWidth="1"/>
    <col min="8218" max="8220" width="9.109375" style="3"/>
    <col min="8221" max="8221" width="3.5546875" style="3" customWidth="1"/>
    <col min="8222" max="8224" width="9.109375" style="3"/>
    <col min="8225" max="8225" width="3.5546875" style="3" customWidth="1"/>
    <col min="8226" max="8228" width="9.109375" style="3"/>
    <col min="8229" max="8229" width="3.5546875" style="3" customWidth="1"/>
    <col min="8230" max="8448" width="9.109375" style="3"/>
    <col min="8449" max="8449" width="27.44140625" style="3" customWidth="1"/>
    <col min="8450" max="8450" width="13.88671875" style="3" customWidth="1"/>
    <col min="8451" max="8451" width="10.5546875" style="3" bestFit="1" customWidth="1"/>
    <col min="8452" max="8452" width="10.5546875" style="3" customWidth="1"/>
    <col min="8453" max="8453" width="3.5546875" style="3" customWidth="1"/>
    <col min="8454" max="8454" width="13.5546875" style="3" customWidth="1"/>
    <col min="8455" max="8455" width="10.5546875" style="3" bestFit="1" customWidth="1"/>
    <col min="8456" max="8456" width="10.5546875" style="3" customWidth="1"/>
    <col min="8457" max="8457" width="3.5546875" style="3" customWidth="1"/>
    <col min="8458" max="8458" width="13.88671875" style="3" customWidth="1"/>
    <col min="8459" max="8459" width="10.5546875" style="3" bestFit="1" customWidth="1"/>
    <col min="8460" max="8460" width="10.5546875" style="3" customWidth="1"/>
    <col min="8461" max="8461" width="3.5546875" style="3" customWidth="1"/>
    <col min="8462" max="8462" width="13.88671875" style="3" customWidth="1"/>
    <col min="8463" max="8463" width="10.5546875" style="3" bestFit="1" customWidth="1"/>
    <col min="8464" max="8464" width="10.5546875" style="3" customWidth="1"/>
    <col min="8465" max="8465" width="3.5546875" style="3" customWidth="1"/>
    <col min="8466" max="8466" width="13.88671875" style="3" customWidth="1"/>
    <col min="8467" max="8467" width="10.5546875" style="3" bestFit="1" customWidth="1"/>
    <col min="8468" max="8468" width="10.5546875" style="3" customWidth="1"/>
    <col min="8469" max="8469" width="3.5546875" style="3" customWidth="1"/>
    <col min="8470" max="8472" width="9.109375" style="3"/>
    <col min="8473" max="8473" width="3.5546875" style="3" customWidth="1"/>
    <col min="8474" max="8476" width="9.109375" style="3"/>
    <col min="8477" max="8477" width="3.5546875" style="3" customWidth="1"/>
    <col min="8478" max="8480" width="9.109375" style="3"/>
    <col min="8481" max="8481" width="3.5546875" style="3" customWidth="1"/>
    <col min="8482" max="8484" width="9.109375" style="3"/>
    <col min="8485" max="8485" width="3.5546875" style="3" customWidth="1"/>
    <col min="8486" max="8704" width="9.109375" style="3"/>
    <col min="8705" max="8705" width="27.44140625" style="3" customWidth="1"/>
    <col min="8706" max="8706" width="13.88671875" style="3" customWidth="1"/>
    <col min="8707" max="8707" width="10.5546875" style="3" bestFit="1" customWidth="1"/>
    <col min="8708" max="8708" width="10.5546875" style="3" customWidth="1"/>
    <col min="8709" max="8709" width="3.5546875" style="3" customWidth="1"/>
    <col min="8710" max="8710" width="13.5546875" style="3" customWidth="1"/>
    <col min="8711" max="8711" width="10.5546875" style="3" bestFit="1" customWidth="1"/>
    <col min="8712" max="8712" width="10.5546875" style="3" customWidth="1"/>
    <col min="8713" max="8713" width="3.5546875" style="3" customWidth="1"/>
    <col min="8714" max="8714" width="13.88671875" style="3" customWidth="1"/>
    <col min="8715" max="8715" width="10.5546875" style="3" bestFit="1" customWidth="1"/>
    <col min="8716" max="8716" width="10.5546875" style="3" customWidth="1"/>
    <col min="8717" max="8717" width="3.5546875" style="3" customWidth="1"/>
    <col min="8718" max="8718" width="13.88671875" style="3" customWidth="1"/>
    <col min="8719" max="8719" width="10.5546875" style="3" bestFit="1" customWidth="1"/>
    <col min="8720" max="8720" width="10.5546875" style="3" customWidth="1"/>
    <col min="8721" max="8721" width="3.5546875" style="3" customWidth="1"/>
    <col min="8722" max="8722" width="13.88671875" style="3" customWidth="1"/>
    <col min="8723" max="8723" width="10.5546875" style="3" bestFit="1" customWidth="1"/>
    <col min="8724" max="8724" width="10.5546875" style="3" customWidth="1"/>
    <col min="8725" max="8725" width="3.5546875" style="3" customWidth="1"/>
    <col min="8726" max="8728" width="9.109375" style="3"/>
    <col min="8729" max="8729" width="3.5546875" style="3" customWidth="1"/>
    <col min="8730" max="8732" width="9.109375" style="3"/>
    <col min="8733" max="8733" width="3.5546875" style="3" customWidth="1"/>
    <col min="8734" max="8736" width="9.109375" style="3"/>
    <col min="8737" max="8737" width="3.5546875" style="3" customWidth="1"/>
    <col min="8738" max="8740" width="9.109375" style="3"/>
    <col min="8741" max="8741" width="3.5546875" style="3" customWidth="1"/>
    <col min="8742" max="8960" width="9.109375" style="3"/>
    <col min="8961" max="8961" width="27.44140625" style="3" customWidth="1"/>
    <col min="8962" max="8962" width="13.88671875" style="3" customWidth="1"/>
    <col min="8963" max="8963" width="10.5546875" style="3" bestFit="1" customWidth="1"/>
    <col min="8964" max="8964" width="10.5546875" style="3" customWidth="1"/>
    <col min="8965" max="8965" width="3.5546875" style="3" customWidth="1"/>
    <col min="8966" max="8966" width="13.5546875" style="3" customWidth="1"/>
    <col min="8967" max="8967" width="10.5546875" style="3" bestFit="1" customWidth="1"/>
    <col min="8968" max="8968" width="10.5546875" style="3" customWidth="1"/>
    <col min="8969" max="8969" width="3.5546875" style="3" customWidth="1"/>
    <col min="8970" max="8970" width="13.88671875" style="3" customWidth="1"/>
    <col min="8971" max="8971" width="10.5546875" style="3" bestFit="1" customWidth="1"/>
    <col min="8972" max="8972" width="10.5546875" style="3" customWidth="1"/>
    <col min="8973" max="8973" width="3.5546875" style="3" customWidth="1"/>
    <col min="8974" max="8974" width="13.88671875" style="3" customWidth="1"/>
    <col min="8975" max="8975" width="10.5546875" style="3" bestFit="1" customWidth="1"/>
    <col min="8976" max="8976" width="10.5546875" style="3" customWidth="1"/>
    <col min="8977" max="8977" width="3.5546875" style="3" customWidth="1"/>
    <col min="8978" max="8978" width="13.88671875" style="3" customWidth="1"/>
    <col min="8979" max="8979" width="10.5546875" style="3" bestFit="1" customWidth="1"/>
    <col min="8980" max="8980" width="10.5546875" style="3" customWidth="1"/>
    <col min="8981" max="8981" width="3.5546875" style="3" customWidth="1"/>
    <col min="8982" max="8984" width="9.109375" style="3"/>
    <col min="8985" max="8985" width="3.5546875" style="3" customWidth="1"/>
    <col min="8986" max="8988" width="9.109375" style="3"/>
    <col min="8989" max="8989" width="3.5546875" style="3" customWidth="1"/>
    <col min="8990" max="8992" width="9.109375" style="3"/>
    <col min="8993" max="8993" width="3.5546875" style="3" customWidth="1"/>
    <col min="8994" max="8996" width="9.109375" style="3"/>
    <col min="8997" max="8997" width="3.5546875" style="3" customWidth="1"/>
    <col min="8998" max="9216" width="9.109375" style="3"/>
    <col min="9217" max="9217" width="27.44140625" style="3" customWidth="1"/>
    <col min="9218" max="9218" width="13.88671875" style="3" customWidth="1"/>
    <col min="9219" max="9219" width="10.5546875" style="3" bestFit="1" customWidth="1"/>
    <col min="9220" max="9220" width="10.5546875" style="3" customWidth="1"/>
    <col min="9221" max="9221" width="3.5546875" style="3" customWidth="1"/>
    <col min="9222" max="9222" width="13.5546875" style="3" customWidth="1"/>
    <col min="9223" max="9223" width="10.5546875" style="3" bestFit="1" customWidth="1"/>
    <col min="9224" max="9224" width="10.5546875" style="3" customWidth="1"/>
    <col min="9225" max="9225" width="3.5546875" style="3" customWidth="1"/>
    <col min="9226" max="9226" width="13.88671875" style="3" customWidth="1"/>
    <col min="9227" max="9227" width="10.5546875" style="3" bestFit="1" customWidth="1"/>
    <col min="9228" max="9228" width="10.5546875" style="3" customWidth="1"/>
    <col min="9229" max="9229" width="3.5546875" style="3" customWidth="1"/>
    <col min="9230" max="9230" width="13.88671875" style="3" customWidth="1"/>
    <col min="9231" max="9231" width="10.5546875" style="3" bestFit="1" customWidth="1"/>
    <col min="9232" max="9232" width="10.5546875" style="3" customWidth="1"/>
    <col min="9233" max="9233" width="3.5546875" style="3" customWidth="1"/>
    <col min="9234" max="9234" width="13.88671875" style="3" customWidth="1"/>
    <col min="9235" max="9235" width="10.5546875" style="3" bestFit="1" customWidth="1"/>
    <col min="9236" max="9236" width="10.5546875" style="3" customWidth="1"/>
    <col min="9237" max="9237" width="3.5546875" style="3" customWidth="1"/>
    <col min="9238" max="9240" width="9.109375" style="3"/>
    <col min="9241" max="9241" width="3.5546875" style="3" customWidth="1"/>
    <col min="9242" max="9244" width="9.109375" style="3"/>
    <col min="9245" max="9245" width="3.5546875" style="3" customWidth="1"/>
    <col min="9246" max="9248" width="9.109375" style="3"/>
    <col min="9249" max="9249" width="3.5546875" style="3" customWidth="1"/>
    <col min="9250" max="9252" width="9.109375" style="3"/>
    <col min="9253" max="9253" width="3.5546875" style="3" customWidth="1"/>
    <col min="9254" max="9472" width="9.109375" style="3"/>
    <col min="9473" max="9473" width="27.44140625" style="3" customWidth="1"/>
    <col min="9474" max="9474" width="13.88671875" style="3" customWidth="1"/>
    <col min="9475" max="9475" width="10.5546875" style="3" bestFit="1" customWidth="1"/>
    <col min="9476" max="9476" width="10.5546875" style="3" customWidth="1"/>
    <col min="9477" max="9477" width="3.5546875" style="3" customWidth="1"/>
    <col min="9478" max="9478" width="13.5546875" style="3" customWidth="1"/>
    <col min="9479" max="9479" width="10.5546875" style="3" bestFit="1" customWidth="1"/>
    <col min="9480" max="9480" width="10.5546875" style="3" customWidth="1"/>
    <col min="9481" max="9481" width="3.5546875" style="3" customWidth="1"/>
    <col min="9482" max="9482" width="13.88671875" style="3" customWidth="1"/>
    <col min="9483" max="9483" width="10.5546875" style="3" bestFit="1" customWidth="1"/>
    <col min="9484" max="9484" width="10.5546875" style="3" customWidth="1"/>
    <col min="9485" max="9485" width="3.5546875" style="3" customWidth="1"/>
    <col min="9486" max="9486" width="13.88671875" style="3" customWidth="1"/>
    <col min="9487" max="9487" width="10.5546875" style="3" bestFit="1" customWidth="1"/>
    <col min="9488" max="9488" width="10.5546875" style="3" customWidth="1"/>
    <col min="9489" max="9489" width="3.5546875" style="3" customWidth="1"/>
    <col min="9490" max="9490" width="13.88671875" style="3" customWidth="1"/>
    <col min="9491" max="9491" width="10.5546875" style="3" bestFit="1" customWidth="1"/>
    <col min="9492" max="9492" width="10.5546875" style="3" customWidth="1"/>
    <col min="9493" max="9493" width="3.5546875" style="3" customWidth="1"/>
    <col min="9494" max="9496" width="9.109375" style="3"/>
    <col min="9497" max="9497" width="3.5546875" style="3" customWidth="1"/>
    <col min="9498" max="9500" width="9.109375" style="3"/>
    <col min="9501" max="9501" width="3.5546875" style="3" customWidth="1"/>
    <col min="9502" max="9504" width="9.109375" style="3"/>
    <col min="9505" max="9505" width="3.5546875" style="3" customWidth="1"/>
    <col min="9506" max="9508" width="9.109375" style="3"/>
    <col min="9509" max="9509" width="3.5546875" style="3" customWidth="1"/>
    <col min="9510" max="9728" width="9.109375" style="3"/>
    <col min="9729" max="9729" width="27.44140625" style="3" customWidth="1"/>
    <col min="9730" max="9730" width="13.88671875" style="3" customWidth="1"/>
    <col min="9731" max="9731" width="10.5546875" style="3" bestFit="1" customWidth="1"/>
    <col min="9732" max="9732" width="10.5546875" style="3" customWidth="1"/>
    <col min="9733" max="9733" width="3.5546875" style="3" customWidth="1"/>
    <col min="9734" max="9734" width="13.5546875" style="3" customWidth="1"/>
    <col min="9735" max="9735" width="10.5546875" style="3" bestFit="1" customWidth="1"/>
    <col min="9736" max="9736" width="10.5546875" style="3" customWidth="1"/>
    <col min="9737" max="9737" width="3.5546875" style="3" customWidth="1"/>
    <col min="9738" max="9738" width="13.88671875" style="3" customWidth="1"/>
    <col min="9739" max="9739" width="10.5546875" style="3" bestFit="1" customWidth="1"/>
    <col min="9740" max="9740" width="10.5546875" style="3" customWidth="1"/>
    <col min="9741" max="9741" width="3.5546875" style="3" customWidth="1"/>
    <col min="9742" max="9742" width="13.88671875" style="3" customWidth="1"/>
    <col min="9743" max="9743" width="10.5546875" style="3" bestFit="1" customWidth="1"/>
    <col min="9744" max="9744" width="10.5546875" style="3" customWidth="1"/>
    <col min="9745" max="9745" width="3.5546875" style="3" customWidth="1"/>
    <col min="9746" max="9746" width="13.88671875" style="3" customWidth="1"/>
    <col min="9747" max="9747" width="10.5546875" style="3" bestFit="1" customWidth="1"/>
    <col min="9748" max="9748" width="10.5546875" style="3" customWidth="1"/>
    <col min="9749" max="9749" width="3.5546875" style="3" customWidth="1"/>
    <col min="9750" max="9752" width="9.109375" style="3"/>
    <col min="9753" max="9753" width="3.5546875" style="3" customWidth="1"/>
    <col min="9754" max="9756" width="9.109375" style="3"/>
    <col min="9757" max="9757" width="3.5546875" style="3" customWidth="1"/>
    <col min="9758" max="9760" width="9.109375" style="3"/>
    <col min="9761" max="9761" width="3.5546875" style="3" customWidth="1"/>
    <col min="9762" max="9764" width="9.109375" style="3"/>
    <col min="9765" max="9765" width="3.5546875" style="3" customWidth="1"/>
    <col min="9766" max="9984" width="9.109375" style="3"/>
    <col min="9985" max="9985" width="27.44140625" style="3" customWidth="1"/>
    <col min="9986" max="9986" width="13.88671875" style="3" customWidth="1"/>
    <col min="9987" max="9987" width="10.5546875" style="3" bestFit="1" customWidth="1"/>
    <col min="9988" max="9988" width="10.5546875" style="3" customWidth="1"/>
    <col min="9989" max="9989" width="3.5546875" style="3" customWidth="1"/>
    <col min="9990" max="9990" width="13.5546875" style="3" customWidth="1"/>
    <col min="9991" max="9991" width="10.5546875" style="3" bestFit="1" customWidth="1"/>
    <col min="9992" max="9992" width="10.5546875" style="3" customWidth="1"/>
    <col min="9993" max="9993" width="3.5546875" style="3" customWidth="1"/>
    <col min="9994" max="9994" width="13.88671875" style="3" customWidth="1"/>
    <col min="9995" max="9995" width="10.5546875" style="3" bestFit="1" customWidth="1"/>
    <col min="9996" max="9996" width="10.5546875" style="3" customWidth="1"/>
    <col min="9997" max="9997" width="3.5546875" style="3" customWidth="1"/>
    <col min="9998" max="9998" width="13.88671875" style="3" customWidth="1"/>
    <col min="9999" max="9999" width="10.5546875" style="3" bestFit="1" customWidth="1"/>
    <col min="10000" max="10000" width="10.5546875" style="3" customWidth="1"/>
    <col min="10001" max="10001" width="3.5546875" style="3" customWidth="1"/>
    <col min="10002" max="10002" width="13.88671875" style="3" customWidth="1"/>
    <col min="10003" max="10003" width="10.5546875" style="3" bestFit="1" customWidth="1"/>
    <col min="10004" max="10004" width="10.5546875" style="3" customWidth="1"/>
    <col min="10005" max="10005" width="3.5546875" style="3" customWidth="1"/>
    <col min="10006" max="10008" width="9.109375" style="3"/>
    <col min="10009" max="10009" width="3.5546875" style="3" customWidth="1"/>
    <col min="10010" max="10012" width="9.109375" style="3"/>
    <col min="10013" max="10013" width="3.5546875" style="3" customWidth="1"/>
    <col min="10014" max="10016" width="9.109375" style="3"/>
    <col min="10017" max="10017" width="3.5546875" style="3" customWidth="1"/>
    <col min="10018" max="10020" width="9.109375" style="3"/>
    <col min="10021" max="10021" width="3.5546875" style="3" customWidth="1"/>
    <col min="10022" max="10240" width="9.109375" style="3"/>
    <col min="10241" max="10241" width="27.44140625" style="3" customWidth="1"/>
    <col min="10242" max="10242" width="13.88671875" style="3" customWidth="1"/>
    <col min="10243" max="10243" width="10.5546875" style="3" bestFit="1" customWidth="1"/>
    <col min="10244" max="10244" width="10.5546875" style="3" customWidth="1"/>
    <col min="10245" max="10245" width="3.5546875" style="3" customWidth="1"/>
    <col min="10246" max="10246" width="13.5546875" style="3" customWidth="1"/>
    <col min="10247" max="10247" width="10.5546875" style="3" bestFit="1" customWidth="1"/>
    <col min="10248" max="10248" width="10.5546875" style="3" customWidth="1"/>
    <col min="10249" max="10249" width="3.5546875" style="3" customWidth="1"/>
    <col min="10250" max="10250" width="13.88671875" style="3" customWidth="1"/>
    <col min="10251" max="10251" width="10.5546875" style="3" bestFit="1" customWidth="1"/>
    <col min="10252" max="10252" width="10.5546875" style="3" customWidth="1"/>
    <col min="10253" max="10253" width="3.5546875" style="3" customWidth="1"/>
    <col min="10254" max="10254" width="13.88671875" style="3" customWidth="1"/>
    <col min="10255" max="10255" width="10.5546875" style="3" bestFit="1" customWidth="1"/>
    <col min="10256" max="10256" width="10.5546875" style="3" customWidth="1"/>
    <col min="10257" max="10257" width="3.5546875" style="3" customWidth="1"/>
    <col min="10258" max="10258" width="13.88671875" style="3" customWidth="1"/>
    <col min="10259" max="10259" width="10.5546875" style="3" bestFit="1" customWidth="1"/>
    <col min="10260" max="10260" width="10.5546875" style="3" customWidth="1"/>
    <col min="10261" max="10261" width="3.5546875" style="3" customWidth="1"/>
    <col min="10262" max="10264" width="9.109375" style="3"/>
    <col min="10265" max="10265" width="3.5546875" style="3" customWidth="1"/>
    <col min="10266" max="10268" width="9.109375" style="3"/>
    <col min="10269" max="10269" width="3.5546875" style="3" customWidth="1"/>
    <col min="10270" max="10272" width="9.109375" style="3"/>
    <col min="10273" max="10273" width="3.5546875" style="3" customWidth="1"/>
    <col min="10274" max="10276" width="9.109375" style="3"/>
    <col min="10277" max="10277" width="3.5546875" style="3" customWidth="1"/>
    <col min="10278" max="10496" width="9.109375" style="3"/>
    <col min="10497" max="10497" width="27.44140625" style="3" customWidth="1"/>
    <col min="10498" max="10498" width="13.88671875" style="3" customWidth="1"/>
    <col min="10499" max="10499" width="10.5546875" style="3" bestFit="1" customWidth="1"/>
    <col min="10500" max="10500" width="10.5546875" style="3" customWidth="1"/>
    <col min="10501" max="10501" width="3.5546875" style="3" customWidth="1"/>
    <col min="10502" max="10502" width="13.5546875" style="3" customWidth="1"/>
    <col min="10503" max="10503" width="10.5546875" style="3" bestFit="1" customWidth="1"/>
    <col min="10504" max="10504" width="10.5546875" style="3" customWidth="1"/>
    <col min="10505" max="10505" width="3.5546875" style="3" customWidth="1"/>
    <col min="10506" max="10506" width="13.88671875" style="3" customWidth="1"/>
    <col min="10507" max="10507" width="10.5546875" style="3" bestFit="1" customWidth="1"/>
    <col min="10508" max="10508" width="10.5546875" style="3" customWidth="1"/>
    <col min="10509" max="10509" width="3.5546875" style="3" customWidth="1"/>
    <col min="10510" max="10510" width="13.88671875" style="3" customWidth="1"/>
    <col min="10511" max="10511" width="10.5546875" style="3" bestFit="1" customWidth="1"/>
    <col min="10512" max="10512" width="10.5546875" style="3" customWidth="1"/>
    <col min="10513" max="10513" width="3.5546875" style="3" customWidth="1"/>
    <col min="10514" max="10514" width="13.88671875" style="3" customWidth="1"/>
    <col min="10515" max="10515" width="10.5546875" style="3" bestFit="1" customWidth="1"/>
    <col min="10516" max="10516" width="10.5546875" style="3" customWidth="1"/>
    <col min="10517" max="10517" width="3.5546875" style="3" customWidth="1"/>
    <col min="10518" max="10520" width="9.109375" style="3"/>
    <col min="10521" max="10521" width="3.5546875" style="3" customWidth="1"/>
    <col min="10522" max="10524" width="9.109375" style="3"/>
    <col min="10525" max="10525" width="3.5546875" style="3" customWidth="1"/>
    <col min="10526" max="10528" width="9.109375" style="3"/>
    <col min="10529" max="10529" width="3.5546875" style="3" customWidth="1"/>
    <col min="10530" max="10532" width="9.109375" style="3"/>
    <col min="10533" max="10533" width="3.5546875" style="3" customWidth="1"/>
    <col min="10534" max="10752" width="9.109375" style="3"/>
    <col min="10753" max="10753" width="27.44140625" style="3" customWidth="1"/>
    <col min="10754" max="10754" width="13.88671875" style="3" customWidth="1"/>
    <col min="10755" max="10755" width="10.5546875" style="3" bestFit="1" customWidth="1"/>
    <col min="10756" max="10756" width="10.5546875" style="3" customWidth="1"/>
    <col min="10757" max="10757" width="3.5546875" style="3" customWidth="1"/>
    <col min="10758" max="10758" width="13.5546875" style="3" customWidth="1"/>
    <col min="10759" max="10759" width="10.5546875" style="3" bestFit="1" customWidth="1"/>
    <col min="10760" max="10760" width="10.5546875" style="3" customWidth="1"/>
    <col min="10761" max="10761" width="3.5546875" style="3" customWidth="1"/>
    <col min="10762" max="10762" width="13.88671875" style="3" customWidth="1"/>
    <col min="10763" max="10763" width="10.5546875" style="3" bestFit="1" customWidth="1"/>
    <col min="10764" max="10764" width="10.5546875" style="3" customWidth="1"/>
    <col min="10765" max="10765" width="3.5546875" style="3" customWidth="1"/>
    <col min="10766" max="10766" width="13.88671875" style="3" customWidth="1"/>
    <col min="10767" max="10767" width="10.5546875" style="3" bestFit="1" customWidth="1"/>
    <col min="10768" max="10768" width="10.5546875" style="3" customWidth="1"/>
    <col min="10769" max="10769" width="3.5546875" style="3" customWidth="1"/>
    <col min="10770" max="10770" width="13.88671875" style="3" customWidth="1"/>
    <col min="10771" max="10771" width="10.5546875" style="3" bestFit="1" customWidth="1"/>
    <col min="10772" max="10772" width="10.5546875" style="3" customWidth="1"/>
    <col min="10773" max="10773" width="3.5546875" style="3" customWidth="1"/>
    <col min="10774" max="10776" width="9.109375" style="3"/>
    <col min="10777" max="10777" width="3.5546875" style="3" customWidth="1"/>
    <col min="10778" max="10780" width="9.109375" style="3"/>
    <col min="10781" max="10781" width="3.5546875" style="3" customWidth="1"/>
    <col min="10782" max="10784" width="9.109375" style="3"/>
    <col min="10785" max="10785" width="3.5546875" style="3" customWidth="1"/>
    <col min="10786" max="10788" width="9.109375" style="3"/>
    <col min="10789" max="10789" width="3.5546875" style="3" customWidth="1"/>
    <col min="10790" max="11008" width="9.109375" style="3"/>
    <col min="11009" max="11009" width="27.44140625" style="3" customWidth="1"/>
    <col min="11010" max="11010" width="13.88671875" style="3" customWidth="1"/>
    <col min="11011" max="11011" width="10.5546875" style="3" bestFit="1" customWidth="1"/>
    <col min="11012" max="11012" width="10.5546875" style="3" customWidth="1"/>
    <col min="11013" max="11013" width="3.5546875" style="3" customWidth="1"/>
    <col min="11014" max="11014" width="13.5546875" style="3" customWidth="1"/>
    <col min="11015" max="11015" width="10.5546875" style="3" bestFit="1" customWidth="1"/>
    <col min="11016" max="11016" width="10.5546875" style="3" customWidth="1"/>
    <col min="11017" max="11017" width="3.5546875" style="3" customWidth="1"/>
    <col min="11018" max="11018" width="13.88671875" style="3" customWidth="1"/>
    <col min="11019" max="11019" width="10.5546875" style="3" bestFit="1" customWidth="1"/>
    <col min="11020" max="11020" width="10.5546875" style="3" customWidth="1"/>
    <col min="11021" max="11021" width="3.5546875" style="3" customWidth="1"/>
    <col min="11022" max="11022" width="13.88671875" style="3" customWidth="1"/>
    <col min="11023" max="11023" width="10.5546875" style="3" bestFit="1" customWidth="1"/>
    <col min="11024" max="11024" width="10.5546875" style="3" customWidth="1"/>
    <col min="11025" max="11025" width="3.5546875" style="3" customWidth="1"/>
    <col min="11026" max="11026" width="13.88671875" style="3" customWidth="1"/>
    <col min="11027" max="11027" width="10.5546875" style="3" bestFit="1" customWidth="1"/>
    <col min="11028" max="11028" width="10.5546875" style="3" customWidth="1"/>
    <col min="11029" max="11029" width="3.5546875" style="3" customWidth="1"/>
    <col min="11030" max="11032" width="9.109375" style="3"/>
    <col min="11033" max="11033" width="3.5546875" style="3" customWidth="1"/>
    <col min="11034" max="11036" width="9.109375" style="3"/>
    <col min="11037" max="11037" width="3.5546875" style="3" customWidth="1"/>
    <col min="11038" max="11040" width="9.109375" style="3"/>
    <col min="11041" max="11041" width="3.5546875" style="3" customWidth="1"/>
    <col min="11042" max="11044" width="9.109375" style="3"/>
    <col min="11045" max="11045" width="3.5546875" style="3" customWidth="1"/>
    <col min="11046" max="11264" width="9.109375" style="3"/>
    <col min="11265" max="11265" width="27.44140625" style="3" customWidth="1"/>
    <col min="11266" max="11266" width="13.88671875" style="3" customWidth="1"/>
    <col min="11267" max="11267" width="10.5546875" style="3" bestFit="1" customWidth="1"/>
    <col min="11268" max="11268" width="10.5546875" style="3" customWidth="1"/>
    <col min="11269" max="11269" width="3.5546875" style="3" customWidth="1"/>
    <col min="11270" max="11270" width="13.5546875" style="3" customWidth="1"/>
    <col min="11271" max="11271" width="10.5546875" style="3" bestFit="1" customWidth="1"/>
    <col min="11272" max="11272" width="10.5546875" style="3" customWidth="1"/>
    <col min="11273" max="11273" width="3.5546875" style="3" customWidth="1"/>
    <col min="11274" max="11274" width="13.88671875" style="3" customWidth="1"/>
    <col min="11275" max="11275" width="10.5546875" style="3" bestFit="1" customWidth="1"/>
    <col min="11276" max="11276" width="10.5546875" style="3" customWidth="1"/>
    <col min="11277" max="11277" width="3.5546875" style="3" customWidth="1"/>
    <col min="11278" max="11278" width="13.88671875" style="3" customWidth="1"/>
    <col min="11279" max="11279" width="10.5546875" style="3" bestFit="1" customWidth="1"/>
    <col min="11280" max="11280" width="10.5546875" style="3" customWidth="1"/>
    <col min="11281" max="11281" width="3.5546875" style="3" customWidth="1"/>
    <col min="11282" max="11282" width="13.88671875" style="3" customWidth="1"/>
    <col min="11283" max="11283" width="10.5546875" style="3" bestFit="1" customWidth="1"/>
    <col min="11284" max="11284" width="10.5546875" style="3" customWidth="1"/>
    <col min="11285" max="11285" width="3.5546875" style="3" customWidth="1"/>
    <col min="11286" max="11288" width="9.109375" style="3"/>
    <col min="11289" max="11289" width="3.5546875" style="3" customWidth="1"/>
    <col min="11290" max="11292" width="9.109375" style="3"/>
    <col min="11293" max="11293" width="3.5546875" style="3" customWidth="1"/>
    <col min="11294" max="11296" width="9.109375" style="3"/>
    <col min="11297" max="11297" width="3.5546875" style="3" customWidth="1"/>
    <col min="11298" max="11300" width="9.109375" style="3"/>
    <col min="11301" max="11301" width="3.5546875" style="3" customWidth="1"/>
    <col min="11302" max="11520" width="9.109375" style="3"/>
    <col min="11521" max="11521" width="27.44140625" style="3" customWidth="1"/>
    <col min="11522" max="11522" width="13.88671875" style="3" customWidth="1"/>
    <col min="11523" max="11523" width="10.5546875" style="3" bestFit="1" customWidth="1"/>
    <col min="11524" max="11524" width="10.5546875" style="3" customWidth="1"/>
    <col min="11525" max="11525" width="3.5546875" style="3" customWidth="1"/>
    <col min="11526" max="11526" width="13.5546875" style="3" customWidth="1"/>
    <col min="11527" max="11527" width="10.5546875" style="3" bestFit="1" customWidth="1"/>
    <col min="11528" max="11528" width="10.5546875" style="3" customWidth="1"/>
    <col min="11529" max="11529" width="3.5546875" style="3" customWidth="1"/>
    <col min="11530" max="11530" width="13.88671875" style="3" customWidth="1"/>
    <col min="11531" max="11531" width="10.5546875" style="3" bestFit="1" customWidth="1"/>
    <col min="11532" max="11532" width="10.5546875" style="3" customWidth="1"/>
    <col min="11533" max="11533" width="3.5546875" style="3" customWidth="1"/>
    <col min="11534" max="11534" width="13.88671875" style="3" customWidth="1"/>
    <col min="11535" max="11535" width="10.5546875" style="3" bestFit="1" customWidth="1"/>
    <col min="11536" max="11536" width="10.5546875" style="3" customWidth="1"/>
    <col min="11537" max="11537" width="3.5546875" style="3" customWidth="1"/>
    <col min="11538" max="11538" width="13.88671875" style="3" customWidth="1"/>
    <col min="11539" max="11539" width="10.5546875" style="3" bestFit="1" customWidth="1"/>
    <col min="11540" max="11540" width="10.5546875" style="3" customWidth="1"/>
    <col min="11541" max="11541" width="3.5546875" style="3" customWidth="1"/>
    <col min="11542" max="11544" width="9.109375" style="3"/>
    <col min="11545" max="11545" width="3.5546875" style="3" customWidth="1"/>
    <col min="11546" max="11548" width="9.109375" style="3"/>
    <col min="11549" max="11549" width="3.5546875" style="3" customWidth="1"/>
    <col min="11550" max="11552" width="9.109375" style="3"/>
    <col min="11553" max="11553" width="3.5546875" style="3" customWidth="1"/>
    <col min="11554" max="11556" width="9.109375" style="3"/>
    <col min="11557" max="11557" width="3.5546875" style="3" customWidth="1"/>
    <col min="11558" max="11776" width="9.109375" style="3"/>
    <col min="11777" max="11777" width="27.44140625" style="3" customWidth="1"/>
    <col min="11778" max="11778" width="13.88671875" style="3" customWidth="1"/>
    <col min="11779" max="11779" width="10.5546875" style="3" bestFit="1" customWidth="1"/>
    <col min="11780" max="11780" width="10.5546875" style="3" customWidth="1"/>
    <col min="11781" max="11781" width="3.5546875" style="3" customWidth="1"/>
    <col min="11782" max="11782" width="13.5546875" style="3" customWidth="1"/>
    <col min="11783" max="11783" width="10.5546875" style="3" bestFit="1" customWidth="1"/>
    <col min="11784" max="11784" width="10.5546875" style="3" customWidth="1"/>
    <col min="11785" max="11785" width="3.5546875" style="3" customWidth="1"/>
    <col min="11786" max="11786" width="13.88671875" style="3" customWidth="1"/>
    <col min="11787" max="11787" width="10.5546875" style="3" bestFit="1" customWidth="1"/>
    <col min="11788" max="11788" width="10.5546875" style="3" customWidth="1"/>
    <col min="11789" max="11789" width="3.5546875" style="3" customWidth="1"/>
    <col min="11790" max="11790" width="13.88671875" style="3" customWidth="1"/>
    <col min="11791" max="11791" width="10.5546875" style="3" bestFit="1" customWidth="1"/>
    <col min="11792" max="11792" width="10.5546875" style="3" customWidth="1"/>
    <col min="11793" max="11793" width="3.5546875" style="3" customWidth="1"/>
    <col min="11794" max="11794" width="13.88671875" style="3" customWidth="1"/>
    <col min="11795" max="11795" width="10.5546875" style="3" bestFit="1" customWidth="1"/>
    <col min="11796" max="11796" width="10.5546875" style="3" customWidth="1"/>
    <col min="11797" max="11797" width="3.5546875" style="3" customWidth="1"/>
    <col min="11798" max="11800" width="9.109375" style="3"/>
    <col min="11801" max="11801" width="3.5546875" style="3" customWidth="1"/>
    <col min="11802" max="11804" width="9.109375" style="3"/>
    <col min="11805" max="11805" width="3.5546875" style="3" customWidth="1"/>
    <col min="11806" max="11808" width="9.109375" style="3"/>
    <col min="11809" max="11809" width="3.5546875" style="3" customWidth="1"/>
    <col min="11810" max="11812" width="9.109375" style="3"/>
    <col min="11813" max="11813" width="3.5546875" style="3" customWidth="1"/>
    <col min="11814" max="12032" width="9.109375" style="3"/>
    <col min="12033" max="12033" width="27.44140625" style="3" customWidth="1"/>
    <col min="12034" max="12034" width="13.88671875" style="3" customWidth="1"/>
    <col min="12035" max="12035" width="10.5546875" style="3" bestFit="1" customWidth="1"/>
    <col min="12036" max="12036" width="10.5546875" style="3" customWidth="1"/>
    <col min="12037" max="12037" width="3.5546875" style="3" customWidth="1"/>
    <col min="12038" max="12038" width="13.5546875" style="3" customWidth="1"/>
    <col min="12039" max="12039" width="10.5546875" style="3" bestFit="1" customWidth="1"/>
    <col min="12040" max="12040" width="10.5546875" style="3" customWidth="1"/>
    <col min="12041" max="12041" width="3.5546875" style="3" customWidth="1"/>
    <col min="12042" max="12042" width="13.88671875" style="3" customWidth="1"/>
    <col min="12043" max="12043" width="10.5546875" style="3" bestFit="1" customWidth="1"/>
    <col min="12044" max="12044" width="10.5546875" style="3" customWidth="1"/>
    <col min="12045" max="12045" width="3.5546875" style="3" customWidth="1"/>
    <col min="12046" max="12046" width="13.88671875" style="3" customWidth="1"/>
    <col min="12047" max="12047" width="10.5546875" style="3" bestFit="1" customWidth="1"/>
    <col min="12048" max="12048" width="10.5546875" style="3" customWidth="1"/>
    <col min="12049" max="12049" width="3.5546875" style="3" customWidth="1"/>
    <col min="12050" max="12050" width="13.88671875" style="3" customWidth="1"/>
    <col min="12051" max="12051" width="10.5546875" style="3" bestFit="1" customWidth="1"/>
    <col min="12052" max="12052" width="10.5546875" style="3" customWidth="1"/>
    <col min="12053" max="12053" width="3.5546875" style="3" customWidth="1"/>
    <col min="12054" max="12056" width="9.109375" style="3"/>
    <col min="12057" max="12057" width="3.5546875" style="3" customWidth="1"/>
    <col min="12058" max="12060" width="9.109375" style="3"/>
    <col min="12061" max="12061" width="3.5546875" style="3" customWidth="1"/>
    <col min="12062" max="12064" width="9.109375" style="3"/>
    <col min="12065" max="12065" width="3.5546875" style="3" customWidth="1"/>
    <col min="12066" max="12068" width="9.109375" style="3"/>
    <col min="12069" max="12069" width="3.5546875" style="3" customWidth="1"/>
    <col min="12070" max="12288" width="9.109375" style="3"/>
    <col min="12289" max="12289" width="27.44140625" style="3" customWidth="1"/>
    <col min="12290" max="12290" width="13.88671875" style="3" customWidth="1"/>
    <col min="12291" max="12291" width="10.5546875" style="3" bestFit="1" customWidth="1"/>
    <col min="12292" max="12292" width="10.5546875" style="3" customWidth="1"/>
    <col min="12293" max="12293" width="3.5546875" style="3" customWidth="1"/>
    <col min="12294" max="12294" width="13.5546875" style="3" customWidth="1"/>
    <col min="12295" max="12295" width="10.5546875" style="3" bestFit="1" customWidth="1"/>
    <col min="12296" max="12296" width="10.5546875" style="3" customWidth="1"/>
    <col min="12297" max="12297" width="3.5546875" style="3" customWidth="1"/>
    <col min="12298" max="12298" width="13.88671875" style="3" customWidth="1"/>
    <col min="12299" max="12299" width="10.5546875" style="3" bestFit="1" customWidth="1"/>
    <col min="12300" max="12300" width="10.5546875" style="3" customWidth="1"/>
    <col min="12301" max="12301" width="3.5546875" style="3" customWidth="1"/>
    <col min="12302" max="12302" width="13.88671875" style="3" customWidth="1"/>
    <col min="12303" max="12303" width="10.5546875" style="3" bestFit="1" customWidth="1"/>
    <col min="12304" max="12304" width="10.5546875" style="3" customWidth="1"/>
    <col min="12305" max="12305" width="3.5546875" style="3" customWidth="1"/>
    <col min="12306" max="12306" width="13.88671875" style="3" customWidth="1"/>
    <col min="12307" max="12307" width="10.5546875" style="3" bestFit="1" customWidth="1"/>
    <col min="12308" max="12308" width="10.5546875" style="3" customWidth="1"/>
    <col min="12309" max="12309" width="3.5546875" style="3" customWidth="1"/>
    <col min="12310" max="12312" width="9.109375" style="3"/>
    <col min="12313" max="12313" width="3.5546875" style="3" customWidth="1"/>
    <col min="12314" max="12316" width="9.109375" style="3"/>
    <col min="12317" max="12317" width="3.5546875" style="3" customWidth="1"/>
    <col min="12318" max="12320" width="9.109375" style="3"/>
    <col min="12321" max="12321" width="3.5546875" style="3" customWidth="1"/>
    <col min="12322" max="12324" width="9.109375" style="3"/>
    <col min="12325" max="12325" width="3.5546875" style="3" customWidth="1"/>
    <col min="12326" max="12544" width="9.109375" style="3"/>
    <col min="12545" max="12545" width="27.44140625" style="3" customWidth="1"/>
    <col min="12546" max="12546" width="13.88671875" style="3" customWidth="1"/>
    <col min="12547" max="12547" width="10.5546875" style="3" bestFit="1" customWidth="1"/>
    <col min="12548" max="12548" width="10.5546875" style="3" customWidth="1"/>
    <col min="12549" max="12549" width="3.5546875" style="3" customWidth="1"/>
    <col min="12550" max="12550" width="13.5546875" style="3" customWidth="1"/>
    <col min="12551" max="12551" width="10.5546875" style="3" bestFit="1" customWidth="1"/>
    <col min="12552" max="12552" width="10.5546875" style="3" customWidth="1"/>
    <col min="12553" max="12553" width="3.5546875" style="3" customWidth="1"/>
    <col min="12554" max="12554" width="13.88671875" style="3" customWidth="1"/>
    <col min="12555" max="12555" width="10.5546875" style="3" bestFit="1" customWidth="1"/>
    <col min="12556" max="12556" width="10.5546875" style="3" customWidth="1"/>
    <col min="12557" max="12557" width="3.5546875" style="3" customWidth="1"/>
    <col min="12558" max="12558" width="13.88671875" style="3" customWidth="1"/>
    <col min="12559" max="12559" width="10.5546875" style="3" bestFit="1" customWidth="1"/>
    <col min="12560" max="12560" width="10.5546875" style="3" customWidth="1"/>
    <col min="12561" max="12561" width="3.5546875" style="3" customWidth="1"/>
    <col min="12562" max="12562" width="13.88671875" style="3" customWidth="1"/>
    <col min="12563" max="12563" width="10.5546875" style="3" bestFit="1" customWidth="1"/>
    <col min="12564" max="12564" width="10.5546875" style="3" customWidth="1"/>
    <col min="12565" max="12565" width="3.5546875" style="3" customWidth="1"/>
    <col min="12566" max="12568" width="9.109375" style="3"/>
    <col min="12569" max="12569" width="3.5546875" style="3" customWidth="1"/>
    <col min="12570" max="12572" width="9.109375" style="3"/>
    <col min="12573" max="12573" width="3.5546875" style="3" customWidth="1"/>
    <col min="12574" max="12576" width="9.109375" style="3"/>
    <col min="12577" max="12577" width="3.5546875" style="3" customWidth="1"/>
    <col min="12578" max="12580" width="9.109375" style="3"/>
    <col min="12581" max="12581" width="3.5546875" style="3" customWidth="1"/>
    <col min="12582" max="12800" width="9.109375" style="3"/>
    <col min="12801" max="12801" width="27.44140625" style="3" customWidth="1"/>
    <col min="12802" max="12802" width="13.88671875" style="3" customWidth="1"/>
    <col min="12803" max="12803" width="10.5546875" style="3" bestFit="1" customWidth="1"/>
    <col min="12804" max="12804" width="10.5546875" style="3" customWidth="1"/>
    <col min="12805" max="12805" width="3.5546875" style="3" customWidth="1"/>
    <col min="12806" max="12806" width="13.5546875" style="3" customWidth="1"/>
    <col min="12807" max="12807" width="10.5546875" style="3" bestFit="1" customWidth="1"/>
    <col min="12808" max="12808" width="10.5546875" style="3" customWidth="1"/>
    <col min="12809" max="12809" width="3.5546875" style="3" customWidth="1"/>
    <col min="12810" max="12810" width="13.88671875" style="3" customWidth="1"/>
    <col min="12811" max="12811" width="10.5546875" style="3" bestFit="1" customWidth="1"/>
    <col min="12812" max="12812" width="10.5546875" style="3" customWidth="1"/>
    <col min="12813" max="12813" width="3.5546875" style="3" customWidth="1"/>
    <col min="12814" max="12814" width="13.88671875" style="3" customWidth="1"/>
    <col min="12815" max="12815" width="10.5546875" style="3" bestFit="1" customWidth="1"/>
    <col min="12816" max="12816" width="10.5546875" style="3" customWidth="1"/>
    <col min="12817" max="12817" width="3.5546875" style="3" customWidth="1"/>
    <col min="12818" max="12818" width="13.88671875" style="3" customWidth="1"/>
    <col min="12819" max="12819" width="10.5546875" style="3" bestFit="1" customWidth="1"/>
    <col min="12820" max="12820" width="10.5546875" style="3" customWidth="1"/>
    <col min="12821" max="12821" width="3.5546875" style="3" customWidth="1"/>
    <col min="12822" max="12824" width="9.109375" style="3"/>
    <col min="12825" max="12825" width="3.5546875" style="3" customWidth="1"/>
    <col min="12826" max="12828" width="9.109375" style="3"/>
    <col min="12829" max="12829" width="3.5546875" style="3" customWidth="1"/>
    <col min="12830" max="12832" width="9.109375" style="3"/>
    <col min="12833" max="12833" width="3.5546875" style="3" customWidth="1"/>
    <col min="12834" max="12836" width="9.109375" style="3"/>
    <col min="12837" max="12837" width="3.5546875" style="3" customWidth="1"/>
    <col min="12838" max="13056" width="9.109375" style="3"/>
    <col min="13057" max="13057" width="27.44140625" style="3" customWidth="1"/>
    <col min="13058" max="13058" width="13.88671875" style="3" customWidth="1"/>
    <col min="13059" max="13059" width="10.5546875" style="3" bestFit="1" customWidth="1"/>
    <col min="13060" max="13060" width="10.5546875" style="3" customWidth="1"/>
    <col min="13061" max="13061" width="3.5546875" style="3" customWidth="1"/>
    <col min="13062" max="13062" width="13.5546875" style="3" customWidth="1"/>
    <col min="13063" max="13063" width="10.5546875" style="3" bestFit="1" customWidth="1"/>
    <col min="13064" max="13064" width="10.5546875" style="3" customWidth="1"/>
    <col min="13065" max="13065" width="3.5546875" style="3" customWidth="1"/>
    <col min="13066" max="13066" width="13.88671875" style="3" customWidth="1"/>
    <col min="13067" max="13067" width="10.5546875" style="3" bestFit="1" customWidth="1"/>
    <col min="13068" max="13068" width="10.5546875" style="3" customWidth="1"/>
    <col min="13069" max="13069" width="3.5546875" style="3" customWidth="1"/>
    <col min="13070" max="13070" width="13.88671875" style="3" customWidth="1"/>
    <col min="13071" max="13071" width="10.5546875" style="3" bestFit="1" customWidth="1"/>
    <col min="13072" max="13072" width="10.5546875" style="3" customWidth="1"/>
    <col min="13073" max="13073" width="3.5546875" style="3" customWidth="1"/>
    <col min="13074" max="13074" width="13.88671875" style="3" customWidth="1"/>
    <col min="13075" max="13075" width="10.5546875" style="3" bestFit="1" customWidth="1"/>
    <col min="13076" max="13076" width="10.5546875" style="3" customWidth="1"/>
    <col min="13077" max="13077" width="3.5546875" style="3" customWidth="1"/>
    <col min="13078" max="13080" width="9.109375" style="3"/>
    <col min="13081" max="13081" width="3.5546875" style="3" customWidth="1"/>
    <col min="13082" max="13084" width="9.109375" style="3"/>
    <col min="13085" max="13085" width="3.5546875" style="3" customWidth="1"/>
    <col min="13086" max="13088" width="9.109375" style="3"/>
    <col min="13089" max="13089" width="3.5546875" style="3" customWidth="1"/>
    <col min="13090" max="13092" width="9.109375" style="3"/>
    <col min="13093" max="13093" width="3.5546875" style="3" customWidth="1"/>
    <col min="13094" max="13312" width="9.109375" style="3"/>
    <col min="13313" max="13313" width="27.44140625" style="3" customWidth="1"/>
    <col min="13314" max="13314" width="13.88671875" style="3" customWidth="1"/>
    <col min="13315" max="13315" width="10.5546875" style="3" bestFit="1" customWidth="1"/>
    <col min="13316" max="13316" width="10.5546875" style="3" customWidth="1"/>
    <col min="13317" max="13317" width="3.5546875" style="3" customWidth="1"/>
    <col min="13318" max="13318" width="13.5546875" style="3" customWidth="1"/>
    <col min="13319" max="13319" width="10.5546875" style="3" bestFit="1" customWidth="1"/>
    <col min="13320" max="13320" width="10.5546875" style="3" customWidth="1"/>
    <col min="13321" max="13321" width="3.5546875" style="3" customWidth="1"/>
    <col min="13322" max="13322" width="13.88671875" style="3" customWidth="1"/>
    <col min="13323" max="13323" width="10.5546875" style="3" bestFit="1" customWidth="1"/>
    <col min="13324" max="13324" width="10.5546875" style="3" customWidth="1"/>
    <col min="13325" max="13325" width="3.5546875" style="3" customWidth="1"/>
    <col min="13326" max="13326" width="13.88671875" style="3" customWidth="1"/>
    <col min="13327" max="13327" width="10.5546875" style="3" bestFit="1" customWidth="1"/>
    <col min="13328" max="13328" width="10.5546875" style="3" customWidth="1"/>
    <col min="13329" max="13329" width="3.5546875" style="3" customWidth="1"/>
    <col min="13330" max="13330" width="13.88671875" style="3" customWidth="1"/>
    <col min="13331" max="13331" width="10.5546875" style="3" bestFit="1" customWidth="1"/>
    <col min="13332" max="13332" width="10.5546875" style="3" customWidth="1"/>
    <col min="13333" max="13333" width="3.5546875" style="3" customWidth="1"/>
    <col min="13334" max="13336" width="9.109375" style="3"/>
    <col min="13337" max="13337" width="3.5546875" style="3" customWidth="1"/>
    <col min="13338" max="13340" width="9.109375" style="3"/>
    <col min="13341" max="13341" width="3.5546875" style="3" customWidth="1"/>
    <col min="13342" max="13344" width="9.109375" style="3"/>
    <col min="13345" max="13345" width="3.5546875" style="3" customWidth="1"/>
    <col min="13346" max="13348" width="9.109375" style="3"/>
    <col min="13349" max="13349" width="3.5546875" style="3" customWidth="1"/>
    <col min="13350" max="13568" width="9.109375" style="3"/>
    <col min="13569" max="13569" width="27.44140625" style="3" customWidth="1"/>
    <col min="13570" max="13570" width="13.88671875" style="3" customWidth="1"/>
    <col min="13571" max="13571" width="10.5546875" style="3" bestFit="1" customWidth="1"/>
    <col min="13572" max="13572" width="10.5546875" style="3" customWidth="1"/>
    <col min="13573" max="13573" width="3.5546875" style="3" customWidth="1"/>
    <col min="13574" max="13574" width="13.5546875" style="3" customWidth="1"/>
    <col min="13575" max="13575" width="10.5546875" style="3" bestFit="1" customWidth="1"/>
    <col min="13576" max="13576" width="10.5546875" style="3" customWidth="1"/>
    <col min="13577" max="13577" width="3.5546875" style="3" customWidth="1"/>
    <col min="13578" max="13578" width="13.88671875" style="3" customWidth="1"/>
    <col min="13579" max="13579" width="10.5546875" style="3" bestFit="1" customWidth="1"/>
    <col min="13580" max="13580" width="10.5546875" style="3" customWidth="1"/>
    <col min="13581" max="13581" width="3.5546875" style="3" customWidth="1"/>
    <col min="13582" max="13582" width="13.88671875" style="3" customWidth="1"/>
    <col min="13583" max="13583" width="10.5546875" style="3" bestFit="1" customWidth="1"/>
    <col min="13584" max="13584" width="10.5546875" style="3" customWidth="1"/>
    <col min="13585" max="13585" width="3.5546875" style="3" customWidth="1"/>
    <col min="13586" max="13586" width="13.88671875" style="3" customWidth="1"/>
    <col min="13587" max="13587" width="10.5546875" style="3" bestFit="1" customWidth="1"/>
    <col min="13588" max="13588" width="10.5546875" style="3" customWidth="1"/>
    <col min="13589" max="13589" width="3.5546875" style="3" customWidth="1"/>
    <col min="13590" max="13592" width="9.109375" style="3"/>
    <col min="13593" max="13593" width="3.5546875" style="3" customWidth="1"/>
    <col min="13594" max="13596" width="9.109375" style="3"/>
    <col min="13597" max="13597" width="3.5546875" style="3" customWidth="1"/>
    <col min="13598" max="13600" width="9.109375" style="3"/>
    <col min="13601" max="13601" width="3.5546875" style="3" customWidth="1"/>
    <col min="13602" max="13604" width="9.109375" style="3"/>
    <col min="13605" max="13605" width="3.5546875" style="3" customWidth="1"/>
    <col min="13606" max="13824" width="9.109375" style="3"/>
    <col min="13825" max="13825" width="27.44140625" style="3" customWidth="1"/>
    <col min="13826" max="13826" width="13.88671875" style="3" customWidth="1"/>
    <col min="13827" max="13827" width="10.5546875" style="3" bestFit="1" customWidth="1"/>
    <col min="13828" max="13828" width="10.5546875" style="3" customWidth="1"/>
    <col min="13829" max="13829" width="3.5546875" style="3" customWidth="1"/>
    <col min="13830" max="13830" width="13.5546875" style="3" customWidth="1"/>
    <col min="13831" max="13831" width="10.5546875" style="3" bestFit="1" customWidth="1"/>
    <col min="13832" max="13832" width="10.5546875" style="3" customWidth="1"/>
    <col min="13833" max="13833" width="3.5546875" style="3" customWidth="1"/>
    <col min="13834" max="13834" width="13.88671875" style="3" customWidth="1"/>
    <col min="13835" max="13835" width="10.5546875" style="3" bestFit="1" customWidth="1"/>
    <col min="13836" max="13836" width="10.5546875" style="3" customWidth="1"/>
    <col min="13837" max="13837" width="3.5546875" style="3" customWidth="1"/>
    <col min="13838" max="13838" width="13.88671875" style="3" customWidth="1"/>
    <col min="13839" max="13839" width="10.5546875" style="3" bestFit="1" customWidth="1"/>
    <col min="13840" max="13840" width="10.5546875" style="3" customWidth="1"/>
    <col min="13841" max="13841" width="3.5546875" style="3" customWidth="1"/>
    <col min="13842" max="13842" width="13.88671875" style="3" customWidth="1"/>
    <col min="13843" max="13843" width="10.5546875" style="3" bestFit="1" customWidth="1"/>
    <col min="13844" max="13844" width="10.5546875" style="3" customWidth="1"/>
    <col min="13845" max="13845" width="3.5546875" style="3" customWidth="1"/>
    <col min="13846" max="13848" width="9.109375" style="3"/>
    <col min="13849" max="13849" width="3.5546875" style="3" customWidth="1"/>
    <col min="13850" max="13852" width="9.109375" style="3"/>
    <col min="13853" max="13853" width="3.5546875" style="3" customWidth="1"/>
    <col min="13854" max="13856" width="9.109375" style="3"/>
    <col min="13857" max="13857" width="3.5546875" style="3" customWidth="1"/>
    <col min="13858" max="13860" width="9.109375" style="3"/>
    <col min="13861" max="13861" width="3.5546875" style="3" customWidth="1"/>
    <col min="13862" max="14080" width="9.109375" style="3"/>
    <col min="14081" max="14081" width="27.44140625" style="3" customWidth="1"/>
    <col min="14082" max="14082" width="13.88671875" style="3" customWidth="1"/>
    <col min="14083" max="14083" width="10.5546875" style="3" bestFit="1" customWidth="1"/>
    <col min="14084" max="14084" width="10.5546875" style="3" customWidth="1"/>
    <col min="14085" max="14085" width="3.5546875" style="3" customWidth="1"/>
    <col min="14086" max="14086" width="13.5546875" style="3" customWidth="1"/>
    <col min="14087" max="14087" width="10.5546875" style="3" bestFit="1" customWidth="1"/>
    <col min="14088" max="14088" width="10.5546875" style="3" customWidth="1"/>
    <col min="14089" max="14089" width="3.5546875" style="3" customWidth="1"/>
    <col min="14090" max="14090" width="13.88671875" style="3" customWidth="1"/>
    <col min="14091" max="14091" width="10.5546875" style="3" bestFit="1" customWidth="1"/>
    <col min="14092" max="14092" width="10.5546875" style="3" customWidth="1"/>
    <col min="14093" max="14093" width="3.5546875" style="3" customWidth="1"/>
    <col min="14094" max="14094" width="13.88671875" style="3" customWidth="1"/>
    <col min="14095" max="14095" width="10.5546875" style="3" bestFit="1" customWidth="1"/>
    <col min="14096" max="14096" width="10.5546875" style="3" customWidth="1"/>
    <col min="14097" max="14097" width="3.5546875" style="3" customWidth="1"/>
    <col min="14098" max="14098" width="13.88671875" style="3" customWidth="1"/>
    <col min="14099" max="14099" width="10.5546875" style="3" bestFit="1" customWidth="1"/>
    <col min="14100" max="14100" width="10.5546875" style="3" customWidth="1"/>
    <col min="14101" max="14101" width="3.5546875" style="3" customWidth="1"/>
    <col min="14102" max="14104" width="9.109375" style="3"/>
    <col min="14105" max="14105" width="3.5546875" style="3" customWidth="1"/>
    <col min="14106" max="14108" width="9.109375" style="3"/>
    <col min="14109" max="14109" width="3.5546875" style="3" customWidth="1"/>
    <col min="14110" max="14112" width="9.109375" style="3"/>
    <col min="14113" max="14113" width="3.5546875" style="3" customWidth="1"/>
    <col min="14114" max="14116" width="9.109375" style="3"/>
    <col min="14117" max="14117" width="3.5546875" style="3" customWidth="1"/>
    <col min="14118" max="14336" width="9.109375" style="3"/>
    <col min="14337" max="14337" width="27.44140625" style="3" customWidth="1"/>
    <col min="14338" max="14338" width="13.88671875" style="3" customWidth="1"/>
    <col min="14339" max="14339" width="10.5546875" style="3" bestFit="1" customWidth="1"/>
    <col min="14340" max="14340" width="10.5546875" style="3" customWidth="1"/>
    <col min="14341" max="14341" width="3.5546875" style="3" customWidth="1"/>
    <col min="14342" max="14342" width="13.5546875" style="3" customWidth="1"/>
    <col min="14343" max="14343" width="10.5546875" style="3" bestFit="1" customWidth="1"/>
    <col min="14344" max="14344" width="10.5546875" style="3" customWidth="1"/>
    <col min="14345" max="14345" width="3.5546875" style="3" customWidth="1"/>
    <col min="14346" max="14346" width="13.88671875" style="3" customWidth="1"/>
    <col min="14347" max="14347" width="10.5546875" style="3" bestFit="1" customWidth="1"/>
    <col min="14348" max="14348" width="10.5546875" style="3" customWidth="1"/>
    <col min="14349" max="14349" width="3.5546875" style="3" customWidth="1"/>
    <col min="14350" max="14350" width="13.88671875" style="3" customWidth="1"/>
    <col min="14351" max="14351" width="10.5546875" style="3" bestFit="1" customWidth="1"/>
    <col min="14352" max="14352" width="10.5546875" style="3" customWidth="1"/>
    <col min="14353" max="14353" width="3.5546875" style="3" customWidth="1"/>
    <col min="14354" max="14354" width="13.88671875" style="3" customWidth="1"/>
    <col min="14355" max="14355" width="10.5546875" style="3" bestFit="1" customWidth="1"/>
    <col min="14356" max="14356" width="10.5546875" style="3" customWidth="1"/>
    <col min="14357" max="14357" width="3.5546875" style="3" customWidth="1"/>
    <col min="14358" max="14360" width="9.109375" style="3"/>
    <col min="14361" max="14361" width="3.5546875" style="3" customWidth="1"/>
    <col min="14362" max="14364" width="9.109375" style="3"/>
    <col min="14365" max="14365" width="3.5546875" style="3" customWidth="1"/>
    <col min="14366" max="14368" width="9.109375" style="3"/>
    <col min="14369" max="14369" width="3.5546875" style="3" customWidth="1"/>
    <col min="14370" max="14372" width="9.109375" style="3"/>
    <col min="14373" max="14373" width="3.5546875" style="3" customWidth="1"/>
    <col min="14374" max="14592" width="9.109375" style="3"/>
    <col min="14593" max="14593" width="27.44140625" style="3" customWidth="1"/>
    <col min="14594" max="14594" width="13.88671875" style="3" customWidth="1"/>
    <col min="14595" max="14595" width="10.5546875" style="3" bestFit="1" customWidth="1"/>
    <col min="14596" max="14596" width="10.5546875" style="3" customWidth="1"/>
    <col min="14597" max="14597" width="3.5546875" style="3" customWidth="1"/>
    <col min="14598" max="14598" width="13.5546875" style="3" customWidth="1"/>
    <col min="14599" max="14599" width="10.5546875" style="3" bestFit="1" customWidth="1"/>
    <col min="14600" max="14600" width="10.5546875" style="3" customWidth="1"/>
    <col min="14601" max="14601" width="3.5546875" style="3" customWidth="1"/>
    <col min="14602" max="14602" width="13.88671875" style="3" customWidth="1"/>
    <col min="14603" max="14603" width="10.5546875" style="3" bestFit="1" customWidth="1"/>
    <col min="14604" max="14604" width="10.5546875" style="3" customWidth="1"/>
    <col min="14605" max="14605" width="3.5546875" style="3" customWidth="1"/>
    <col min="14606" max="14606" width="13.88671875" style="3" customWidth="1"/>
    <col min="14607" max="14607" width="10.5546875" style="3" bestFit="1" customWidth="1"/>
    <col min="14608" max="14608" width="10.5546875" style="3" customWidth="1"/>
    <col min="14609" max="14609" width="3.5546875" style="3" customWidth="1"/>
    <col min="14610" max="14610" width="13.88671875" style="3" customWidth="1"/>
    <col min="14611" max="14611" width="10.5546875" style="3" bestFit="1" customWidth="1"/>
    <col min="14612" max="14612" width="10.5546875" style="3" customWidth="1"/>
    <col min="14613" max="14613" width="3.5546875" style="3" customWidth="1"/>
    <col min="14614" max="14616" width="9.109375" style="3"/>
    <col min="14617" max="14617" width="3.5546875" style="3" customWidth="1"/>
    <col min="14618" max="14620" width="9.109375" style="3"/>
    <col min="14621" max="14621" width="3.5546875" style="3" customWidth="1"/>
    <col min="14622" max="14624" width="9.109375" style="3"/>
    <col min="14625" max="14625" width="3.5546875" style="3" customWidth="1"/>
    <col min="14626" max="14628" width="9.109375" style="3"/>
    <col min="14629" max="14629" width="3.5546875" style="3" customWidth="1"/>
    <col min="14630" max="14848" width="9.109375" style="3"/>
    <col min="14849" max="14849" width="27.44140625" style="3" customWidth="1"/>
    <col min="14850" max="14850" width="13.88671875" style="3" customWidth="1"/>
    <col min="14851" max="14851" width="10.5546875" style="3" bestFit="1" customWidth="1"/>
    <col min="14852" max="14852" width="10.5546875" style="3" customWidth="1"/>
    <col min="14853" max="14853" width="3.5546875" style="3" customWidth="1"/>
    <col min="14854" max="14854" width="13.5546875" style="3" customWidth="1"/>
    <col min="14855" max="14855" width="10.5546875" style="3" bestFit="1" customWidth="1"/>
    <col min="14856" max="14856" width="10.5546875" style="3" customWidth="1"/>
    <col min="14857" max="14857" width="3.5546875" style="3" customWidth="1"/>
    <col min="14858" max="14858" width="13.88671875" style="3" customWidth="1"/>
    <col min="14859" max="14859" width="10.5546875" style="3" bestFit="1" customWidth="1"/>
    <col min="14860" max="14860" width="10.5546875" style="3" customWidth="1"/>
    <col min="14861" max="14861" width="3.5546875" style="3" customWidth="1"/>
    <col min="14862" max="14862" width="13.88671875" style="3" customWidth="1"/>
    <col min="14863" max="14863" width="10.5546875" style="3" bestFit="1" customWidth="1"/>
    <col min="14864" max="14864" width="10.5546875" style="3" customWidth="1"/>
    <col min="14865" max="14865" width="3.5546875" style="3" customWidth="1"/>
    <col min="14866" max="14866" width="13.88671875" style="3" customWidth="1"/>
    <col min="14867" max="14867" width="10.5546875" style="3" bestFit="1" customWidth="1"/>
    <col min="14868" max="14868" width="10.5546875" style="3" customWidth="1"/>
    <col min="14869" max="14869" width="3.5546875" style="3" customWidth="1"/>
    <col min="14870" max="14872" width="9.109375" style="3"/>
    <col min="14873" max="14873" width="3.5546875" style="3" customWidth="1"/>
    <col min="14874" max="14876" width="9.109375" style="3"/>
    <col min="14877" max="14877" width="3.5546875" style="3" customWidth="1"/>
    <col min="14878" max="14880" width="9.109375" style="3"/>
    <col min="14881" max="14881" width="3.5546875" style="3" customWidth="1"/>
    <col min="14882" max="14884" width="9.109375" style="3"/>
    <col min="14885" max="14885" width="3.5546875" style="3" customWidth="1"/>
    <col min="14886" max="15104" width="9.109375" style="3"/>
    <col min="15105" max="15105" width="27.44140625" style="3" customWidth="1"/>
    <col min="15106" max="15106" width="13.88671875" style="3" customWidth="1"/>
    <col min="15107" max="15107" width="10.5546875" style="3" bestFit="1" customWidth="1"/>
    <col min="15108" max="15108" width="10.5546875" style="3" customWidth="1"/>
    <col min="15109" max="15109" width="3.5546875" style="3" customWidth="1"/>
    <col min="15110" max="15110" width="13.5546875" style="3" customWidth="1"/>
    <col min="15111" max="15111" width="10.5546875" style="3" bestFit="1" customWidth="1"/>
    <col min="15112" max="15112" width="10.5546875" style="3" customWidth="1"/>
    <col min="15113" max="15113" width="3.5546875" style="3" customWidth="1"/>
    <col min="15114" max="15114" width="13.88671875" style="3" customWidth="1"/>
    <col min="15115" max="15115" width="10.5546875" style="3" bestFit="1" customWidth="1"/>
    <col min="15116" max="15116" width="10.5546875" style="3" customWidth="1"/>
    <col min="15117" max="15117" width="3.5546875" style="3" customWidth="1"/>
    <col min="15118" max="15118" width="13.88671875" style="3" customWidth="1"/>
    <col min="15119" max="15119" width="10.5546875" style="3" bestFit="1" customWidth="1"/>
    <col min="15120" max="15120" width="10.5546875" style="3" customWidth="1"/>
    <col min="15121" max="15121" width="3.5546875" style="3" customWidth="1"/>
    <col min="15122" max="15122" width="13.88671875" style="3" customWidth="1"/>
    <col min="15123" max="15123" width="10.5546875" style="3" bestFit="1" customWidth="1"/>
    <col min="15124" max="15124" width="10.5546875" style="3" customWidth="1"/>
    <col min="15125" max="15125" width="3.5546875" style="3" customWidth="1"/>
    <col min="15126" max="15128" width="9.109375" style="3"/>
    <col min="15129" max="15129" width="3.5546875" style="3" customWidth="1"/>
    <col min="15130" max="15132" width="9.109375" style="3"/>
    <col min="15133" max="15133" width="3.5546875" style="3" customWidth="1"/>
    <col min="15134" max="15136" width="9.109375" style="3"/>
    <col min="15137" max="15137" width="3.5546875" style="3" customWidth="1"/>
    <col min="15138" max="15140" width="9.109375" style="3"/>
    <col min="15141" max="15141" width="3.5546875" style="3" customWidth="1"/>
    <col min="15142" max="15360" width="9.109375" style="3"/>
    <col min="15361" max="15361" width="27.44140625" style="3" customWidth="1"/>
    <col min="15362" max="15362" width="13.88671875" style="3" customWidth="1"/>
    <col min="15363" max="15363" width="10.5546875" style="3" bestFit="1" customWidth="1"/>
    <col min="15364" max="15364" width="10.5546875" style="3" customWidth="1"/>
    <col min="15365" max="15365" width="3.5546875" style="3" customWidth="1"/>
    <col min="15366" max="15366" width="13.5546875" style="3" customWidth="1"/>
    <col min="15367" max="15367" width="10.5546875" style="3" bestFit="1" customWidth="1"/>
    <col min="15368" max="15368" width="10.5546875" style="3" customWidth="1"/>
    <col min="15369" max="15369" width="3.5546875" style="3" customWidth="1"/>
    <col min="15370" max="15370" width="13.88671875" style="3" customWidth="1"/>
    <col min="15371" max="15371" width="10.5546875" style="3" bestFit="1" customWidth="1"/>
    <col min="15372" max="15372" width="10.5546875" style="3" customWidth="1"/>
    <col min="15373" max="15373" width="3.5546875" style="3" customWidth="1"/>
    <col min="15374" max="15374" width="13.88671875" style="3" customWidth="1"/>
    <col min="15375" max="15375" width="10.5546875" style="3" bestFit="1" customWidth="1"/>
    <col min="15376" max="15376" width="10.5546875" style="3" customWidth="1"/>
    <col min="15377" max="15377" width="3.5546875" style="3" customWidth="1"/>
    <col min="15378" max="15378" width="13.88671875" style="3" customWidth="1"/>
    <col min="15379" max="15379" width="10.5546875" style="3" bestFit="1" customWidth="1"/>
    <col min="15380" max="15380" width="10.5546875" style="3" customWidth="1"/>
    <col min="15381" max="15381" width="3.5546875" style="3" customWidth="1"/>
    <col min="15382" max="15384" width="9.109375" style="3"/>
    <col min="15385" max="15385" width="3.5546875" style="3" customWidth="1"/>
    <col min="15386" max="15388" width="9.109375" style="3"/>
    <col min="15389" max="15389" width="3.5546875" style="3" customWidth="1"/>
    <col min="15390" max="15392" width="9.109375" style="3"/>
    <col min="15393" max="15393" width="3.5546875" style="3" customWidth="1"/>
    <col min="15394" max="15396" width="9.109375" style="3"/>
    <col min="15397" max="15397" width="3.5546875" style="3" customWidth="1"/>
    <col min="15398" max="15616" width="9.109375" style="3"/>
    <col min="15617" max="15617" width="27.44140625" style="3" customWidth="1"/>
    <col min="15618" max="15618" width="13.88671875" style="3" customWidth="1"/>
    <col min="15619" max="15619" width="10.5546875" style="3" bestFit="1" customWidth="1"/>
    <col min="15620" max="15620" width="10.5546875" style="3" customWidth="1"/>
    <col min="15621" max="15621" width="3.5546875" style="3" customWidth="1"/>
    <col min="15622" max="15622" width="13.5546875" style="3" customWidth="1"/>
    <col min="15623" max="15623" width="10.5546875" style="3" bestFit="1" customWidth="1"/>
    <col min="15624" max="15624" width="10.5546875" style="3" customWidth="1"/>
    <col min="15625" max="15625" width="3.5546875" style="3" customWidth="1"/>
    <col min="15626" max="15626" width="13.88671875" style="3" customWidth="1"/>
    <col min="15627" max="15627" width="10.5546875" style="3" bestFit="1" customWidth="1"/>
    <col min="15628" max="15628" width="10.5546875" style="3" customWidth="1"/>
    <col min="15629" max="15629" width="3.5546875" style="3" customWidth="1"/>
    <col min="15630" max="15630" width="13.88671875" style="3" customWidth="1"/>
    <col min="15631" max="15631" width="10.5546875" style="3" bestFit="1" customWidth="1"/>
    <col min="15632" max="15632" width="10.5546875" style="3" customWidth="1"/>
    <col min="15633" max="15633" width="3.5546875" style="3" customWidth="1"/>
    <col min="15634" max="15634" width="13.88671875" style="3" customWidth="1"/>
    <col min="15635" max="15635" width="10.5546875" style="3" bestFit="1" customWidth="1"/>
    <col min="15636" max="15636" width="10.5546875" style="3" customWidth="1"/>
    <col min="15637" max="15637" width="3.5546875" style="3" customWidth="1"/>
    <col min="15638" max="15640" width="9.109375" style="3"/>
    <col min="15641" max="15641" width="3.5546875" style="3" customWidth="1"/>
    <col min="15642" max="15644" width="9.109375" style="3"/>
    <col min="15645" max="15645" width="3.5546875" style="3" customWidth="1"/>
    <col min="15646" max="15648" width="9.109375" style="3"/>
    <col min="15649" max="15649" width="3.5546875" style="3" customWidth="1"/>
    <col min="15650" max="15652" width="9.109375" style="3"/>
    <col min="15653" max="15653" width="3.5546875" style="3" customWidth="1"/>
    <col min="15654" max="15872" width="9.109375" style="3"/>
    <col min="15873" max="15873" width="27.44140625" style="3" customWidth="1"/>
    <col min="15874" max="15874" width="13.88671875" style="3" customWidth="1"/>
    <col min="15875" max="15875" width="10.5546875" style="3" bestFit="1" customWidth="1"/>
    <col min="15876" max="15876" width="10.5546875" style="3" customWidth="1"/>
    <col min="15877" max="15877" width="3.5546875" style="3" customWidth="1"/>
    <col min="15878" max="15878" width="13.5546875" style="3" customWidth="1"/>
    <col min="15879" max="15879" width="10.5546875" style="3" bestFit="1" customWidth="1"/>
    <col min="15880" max="15880" width="10.5546875" style="3" customWidth="1"/>
    <col min="15881" max="15881" width="3.5546875" style="3" customWidth="1"/>
    <col min="15882" max="15882" width="13.88671875" style="3" customWidth="1"/>
    <col min="15883" max="15883" width="10.5546875" style="3" bestFit="1" customWidth="1"/>
    <col min="15884" max="15884" width="10.5546875" style="3" customWidth="1"/>
    <col min="15885" max="15885" width="3.5546875" style="3" customWidth="1"/>
    <col min="15886" max="15886" width="13.88671875" style="3" customWidth="1"/>
    <col min="15887" max="15887" width="10.5546875" style="3" bestFit="1" customWidth="1"/>
    <col min="15888" max="15888" width="10.5546875" style="3" customWidth="1"/>
    <col min="15889" max="15889" width="3.5546875" style="3" customWidth="1"/>
    <col min="15890" max="15890" width="13.88671875" style="3" customWidth="1"/>
    <col min="15891" max="15891" width="10.5546875" style="3" bestFit="1" customWidth="1"/>
    <col min="15892" max="15892" width="10.5546875" style="3" customWidth="1"/>
    <col min="15893" max="15893" width="3.5546875" style="3" customWidth="1"/>
    <col min="15894" max="15896" width="9.109375" style="3"/>
    <col min="15897" max="15897" width="3.5546875" style="3" customWidth="1"/>
    <col min="15898" max="15900" width="9.109375" style="3"/>
    <col min="15901" max="15901" width="3.5546875" style="3" customWidth="1"/>
    <col min="15902" max="15904" width="9.109375" style="3"/>
    <col min="15905" max="15905" width="3.5546875" style="3" customWidth="1"/>
    <col min="15906" max="15908" width="9.109375" style="3"/>
    <col min="15909" max="15909" width="3.5546875" style="3" customWidth="1"/>
    <col min="15910" max="16128" width="9.109375" style="3"/>
    <col min="16129" max="16129" width="27.44140625" style="3" customWidth="1"/>
    <col min="16130" max="16130" width="13.88671875" style="3" customWidth="1"/>
    <col min="16131" max="16131" width="10.5546875" style="3" bestFit="1" customWidth="1"/>
    <col min="16132" max="16132" width="10.5546875" style="3" customWidth="1"/>
    <col min="16133" max="16133" width="3.5546875" style="3" customWidth="1"/>
    <col min="16134" max="16134" width="13.5546875" style="3" customWidth="1"/>
    <col min="16135" max="16135" width="10.5546875" style="3" bestFit="1" customWidth="1"/>
    <col min="16136" max="16136" width="10.5546875" style="3" customWidth="1"/>
    <col min="16137" max="16137" width="3.5546875" style="3" customWidth="1"/>
    <col min="16138" max="16138" width="13.88671875" style="3" customWidth="1"/>
    <col min="16139" max="16139" width="10.5546875" style="3" bestFit="1" customWidth="1"/>
    <col min="16140" max="16140" width="10.5546875" style="3" customWidth="1"/>
    <col min="16141" max="16141" width="3.5546875" style="3" customWidth="1"/>
    <col min="16142" max="16142" width="13.88671875" style="3" customWidth="1"/>
    <col min="16143" max="16143" width="10.5546875" style="3" bestFit="1" customWidth="1"/>
    <col min="16144" max="16144" width="10.5546875" style="3" customWidth="1"/>
    <col min="16145" max="16145" width="3.5546875" style="3" customWidth="1"/>
    <col min="16146" max="16146" width="13.88671875" style="3" customWidth="1"/>
    <col min="16147" max="16147" width="10.5546875" style="3" bestFit="1" customWidth="1"/>
    <col min="16148" max="16148" width="10.5546875" style="3" customWidth="1"/>
    <col min="16149" max="16149" width="3.5546875" style="3" customWidth="1"/>
    <col min="16150" max="16152" width="9.109375" style="3"/>
    <col min="16153" max="16153" width="3.5546875" style="3" customWidth="1"/>
    <col min="16154" max="16156" width="9.109375" style="3"/>
    <col min="16157" max="16157" width="3.5546875" style="3" customWidth="1"/>
    <col min="16158" max="16160" width="9.109375" style="3"/>
    <col min="16161" max="16161" width="3.5546875" style="3" customWidth="1"/>
    <col min="16162" max="16164" width="9.109375" style="3"/>
    <col min="16165" max="16165" width="3.5546875" style="3" customWidth="1"/>
    <col min="16166" max="16384" width="9.109375" style="3"/>
  </cols>
  <sheetData>
    <row r="1" spans="1:40" ht="17.399999999999999" x14ac:dyDescent="0.3">
      <c r="A1" s="1" t="s">
        <v>138</v>
      </c>
      <c r="B1" s="2"/>
      <c r="F1" s="2"/>
      <c r="J1" s="2"/>
      <c r="N1" s="2"/>
      <c r="R1" s="2"/>
    </row>
    <row r="4" spans="1:40" x14ac:dyDescent="0.25">
      <c r="A4" s="11"/>
      <c r="B4" s="11"/>
      <c r="C4" s="11"/>
      <c r="D4" s="11"/>
      <c r="E4" s="11"/>
      <c r="F4" s="11"/>
      <c r="G4" s="11"/>
      <c r="H4" s="11"/>
      <c r="I4" s="11"/>
      <c r="J4" s="11"/>
      <c r="K4" s="11"/>
      <c r="L4" s="11"/>
      <c r="M4" s="11"/>
      <c r="N4" s="11"/>
      <c r="O4" s="11"/>
      <c r="P4" s="11"/>
      <c r="Q4" s="11"/>
      <c r="R4" s="11"/>
      <c r="S4" s="11"/>
      <c r="T4" s="11"/>
    </row>
    <row r="5" spans="1:40" ht="13.8" thickBot="1" x14ac:dyDescent="0.3">
      <c r="A5" s="65"/>
      <c r="B5" s="1051" t="s">
        <v>56</v>
      </c>
      <c r="C5" s="1051"/>
      <c r="D5" s="1051"/>
      <c r="E5" s="1051"/>
      <c r="F5" s="1051"/>
      <c r="G5" s="1051"/>
      <c r="H5" s="1051"/>
      <c r="I5" s="1051"/>
      <c r="J5" s="1051"/>
      <c r="K5" s="1051"/>
      <c r="L5" s="1051"/>
      <c r="M5" s="1051"/>
      <c r="N5" s="1051"/>
      <c r="O5" s="1051"/>
      <c r="P5" s="1051"/>
      <c r="Q5" s="1051"/>
      <c r="R5" s="1051"/>
      <c r="S5" s="1051"/>
      <c r="T5" s="1051"/>
      <c r="V5" s="1051" t="s">
        <v>57</v>
      </c>
      <c r="W5" s="1051"/>
      <c r="X5" s="1051"/>
      <c r="Y5" s="1051"/>
      <c r="Z5" s="1051"/>
      <c r="AA5" s="1051"/>
      <c r="AB5" s="1051"/>
      <c r="AC5" s="1051"/>
      <c r="AD5" s="1051"/>
      <c r="AE5" s="1051"/>
      <c r="AF5" s="1051"/>
      <c r="AG5" s="1051"/>
      <c r="AH5" s="1051"/>
      <c r="AI5" s="1051"/>
      <c r="AJ5" s="1051"/>
      <c r="AK5" s="1051"/>
      <c r="AL5" s="1051"/>
      <c r="AM5" s="1051"/>
      <c r="AN5" s="1051"/>
    </row>
    <row r="6" spans="1:40" s="5" customFormat="1" ht="12.75" customHeight="1" x14ac:dyDescent="0.25">
      <c r="A6" s="516"/>
      <c r="B6" s="1050" t="s">
        <v>40</v>
      </c>
      <c r="C6" s="1050"/>
      <c r="D6" s="1050"/>
      <c r="E6" s="517"/>
      <c r="F6" s="1050" t="s">
        <v>41</v>
      </c>
      <c r="G6" s="1050"/>
      <c r="H6" s="1050"/>
      <c r="I6" s="518"/>
      <c r="J6" s="1050" t="s">
        <v>144</v>
      </c>
      <c r="K6" s="1050"/>
      <c r="L6" s="1050"/>
      <c r="M6" s="518"/>
      <c r="N6" s="1050" t="s">
        <v>44</v>
      </c>
      <c r="O6" s="1050"/>
      <c r="P6" s="1050"/>
      <c r="Q6" s="518"/>
      <c r="R6" s="1050" t="s">
        <v>136</v>
      </c>
      <c r="S6" s="1050"/>
      <c r="T6" s="1050"/>
      <c r="V6" s="1050" t="s">
        <v>40</v>
      </c>
      <c r="W6" s="1050"/>
      <c r="X6" s="1050"/>
      <c r="Y6" s="517"/>
      <c r="Z6" s="1050" t="s">
        <v>41</v>
      </c>
      <c r="AA6" s="1050"/>
      <c r="AB6" s="1050"/>
      <c r="AC6" s="518"/>
      <c r="AD6" s="1050" t="s">
        <v>144</v>
      </c>
      <c r="AE6" s="1050"/>
      <c r="AF6" s="1050"/>
      <c r="AG6" s="518"/>
      <c r="AH6" s="1050" t="s">
        <v>44</v>
      </c>
      <c r="AI6" s="1050"/>
      <c r="AJ6" s="1050"/>
      <c r="AK6" s="518"/>
      <c r="AL6" s="1050" t="s">
        <v>136</v>
      </c>
      <c r="AM6" s="1050"/>
      <c r="AN6" s="1050"/>
    </row>
    <row r="7" spans="1:40" s="5" customFormat="1" x14ac:dyDescent="0.25">
      <c r="A7" s="74"/>
      <c r="B7" s="519" t="s">
        <v>139</v>
      </c>
      <c r="C7" s="520" t="s">
        <v>60</v>
      </c>
      <c r="D7" s="444" t="s">
        <v>145</v>
      </c>
      <c r="E7" s="521"/>
      <c r="F7" s="519" t="s">
        <v>139</v>
      </c>
      <c r="G7" s="520" t="s">
        <v>60</v>
      </c>
      <c r="H7" s="444" t="s">
        <v>145</v>
      </c>
      <c r="I7" s="522"/>
      <c r="J7" s="519" t="s">
        <v>139</v>
      </c>
      <c r="K7" s="520" t="s">
        <v>60</v>
      </c>
      <c r="L7" s="444" t="s">
        <v>145</v>
      </c>
      <c r="M7" s="522"/>
      <c r="N7" s="519" t="s">
        <v>139</v>
      </c>
      <c r="O7" s="520" t="s">
        <v>60</v>
      </c>
      <c r="P7" s="444" t="s">
        <v>145</v>
      </c>
      <c r="Q7" s="522"/>
      <c r="R7" s="519" t="s">
        <v>139</v>
      </c>
      <c r="S7" s="520" t="s">
        <v>60</v>
      </c>
      <c r="T7" s="444" t="s">
        <v>145</v>
      </c>
      <c r="V7" s="519" t="s">
        <v>139</v>
      </c>
      <c r="W7" s="520" t="s">
        <v>60</v>
      </c>
      <c r="X7" s="444" t="s">
        <v>145</v>
      </c>
      <c r="Y7" s="521"/>
      <c r="Z7" s="519" t="s">
        <v>139</v>
      </c>
      <c r="AA7" s="520" t="s">
        <v>60</v>
      </c>
      <c r="AB7" s="444" t="s">
        <v>145</v>
      </c>
      <c r="AC7" s="522"/>
      <c r="AD7" s="519" t="s">
        <v>139</v>
      </c>
      <c r="AE7" s="520" t="s">
        <v>60</v>
      </c>
      <c r="AF7" s="444" t="s">
        <v>145</v>
      </c>
      <c r="AG7" s="522"/>
      <c r="AH7" s="519" t="s">
        <v>139</v>
      </c>
      <c r="AI7" s="520" t="s">
        <v>60</v>
      </c>
      <c r="AJ7" s="444" t="s">
        <v>145</v>
      </c>
      <c r="AK7" s="522"/>
      <c r="AL7" s="519" t="s">
        <v>139</v>
      </c>
      <c r="AM7" s="520" t="s">
        <v>60</v>
      </c>
      <c r="AN7" s="444" t="s">
        <v>145</v>
      </c>
    </row>
    <row r="8" spans="1:40" x14ac:dyDescent="0.25">
      <c r="A8" s="5"/>
      <c r="B8" s="5"/>
      <c r="C8" s="498"/>
      <c r="D8" s="498"/>
      <c r="E8" s="494"/>
      <c r="F8" s="5"/>
      <c r="G8" s="498"/>
      <c r="H8" s="498"/>
      <c r="I8" s="494"/>
      <c r="J8" s="5"/>
      <c r="K8" s="498"/>
      <c r="L8" s="498"/>
      <c r="M8" s="494"/>
      <c r="N8" s="5"/>
      <c r="O8" s="498"/>
      <c r="P8" s="498"/>
      <c r="Q8" s="494"/>
      <c r="R8" s="5"/>
      <c r="S8" s="498"/>
      <c r="T8" s="498"/>
      <c r="V8" s="5"/>
      <c r="W8" s="498"/>
      <c r="X8" s="498"/>
      <c r="Y8" s="494"/>
      <c r="Z8" s="5"/>
      <c r="AA8" s="498"/>
      <c r="AB8" s="498"/>
      <c r="AC8" s="494"/>
      <c r="AD8" s="5"/>
      <c r="AE8" s="498"/>
      <c r="AF8" s="498"/>
      <c r="AG8" s="494"/>
      <c r="AH8" s="5"/>
      <c r="AI8" s="498"/>
      <c r="AJ8" s="498"/>
      <c r="AK8" s="494"/>
      <c r="AL8" s="5"/>
      <c r="AM8" s="498"/>
      <c r="AN8" s="498"/>
    </row>
    <row r="9" spans="1:40" x14ac:dyDescent="0.25">
      <c r="A9" s="2" t="s">
        <v>33</v>
      </c>
      <c r="B9" s="142"/>
      <c r="C9" s="142"/>
      <c r="D9" s="499"/>
      <c r="F9" s="142"/>
      <c r="G9" s="142"/>
      <c r="H9" s="499"/>
      <c r="J9" s="142"/>
      <c r="K9" s="142"/>
      <c r="L9" s="499"/>
      <c r="N9" s="142"/>
      <c r="O9" s="142"/>
      <c r="P9" s="499"/>
      <c r="R9" s="142"/>
      <c r="S9" s="142"/>
      <c r="T9" s="499"/>
      <c r="V9" s="142"/>
      <c r="W9" s="142"/>
      <c r="X9" s="499"/>
      <c r="Z9" s="142"/>
      <c r="AA9" s="142"/>
      <c r="AB9" s="499"/>
      <c r="AD9" s="142"/>
      <c r="AE9" s="142"/>
      <c r="AF9" s="499"/>
      <c r="AH9" s="142"/>
      <c r="AI9" s="142"/>
      <c r="AJ9" s="499"/>
      <c r="AL9" s="142"/>
      <c r="AM9" s="142"/>
      <c r="AN9" s="499"/>
    </row>
    <row r="10" spans="1:40" x14ac:dyDescent="0.25">
      <c r="A10" s="12"/>
      <c r="B10" s="146"/>
      <c r="C10" s="11"/>
      <c r="D10" s="500"/>
      <c r="E10" s="11"/>
      <c r="F10" s="146"/>
      <c r="G10" s="11"/>
      <c r="H10" s="500"/>
      <c r="I10" s="11"/>
      <c r="J10" s="146"/>
      <c r="K10" s="11"/>
      <c r="L10" s="500"/>
      <c r="M10" s="11"/>
      <c r="N10" s="146"/>
      <c r="O10" s="11"/>
      <c r="P10" s="500"/>
      <c r="Q10" s="11"/>
      <c r="R10" s="146"/>
      <c r="S10" s="11"/>
      <c r="T10" s="500"/>
      <c r="V10" s="146"/>
      <c r="W10" s="11"/>
      <c r="X10" s="500"/>
      <c r="Y10" s="11"/>
      <c r="Z10" s="146"/>
      <c r="AA10" s="11"/>
      <c r="AB10" s="500"/>
      <c r="AC10" s="11"/>
      <c r="AD10" s="146"/>
      <c r="AE10" s="11"/>
      <c r="AF10" s="500"/>
      <c r="AG10" s="11"/>
      <c r="AH10" s="146"/>
      <c r="AI10" s="11"/>
      <c r="AJ10" s="500"/>
      <c r="AK10" s="11"/>
      <c r="AL10" s="146"/>
      <c r="AM10" s="11"/>
      <c r="AN10" s="500"/>
    </row>
    <row r="11" spans="1:40" x14ac:dyDescent="0.25">
      <c r="A11" s="2" t="s">
        <v>10</v>
      </c>
      <c r="B11" s="142"/>
      <c r="D11" s="501"/>
      <c r="F11" s="142"/>
      <c r="H11" s="501"/>
      <c r="J11" s="142"/>
      <c r="L11" s="501"/>
      <c r="N11" s="142"/>
      <c r="P11" s="501"/>
      <c r="R11" s="142"/>
      <c r="T11" s="501"/>
      <c r="V11" s="142"/>
      <c r="X11" s="501"/>
      <c r="Z11" s="142"/>
      <c r="AB11" s="501"/>
      <c r="AD11" s="142"/>
      <c r="AF11" s="501"/>
      <c r="AH11" s="142"/>
      <c r="AJ11" s="501"/>
      <c r="AL11" s="142"/>
      <c r="AN11" s="501"/>
    </row>
    <row r="12" spans="1:40" x14ac:dyDescent="0.25">
      <c r="A12" s="7" t="s">
        <v>11</v>
      </c>
      <c r="B12" s="142"/>
      <c r="C12" s="61">
        <v>370</v>
      </c>
      <c r="D12" s="499"/>
      <c r="F12" s="142"/>
      <c r="G12" s="61">
        <v>267</v>
      </c>
      <c r="H12" s="499"/>
      <c r="J12" s="142"/>
      <c r="K12" s="61">
        <v>29</v>
      </c>
      <c r="L12" s="499"/>
      <c r="N12" s="142"/>
      <c r="O12" s="142"/>
      <c r="P12" s="499"/>
      <c r="R12" s="142"/>
      <c r="S12" s="142"/>
      <c r="T12" s="499"/>
      <c r="V12" s="142"/>
      <c r="W12" s="61">
        <v>395</v>
      </c>
      <c r="X12" s="499"/>
      <c r="Z12" s="142"/>
      <c r="AA12" s="61">
        <v>282</v>
      </c>
      <c r="AB12" s="499"/>
      <c r="AD12" s="142"/>
      <c r="AE12" s="142">
        <v>25</v>
      </c>
      <c r="AF12" s="499"/>
      <c r="AH12" s="142"/>
      <c r="AI12" s="142"/>
      <c r="AJ12" s="499"/>
      <c r="AL12" s="142"/>
      <c r="AM12" s="142"/>
      <c r="AN12" s="499"/>
    </row>
    <row r="13" spans="1:40" x14ac:dyDescent="0.25">
      <c r="A13" s="7" t="s">
        <v>12</v>
      </c>
      <c r="B13" s="142"/>
      <c r="C13" s="98">
        <v>186</v>
      </c>
      <c r="D13" s="499"/>
      <c r="F13" s="142"/>
      <c r="G13" s="98">
        <v>182</v>
      </c>
      <c r="H13" s="499"/>
      <c r="J13" s="142"/>
      <c r="K13" s="98">
        <v>30</v>
      </c>
      <c r="L13" s="499"/>
      <c r="N13" s="142"/>
      <c r="O13" s="142"/>
      <c r="P13" s="499"/>
      <c r="R13" s="142"/>
      <c r="S13" s="142"/>
      <c r="T13" s="499"/>
      <c r="V13" s="142"/>
      <c r="W13" s="98">
        <v>220</v>
      </c>
      <c r="X13" s="499"/>
      <c r="Z13" s="142"/>
      <c r="AA13" s="98">
        <v>174</v>
      </c>
      <c r="AB13" s="499"/>
      <c r="AD13" s="142"/>
      <c r="AE13" s="142">
        <v>22</v>
      </c>
      <c r="AF13" s="499"/>
      <c r="AH13" s="142"/>
      <c r="AI13" s="142"/>
      <c r="AJ13" s="499"/>
      <c r="AL13" s="142"/>
      <c r="AM13" s="142"/>
      <c r="AN13" s="499"/>
    </row>
    <row r="14" spans="1:40" x14ac:dyDescent="0.25">
      <c r="A14" s="40" t="s">
        <v>13</v>
      </c>
      <c r="B14" s="503"/>
      <c r="C14" s="61"/>
      <c r="D14" s="504"/>
      <c r="E14" s="27"/>
      <c r="F14" s="503"/>
      <c r="G14" s="61"/>
      <c r="H14" s="504"/>
      <c r="I14" s="27"/>
      <c r="J14" s="503"/>
      <c r="K14" s="61"/>
      <c r="L14" s="504"/>
      <c r="M14" s="27"/>
      <c r="N14" s="503"/>
      <c r="O14" s="27"/>
      <c r="P14" s="504"/>
      <c r="Q14" s="27"/>
      <c r="R14" s="503"/>
      <c r="S14" s="27"/>
      <c r="T14" s="504"/>
      <c r="V14" s="503"/>
      <c r="W14" s="61"/>
      <c r="X14" s="504"/>
      <c r="Y14" s="27"/>
      <c r="Z14" s="503"/>
      <c r="AA14" s="61"/>
      <c r="AB14" s="504"/>
      <c r="AC14" s="27"/>
      <c r="AD14" s="503"/>
      <c r="AE14" s="27"/>
      <c r="AF14" s="504"/>
      <c r="AG14" s="27"/>
      <c r="AH14" s="503"/>
      <c r="AI14" s="27"/>
      <c r="AJ14" s="504"/>
      <c r="AK14" s="27"/>
      <c r="AL14" s="503"/>
      <c r="AM14" s="27"/>
      <c r="AN14" s="504"/>
    </row>
    <row r="15" spans="1:40" x14ac:dyDescent="0.25">
      <c r="A15" s="7" t="s">
        <v>14</v>
      </c>
      <c r="B15" s="142"/>
      <c r="C15" s="61">
        <v>180</v>
      </c>
      <c r="D15" s="499"/>
      <c r="F15" s="142"/>
      <c r="G15" s="61">
        <v>66</v>
      </c>
      <c r="H15" s="499"/>
      <c r="J15" s="142"/>
      <c r="K15" s="61"/>
      <c r="L15" s="499"/>
      <c r="N15" s="142"/>
      <c r="O15" s="142"/>
      <c r="P15" s="499"/>
      <c r="R15" s="142"/>
      <c r="S15" s="142"/>
      <c r="T15" s="499"/>
      <c r="V15" s="142"/>
      <c r="W15" s="61">
        <v>175</v>
      </c>
      <c r="X15" s="499"/>
      <c r="Z15" s="142"/>
      <c r="AA15" s="61">
        <v>60</v>
      </c>
      <c r="AB15" s="499"/>
      <c r="AD15" s="142"/>
      <c r="AE15" s="142"/>
      <c r="AF15" s="499"/>
      <c r="AH15" s="142"/>
      <c r="AI15" s="142"/>
      <c r="AJ15" s="499"/>
      <c r="AL15" s="142"/>
      <c r="AM15" s="142"/>
      <c r="AN15" s="499"/>
    </row>
    <row r="16" spans="1:40" x14ac:dyDescent="0.25">
      <c r="A16" s="7" t="s">
        <v>15</v>
      </c>
      <c r="B16" s="142"/>
      <c r="C16" s="61">
        <v>175</v>
      </c>
      <c r="D16" s="499"/>
      <c r="F16" s="142"/>
      <c r="G16" s="61">
        <v>173</v>
      </c>
      <c r="H16" s="499"/>
      <c r="J16" s="142"/>
      <c r="K16" s="61">
        <v>20</v>
      </c>
      <c r="L16" s="499"/>
      <c r="N16" s="142"/>
      <c r="O16" s="142"/>
      <c r="P16" s="499"/>
      <c r="R16" s="142"/>
      <c r="S16" s="142"/>
      <c r="T16" s="499"/>
      <c r="V16" s="142"/>
      <c r="W16" s="61">
        <v>206</v>
      </c>
      <c r="X16" s="499"/>
      <c r="Z16" s="142"/>
      <c r="AA16" s="61">
        <v>172</v>
      </c>
      <c r="AB16" s="499"/>
      <c r="AD16" s="142"/>
      <c r="AE16" s="142">
        <v>18</v>
      </c>
      <c r="AF16" s="499"/>
      <c r="AH16" s="142"/>
      <c r="AI16" s="142"/>
      <c r="AJ16" s="499"/>
      <c r="AL16" s="142"/>
      <c r="AM16" s="142"/>
      <c r="AN16" s="499"/>
    </row>
    <row r="17" spans="1:40" x14ac:dyDescent="0.25">
      <c r="A17" s="7" t="s">
        <v>16</v>
      </c>
      <c r="B17" s="142"/>
      <c r="C17" s="61">
        <v>107</v>
      </c>
      <c r="D17" s="499"/>
      <c r="F17" s="142"/>
      <c r="G17" s="61">
        <v>137</v>
      </c>
      <c r="H17" s="499"/>
      <c r="J17" s="142"/>
      <c r="K17" s="61">
        <v>23</v>
      </c>
      <c r="L17" s="499"/>
      <c r="N17" s="142"/>
      <c r="O17" s="142"/>
      <c r="P17" s="499"/>
      <c r="R17" s="142"/>
      <c r="S17" s="142"/>
      <c r="T17" s="499"/>
      <c r="V17" s="142"/>
      <c r="W17" s="61">
        <v>115</v>
      </c>
      <c r="X17" s="499"/>
      <c r="Z17" s="142"/>
      <c r="AA17" s="61">
        <v>132</v>
      </c>
      <c r="AB17" s="499"/>
      <c r="AD17" s="142"/>
      <c r="AE17" s="142">
        <v>17</v>
      </c>
      <c r="AF17" s="499"/>
      <c r="AH17" s="142"/>
      <c r="AI17" s="142"/>
      <c r="AJ17" s="499"/>
      <c r="AL17" s="142"/>
      <c r="AM17" s="142"/>
      <c r="AN17" s="499"/>
    </row>
    <row r="18" spans="1:40" x14ac:dyDescent="0.25">
      <c r="A18" s="7" t="s">
        <v>17</v>
      </c>
      <c r="B18" s="142"/>
      <c r="C18" s="61">
        <v>81</v>
      </c>
      <c r="D18" s="499"/>
      <c r="F18" s="142"/>
      <c r="G18" s="61">
        <v>63</v>
      </c>
      <c r="H18" s="499"/>
      <c r="J18" s="142"/>
      <c r="K18" s="61">
        <v>13</v>
      </c>
      <c r="L18" s="499"/>
      <c r="N18" s="142"/>
      <c r="O18" s="142"/>
      <c r="P18" s="499"/>
      <c r="R18" s="142"/>
      <c r="S18" s="142"/>
      <c r="T18" s="499"/>
      <c r="V18" s="142"/>
      <c r="W18" s="61">
        <v>96</v>
      </c>
      <c r="X18" s="499"/>
      <c r="Z18" s="142"/>
      <c r="AA18" s="61">
        <v>81</v>
      </c>
      <c r="AB18" s="499"/>
      <c r="AD18" s="142"/>
      <c r="AE18" s="142">
        <v>12</v>
      </c>
      <c r="AF18" s="499"/>
      <c r="AH18" s="142"/>
      <c r="AI18" s="142"/>
      <c r="AJ18" s="499"/>
      <c r="AL18" s="142"/>
      <c r="AM18" s="142"/>
      <c r="AN18" s="499"/>
    </row>
    <row r="19" spans="1:40" x14ac:dyDescent="0.25">
      <c r="A19" s="7" t="s">
        <v>18</v>
      </c>
      <c r="B19" s="142"/>
      <c r="C19" s="61">
        <v>13</v>
      </c>
      <c r="D19" s="499"/>
      <c r="F19" s="142"/>
      <c r="G19" s="61">
        <v>10</v>
      </c>
      <c r="H19" s="499"/>
      <c r="J19" s="142"/>
      <c r="K19" s="61">
        <v>3</v>
      </c>
      <c r="L19" s="499"/>
      <c r="N19" s="142"/>
      <c r="O19" s="142"/>
      <c r="P19" s="499"/>
      <c r="R19" s="142"/>
      <c r="S19" s="142"/>
      <c r="T19" s="499"/>
      <c r="V19" s="142"/>
      <c r="W19" s="61">
        <v>23</v>
      </c>
      <c r="X19" s="499"/>
      <c r="Z19" s="142"/>
      <c r="AA19" s="61">
        <v>11</v>
      </c>
      <c r="AB19" s="499"/>
      <c r="AD19" s="142"/>
      <c r="AE19" s="142"/>
      <c r="AF19" s="499"/>
      <c r="AH19" s="142"/>
      <c r="AI19" s="142"/>
      <c r="AJ19" s="499"/>
      <c r="AL19" s="142"/>
      <c r="AM19" s="142"/>
      <c r="AN19" s="499"/>
    </row>
    <row r="20" spans="1:40" x14ac:dyDescent="0.25">
      <c r="A20" s="40" t="s">
        <v>137</v>
      </c>
      <c r="B20" s="503"/>
      <c r="C20" s="41"/>
      <c r="D20" s="504"/>
      <c r="E20" s="27"/>
      <c r="F20" s="503"/>
      <c r="G20" s="41"/>
      <c r="H20" s="504"/>
      <c r="I20" s="27"/>
      <c r="J20" s="503"/>
      <c r="K20" s="41"/>
      <c r="L20" s="504"/>
      <c r="M20" s="27"/>
      <c r="N20" s="503"/>
      <c r="O20" s="27"/>
      <c r="P20" s="504"/>
      <c r="Q20" s="27"/>
      <c r="R20" s="503"/>
      <c r="S20" s="27"/>
      <c r="T20" s="504"/>
      <c r="V20" s="503"/>
      <c r="W20" s="27"/>
      <c r="X20" s="504"/>
      <c r="Y20" s="27"/>
      <c r="Z20" s="503"/>
      <c r="AA20" s="27"/>
      <c r="AB20" s="504"/>
      <c r="AC20" s="27"/>
      <c r="AD20" s="503"/>
      <c r="AE20" s="27"/>
      <c r="AF20" s="504"/>
      <c r="AG20" s="27"/>
      <c r="AH20" s="503"/>
      <c r="AI20" s="27"/>
      <c r="AJ20" s="504"/>
      <c r="AK20" s="27"/>
      <c r="AL20" s="503"/>
      <c r="AM20" s="27"/>
      <c r="AN20" s="504"/>
    </row>
    <row r="21" spans="1:40" s="2" customFormat="1" x14ac:dyDescent="0.25">
      <c r="A21" s="2" t="s">
        <v>95</v>
      </c>
      <c r="B21" s="523"/>
      <c r="C21" s="524"/>
      <c r="D21" s="525"/>
      <c r="F21" s="523"/>
      <c r="G21" s="524"/>
      <c r="H21" s="525"/>
      <c r="J21" s="523"/>
      <c r="K21" s="524"/>
      <c r="L21" s="525"/>
      <c r="N21" s="523"/>
      <c r="O21" s="526"/>
      <c r="P21" s="525"/>
      <c r="R21" s="523"/>
      <c r="S21" s="103"/>
      <c r="T21" s="525"/>
      <c r="V21" s="523"/>
      <c r="W21" s="103"/>
      <c r="X21" s="525"/>
      <c r="Z21" s="523"/>
      <c r="AA21" s="103"/>
      <c r="AB21" s="525"/>
      <c r="AD21" s="523"/>
      <c r="AE21" s="103"/>
      <c r="AF21" s="525"/>
      <c r="AH21" s="523"/>
      <c r="AI21" s="526"/>
      <c r="AJ21" s="525"/>
      <c r="AL21" s="523"/>
      <c r="AM21" s="103"/>
      <c r="AN21" s="525"/>
    </row>
    <row r="22" spans="1:40" x14ac:dyDescent="0.25">
      <c r="A22" s="7" t="s">
        <v>72</v>
      </c>
      <c r="B22" s="142"/>
      <c r="C22" s="61">
        <v>87</v>
      </c>
      <c r="D22" s="499"/>
      <c r="F22" s="142"/>
      <c r="G22" s="61">
        <v>57</v>
      </c>
      <c r="H22" s="499"/>
      <c r="J22" s="142"/>
      <c r="K22" s="61">
        <v>1</v>
      </c>
      <c r="L22" s="499"/>
      <c r="N22" s="142"/>
      <c r="O22" s="142"/>
      <c r="P22" s="499"/>
      <c r="R22" s="142"/>
      <c r="S22" s="142"/>
      <c r="T22" s="499"/>
      <c r="V22" s="142"/>
      <c r="W22" s="142"/>
      <c r="X22" s="499"/>
      <c r="Z22" s="142"/>
      <c r="AA22" s="142"/>
      <c r="AB22" s="499"/>
      <c r="AD22" s="142"/>
      <c r="AE22" s="142"/>
      <c r="AF22" s="499"/>
      <c r="AH22" s="142"/>
      <c r="AI22" s="142"/>
      <c r="AJ22" s="499"/>
      <c r="AL22" s="142"/>
      <c r="AM22" s="142"/>
      <c r="AN22" s="499"/>
    </row>
    <row r="23" spans="1:40" x14ac:dyDescent="0.25">
      <c r="A23" s="196" t="s">
        <v>73</v>
      </c>
      <c r="B23" s="142"/>
      <c r="C23" s="61"/>
      <c r="D23" s="499"/>
      <c r="F23" s="142"/>
      <c r="G23" s="61"/>
      <c r="H23" s="499"/>
      <c r="J23" s="142"/>
      <c r="K23" s="61"/>
      <c r="L23" s="499"/>
      <c r="N23" s="142"/>
      <c r="O23" s="142"/>
      <c r="P23" s="499"/>
      <c r="R23" s="142"/>
      <c r="S23" s="142"/>
      <c r="T23" s="499"/>
      <c r="V23" s="142"/>
      <c r="W23" s="142"/>
      <c r="X23" s="499"/>
      <c r="Z23" s="142"/>
      <c r="AA23" s="142"/>
      <c r="AB23" s="499"/>
      <c r="AD23" s="142"/>
      <c r="AE23" s="142"/>
      <c r="AF23" s="499"/>
      <c r="AH23" s="142"/>
      <c r="AI23" s="142"/>
      <c r="AJ23" s="499"/>
      <c r="AL23" s="142"/>
      <c r="AM23" s="142"/>
      <c r="AN23" s="499"/>
    </row>
    <row r="24" spans="1:40" x14ac:dyDescent="0.25">
      <c r="A24" s="196" t="s">
        <v>23</v>
      </c>
      <c r="B24" s="142"/>
      <c r="C24" s="61">
        <v>45</v>
      </c>
      <c r="D24" s="499"/>
      <c r="F24" s="142"/>
      <c r="G24" s="61">
        <v>24</v>
      </c>
      <c r="H24" s="499"/>
      <c r="J24" s="142"/>
      <c r="K24" s="61">
        <v>0</v>
      </c>
      <c r="L24" s="499"/>
      <c r="N24" s="142"/>
      <c r="O24" s="142"/>
      <c r="P24" s="499"/>
      <c r="R24" s="142"/>
      <c r="S24" s="142"/>
      <c r="T24" s="499"/>
      <c r="V24" s="142"/>
      <c r="W24" s="61">
        <v>50</v>
      </c>
      <c r="X24" s="499"/>
      <c r="Z24" s="142"/>
      <c r="AA24" s="61">
        <v>32</v>
      </c>
      <c r="AB24" s="499"/>
      <c r="AD24" s="142"/>
      <c r="AE24" s="142"/>
      <c r="AF24" s="499"/>
      <c r="AH24" s="142"/>
      <c r="AI24" s="142"/>
      <c r="AJ24" s="499"/>
      <c r="AL24" s="142"/>
      <c r="AM24" s="142"/>
      <c r="AN24" s="499"/>
    </row>
    <row r="25" spans="1:40" x14ac:dyDescent="0.25">
      <c r="A25" s="196" t="s">
        <v>24</v>
      </c>
      <c r="B25" s="142"/>
      <c r="C25" s="61">
        <v>28</v>
      </c>
      <c r="D25" s="499"/>
      <c r="F25" s="142"/>
      <c r="G25" s="61">
        <v>20</v>
      </c>
      <c r="H25" s="499"/>
      <c r="J25" s="142"/>
      <c r="K25" s="61">
        <v>0</v>
      </c>
      <c r="L25" s="499"/>
      <c r="N25" s="142"/>
      <c r="O25" s="142"/>
      <c r="P25" s="499"/>
      <c r="R25" s="142"/>
      <c r="S25" s="142"/>
      <c r="T25" s="499"/>
      <c r="V25" s="142"/>
      <c r="W25" s="61">
        <v>25</v>
      </c>
      <c r="X25" s="499"/>
      <c r="Z25" s="142"/>
      <c r="AA25" s="61">
        <v>19</v>
      </c>
      <c r="AB25" s="499"/>
      <c r="AD25" s="142"/>
      <c r="AE25" s="142">
        <v>1</v>
      </c>
      <c r="AF25" s="499"/>
      <c r="AH25" s="142"/>
      <c r="AI25" s="142"/>
      <c r="AJ25" s="499"/>
      <c r="AL25" s="142"/>
      <c r="AM25" s="142"/>
      <c r="AN25" s="499"/>
    </row>
    <row r="26" spans="1:40" x14ac:dyDescent="0.25">
      <c r="A26" s="196" t="s">
        <v>25</v>
      </c>
      <c r="B26" s="142"/>
      <c r="C26" s="61">
        <v>7</v>
      </c>
      <c r="D26" s="499"/>
      <c r="F26" s="142"/>
      <c r="G26" s="61">
        <v>6</v>
      </c>
      <c r="H26" s="499"/>
      <c r="J26" s="142"/>
      <c r="K26" s="61">
        <v>0</v>
      </c>
      <c r="L26" s="499"/>
      <c r="N26" s="142"/>
      <c r="O26" s="142"/>
      <c r="P26" s="499"/>
      <c r="R26" s="142"/>
      <c r="S26" s="142"/>
      <c r="T26" s="499"/>
      <c r="V26" s="142"/>
      <c r="W26" s="61">
        <v>3</v>
      </c>
      <c r="X26" s="499"/>
      <c r="Z26" s="142"/>
      <c r="AA26" s="61">
        <v>1</v>
      </c>
      <c r="AB26" s="499"/>
      <c r="AD26" s="142"/>
      <c r="AE26" s="142"/>
      <c r="AF26" s="499"/>
      <c r="AH26" s="142"/>
      <c r="AI26" s="142"/>
      <c r="AJ26" s="499"/>
      <c r="AL26" s="142"/>
      <c r="AM26" s="142"/>
      <c r="AN26" s="499"/>
    </row>
    <row r="27" spans="1:40" x14ac:dyDescent="0.25">
      <c r="A27" s="196" t="s">
        <v>74</v>
      </c>
      <c r="B27" s="142"/>
      <c r="C27" s="61">
        <v>7</v>
      </c>
      <c r="D27" s="499"/>
      <c r="F27" s="142"/>
      <c r="G27" s="61">
        <v>7</v>
      </c>
      <c r="H27" s="499"/>
      <c r="J27" s="142"/>
      <c r="K27" s="61">
        <v>1</v>
      </c>
      <c r="L27" s="499"/>
      <c r="N27" s="142"/>
      <c r="O27" s="142"/>
      <c r="P27" s="499"/>
      <c r="R27" s="142"/>
      <c r="S27" s="142"/>
      <c r="T27" s="499"/>
      <c r="V27" s="142"/>
      <c r="W27" s="61">
        <v>10</v>
      </c>
      <c r="X27" s="499"/>
      <c r="Z27" s="142"/>
      <c r="AA27" s="61">
        <v>4</v>
      </c>
      <c r="AB27" s="499"/>
      <c r="AD27" s="142"/>
      <c r="AE27" s="142">
        <v>2</v>
      </c>
      <c r="AF27" s="499"/>
      <c r="AH27" s="142"/>
      <c r="AI27" s="142"/>
      <c r="AJ27" s="499"/>
      <c r="AL27" s="142"/>
      <c r="AM27" s="142"/>
      <c r="AN27" s="499"/>
    </row>
    <row r="28" spans="1:40" x14ac:dyDescent="0.25">
      <c r="A28" s="7" t="s">
        <v>27</v>
      </c>
      <c r="B28" s="142"/>
      <c r="C28" s="61">
        <v>312</v>
      </c>
      <c r="D28" s="499"/>
      <c r="F28" s="142"/>
      <c r="G28" s="61">
        <v>301</v>
      </c>
      <c r="H28" s="499"/>
      <c r="J28" s="142"/>
      <c r="K28" s="61">
        <v>50</v>
      </c>
      <c r="L28" s="499"/>
      <c r="N28" s="142"/>
      <c r="O28" s="142"/>
      <c r="P28" s="499"/>
      <c r="R28" s="142"/>
      <c r="S28" s="142"/>
      <c r="T28" s="499"/>
      <c r="V28" s="142"/>
      <c r="W28" s="61">
        <v>370</v>
      </c>
      <c r="X28" s="499"/>
      <c r="Z28" s="142"/>
      <c r="AA28" s="61">
        <v>302</v>
      </c>
      <c r="AB28" s="499"/>
      <c r="AD28" s="142"/>
      <c r="AE28" s="142">
        <v>34</v>
      </c>
      <c r="AF28" s="499"/>
      <c r="AH28" s="142"/>
      <c r="AI28" s="142"/>
      <c r="AJ28" s="499"/>
      <c r="AL28" s="142"/>
      <c r="AM28" s="142"/>
      <c r="AN28" s="499"/>
    </row>
    <row r="29" spans="1:40" x14ac:dyDescent="0.25">
      <c r="A29" s="7" t="s">
        <v>75</v>
      </c>
      <c r="B29" s="142"/>
      <c r="C29" s="98">
        <v>157</v>
      </c>
      <c r="D29" s="499"/>
      <c r="F29" s="142"/>
      <c r="G29" s="98">
        <v>91</v>
      </c>
      <c r="H29" s="499"/>
      <c r="J29" s="142"/>
      <c r="K29" s="98">
        <v>8</v>
      </c>
      <c r="L29" s="499"/>
      <c r="N29" s="142"/>
      <c r="O29" s="142"/>
      <c r="P29" s="499"/>
      <c r="R29" s="142"/>
      <c r="S29" s="142"/>
      <c r="T29" s="499"/>
      <c r="V29" s="142"/>
      <c r="W29" s="98">
        <v>157</v>
      </c>
      <c r="X29" s="499"/>
      <c r="Z29" s="142"/>
      <c r="AA29" s="98">
        <v>98</v>
      </c>
      <c r="AB29" s="499"/>
      <c r="AD29" s="142"/>
      <c r="AE29" s="142">
        <v>10</v>
      </c>
      <c r="AF29" s="499"/>
      <c r="AH29" s="142"/>
      <c r="AI29" s="142"/>
      <c r="AJ29" s="499"/>
      <c r="AL29" s="142"/>
      <c r="AM29" s="142"/>
      <c r="AN29" s="499"/>
    </row>
    <row r="30" spans="1:40" x14ac:dyDescent="0.25">
      <c r="A30" s="40" t="s">
        <v>29</v>
      </c>
      <c r="B30" s="503"/>
      <c r="C30" s="33"/>
      <c r="D30" s="504"/>
      <c r="E30" s="27"/>
      <c r="F30" s="503"/>
      <c r="G30" s="33"/>
      <c r="H30" s="504"/>
      <c r="I30" s="27"/>
      <c r="J30" s="503"/>
      <c r="K30" s="33"/>
      <c r="L30" s="504"/>
      <c r="M30" s="27"/>
      <c r="N30" s="503"/>
      <c r="O30" s="27"/>
      <c r="P30" s="504"/>
      <c r="Q30" s="27"/>
      <c r="R30" s="503"/>
      <c r="S30" s="27"/>
      <c r="T30" s="504"/>
      <c r="V30" s="503"/>
      <c r="W30" s="27"/>
      <c r="X30" s="504"/>
      <c r="Y30" s="27"/>
      <c r="Z30" s="503"/>
      <c r="AA30" s="27"/>
      <c r="AB30" s="504"/>
      <c r="AC30" s="27"/>
      <c r="AD30" s="503"/>
      <c r="AE30" s="27"/>
      <c r="AF30" s="504"/>
      <c r="AG30" s="27"/>
      <c r="AH30" s="503"/>
      <c r="AI30" s="27"/>
      <c r="AJ30" s="504"/>
      <c r="AK30" s="27"/>
      <c r="AL30" s="503"/>
      <c r="AM30" s="27"/>
      <c r="AN30" s="504"/>
    </row>
    <row r="31" spans="1:40" s="2" customFormat="1" x14ac:dyDescent="0.25">
      <c r="A31" s="2" t="s">
        <v>95</v>
      </c>
      <c r="B31" s="523"/>
      <c r="C31" s="524"/>
      <c r="D31" s="525"/>
      <c r="F31" s="523"/>
      <c r="G31" s="524"/>
      <c r="H31" s="525"/>
      <c r="J31" s="523"/>
      <c r="K31" s="524"/>
      <c r="L31" s="525"/>
      <c r="N31" s="523"/>
      <c r="O31" s="526"/>
      <c r="P31" s="525"/>
      <c r="R31" s="523"/>
      <c r="S31" s="103"/>
      <c r="T31" s="525"/>
      <c r="V31" s="523"/>
      <c r="W31" s="103"/>
      <c r="X31" s="525"/>
      <c r="Z31" s="523"/>
      <c r="AA31" s="103"/>
      <c r="AB31" s="525"/>
      <c r="AD31" s="523"/>
      <c r="AE31" s="103"/>
      <c r="AF31" s="525"/>
      <c r="AH31" s="523"/>
      <c r="AI31" s="526"/>
      <c r="AJ31" s="525"/>
      <c r="AL31" s="523"/>
      <c r="AM31" s="103"/>
      <c r="AN31" s="525"/>
    </row>
    <row r="32" spans="1:40" x14ac:dyDescent="0.25">
      <c r="A32" s="7" t="s">
        <v>30</v>
      </c>
      <c r="B32" s="142"/>
      <c r="C32" s="33">
        <v>24</v>
      </c>
      <c r="D32" s="499"/>
      <c r="F32" s="142"/>
      <c r="G32" s="33">
        <v>13</v>
      </c>
      <c r="H32" s="499"/>
      <c r="J32" s="142"/>
      <c r="K32" s="33">
        <v>1</v>
      </c>
      <c r="L32" s="499"/>
      <c r="N32" s="142"/>
      <c r="O32" s="142"/>
      <c r="P32" s="499"/>
      <c r="R32" s="142"/>
      <c r="S32" s="142"/>
      <c r="T32" s="499"/>
      <c r="V32" s="142"/>
      <c r="W32" s="33">
        <v>17</v>
      </c>
      <c r="X32" s="499"/>
      <c r="Z32" s="142"/>
      <c r="AA32" s="33">
        <v>11</v>
      </c>
      <c r="AB32" s="499"/>
      <c r="AD32" s="142"/>
      <c r="AE32" s="142">
        <v>1</v>
      </c>
      <c r="AF32" s="499"/>
      <c r="AH32" s="142"/>
      <c r="AI32" s="142"/>
      <c r="AJ32" s="499"/>
      <c r="AL32" s="142"/>
      <c r="AM32" s="142"/>
      <c r="AN32" s="499"/>
    </row>
    <row r="33" spans="1:40" x14ac:dyDescent="0.25">
      <c r="A33" s="7" t="s">
        <v>31</v>
      </c>
      <c r="B33" s="142"/>
      <c r="C33" s="33">
        <v>372</v>
      </c>
      <c r="D33" s="499"/>
      <c r="F33" s="142"/>
      <c r="G33" s="33">
        <v>326</v>
      </c>
      <c r="H33" s="499"/>
      <c r="J33" s="142"/>
      <c r="K33" s="33">
        <v>45</v>
      </c>
      <c r="L33" s="499"/>
      <c r="N33" s="142"/>
      <c r="O33" s="142"/>
      <c r="P33" s="499"/>
      <c r="R33" s="142"/>
      <c r="S33" s="142"/>
      <c r="T33" s="499"/>
      <c r="V33" s="142"/>
      <c r="W33" s="33">
        <v>433</v>
      </c>
      <c r="X33" s="499"/>
      <c r="Z33" s="142"/>
      <c r="AA33" s="33">
        <v>330</v>
      </c>
      <c r="AB33" s="499"/>
      <c r="AD33" s="142"/>
      <c r="AE33" s="142">
        <v>32</v>
      </c>
      <c r="AF33" s="499"/>
      <c r="AH33" s="142"/>
      <c r="AI33" s="142"/>
      <c r="AJ33" s="499"/>
      <c r="AL33" s="142"/>
      <c r="AM33" s="142"/>
      <c r="AN33" s="499"/>
    </row>
    <row r="34" spans="1:40" x14ac:dyDescent="0.25">
      <c r="A34" s="7" t="s">
        <v>32</v>
      </c>
      <c r="B34" s="142"/>
      <c r="C34" s="33">
        <v>160</v>
      </c>
      <c r="D34" s="499"/>
      <c r="F34" s="142"/>
      <c r="G34" s="33">
        <v>110</v>
      </c>
      <c r="H34" s="499"/>
      <c r="J34" s="142"/>
      <c r="K34" s="33">
        <v>13</v>
      </c>
      <c r="L34" s="499"/>
      <c r="N34" s="142"/>
      <c r="O34" s="142"/>
      <c r="P34" s="499"/>
      <c r="R34" s="142"/>
      <c r="S34" s="142"/>
      <c r="T34" s="499"/>
      <c r="V34" s="142"/>
      <c r="W34" s="33">
        <v>165</v>
      </c>
      <c r="X34" s="499"/>
      <c r="Z34" s="142"/>
      <c r="AA34" s="33">
        <v>115</v>
      </c>
      <c r="AB34" s="499"/>
      <c r="AD34" s="142"/>
      <c r="AE34" s="142">
        <v>14</v>
      </c>
      <c r="AF34" s="499"/>
      <c r="AH34" s="142"/>
      <c r="AI34" s="142"/>
      <c r="AJ34" s="499"/>
      <c r="AL34" s="142"/>
      <c r="AM34" s="142"/>
      <c r="AN34" s="499"/>
    </row>
    <row r="35" spans="1:40" s="27" customFormat="1" x14ac:dyDescent="0.25">
      <c r="A35" s="40"/>
      <c r="B35" s="40"/>
      <c r="F35" s="40"/>
      <c r="J35" s="40"/>
      <c r="N35" s="40"/>
      <c r="R35" s="40"/>
    </row>
    <row r="36" spans="1:40" x14ac:dyDescent="0.25">
      <c r="A36" s="14" t="s">
        <v>35</v>
      </c>
    </row>
    <row r="37" spans="1:40" ht="15.6" x14ac:dyDescent="0.25">
      <c r="A37" s="512" t="s">
        <v>146</v>
      </c>
      <c r="B37" s="511"/>
      <c r="C37" s="511"/>
      <c r="F37" s="511"/>
      <c r="G37" s="511"/>
      <c r="J37" s="511"/>
      <c r="K37" s="511"/>
      <c r="N37" s="511"/>
      <c r="O37" s="511"/>
      <c r="R37" s="511"/>
      <c r="S37" s="511"/>
      <c r="V37" s="511"/>
      <c r="X37" s="511"/>
      <c r="Y37" s="511"/>
    </row>
    <row r="38" spans="1:40" ht="15.6" x14ac:dyDescent="0.25">
      <c r="A38" s="512" t="s">
        <v>147</v>
      </c>
      <c r="B38" s="511"/>
      <c r="C38" s="511"/>
      <c r="F38" s="511"/>
      <c r="G38" s="511"/>
      <c r="J38" s="511"/>
      <c r="K38" s="511"/>
      <c r="N38" s="511"/>
      <c r="O38" s="511"/>
      <c r="R38" s="511"/>
      <c r="S38" s="511"/>
      <c r="V38" s="511"/>
      <c r="X38" s="511"/>
      <c r="Y38" s="511"/>
    </row>
    <row r="39" spans="1:40" ht="15.6" x14ac:dyDescent="0.25">
      <c r="A39" s="512" t="s">
        <v>148</v>
      </c>
      <c r="B39" s="511"/>
      <c r="C39" s="511"/>
      <c r="F39" s="511"/>
      <c r="G39" s="511"/>
      <c r="J39" s="511"/>
      <c r="K39" s="511"/>
      <c r="N39" s="511"/>
      <c r="O39" s="511"/>
      <c r="R39" s="511"/>
      <c r="S39" s="511"/>
      <c r="V39" s="511"/>
      <c r="X39" s="511"/>
      <c r="Y39" s="511"/>
    </row>
    <row r="41" spans="1:40" ht="39" customHeight="1" x14ac:dyDescent="0.25">
      <c r="A41" s="1004" t="s">
        <v>49</v>
      </c>
      <c r="B41" s="1020"/>
      <c r="C41" s="1020"/>
      <c r="D41" s="1020"/>
      <c r="E41" s="1020"/>
      <c r="F41" s="1020"/>
      <c r="G41" s="1020"/>
      <c r="H41" s="1020"/>
      <c r="I41" s="1020"/>
      <c r="J41" s="1020"/>
      <c r="K41" s="1020"/>
      <c r="L41" s="1020"/>
      <c r="M41" s="527"/>
      <c r="N41" s="527"/>
      <c r="O41" s="527"/>
      <c r="P41" s="527"/>
      <c r="Q41" s="527"/>
      <c r="R41" s="527"/>
    </row>
    <row r="43" spans="1:40" ht="14.25" customHeight="1" x14ac:dyDescent="0.25">
      <c r="A43" s="1005" t="s">
        <v>149</v>
      </c>
      <c r="B43" s="1005"/>
      <c r="C43" s="1005"/>
      <c r="D43" s="1005"/>
      <c r="E43" s="1005"/>
      <c r="F43" s="1005"/>
      <c r="G43" s="1005"/>
      <c r="H43" s="1005"/>
      <c r="I43" s="1005"/>
      <c r="J43" s="1005"/>
      <c r="K43" s="1005"/>
      <c r="L43" s="1005"/>
    </row>
    <row r="44" spans="1:40" x14ac:dyDescent="0.25">
      <c r="A44" s="1005"/>
      <c r="B44" s="1005"/>
      <c r="C44" s="1005"/>
      <c r="D44" s="1005"/>
      <c r="E44" s="1005"/>
      <c r="F44" s="1005"/>
      <c r="G44" s="1005"/>
      <c r="H44" s="1005"/>
      <c r="I44" s="1005"/>
      <c r="J44" s="1005"/>
      <c r="K44" s="1005"/>
      <c r="L44" s="1005"/>
    </row>
    <row r="45" spans="1:40" x14ac:dyDescent="0.25">
      <c r="A45" s="1005"/>
      <c r="B45" s="1005"/>
      <c r="C45" s="1005"/>
      <c r="D45" s="1005"/>
      <c r="E45" s="1005"/>
      <c r="F45" s="1005"/>
      <c r="G45" s="1005"/>
      <c r="H45" s="1005"/>
      <c r="I45" s="1005"/>
      <c r="J45" s="1005"/>
      <c r="K45" s="1005"/>
      <c r="L45" s="1005"/>
    </row>
    <row r="46" spans="1:40" x14ac:dyDescent="0.25">
      <c r="A46" s="1005"/>
      <c r="B46" s="1005"/>
      <c r="C46" s="1005"/>
      <c r="D46" s="1005"/>
      <c r="E46" s="1005"/>
      <c r="F46" s="1005"/>
      <c r="G46" s="1005"/>
      <c r="H46" s="1005"/>
      <c r="I46" s="1005"/>
      <c r="J46" s="1005"/>
      <c r="K46" s="1005"/>
      <c r="L46" s="1005"/>
    </row>
    <row r="47" spans="1:40" x14ac:dyDescent="0.25">
      <c r="A47" s="1005"/>
      <c r="B47" s="1005"/>
      <c r="C47" s="1005"/>
      <c r="D47" s="1005"/>
      <c r="E47" s="1005"/>
      <c r="F47" s="1005"/>
      <c r="G47" s="1005"/>
      <c r="H47" s="1005"/>
      <c r="I47" s="1005"/>
      <c r="J47" s="1005"/>
      <c r="K47" s="1005"/>
      <c r="L47" s="1005"/>
    </row>
    <row r="48" spans="1:40" x14ac:dyDescent="0.25">
      <c r="A48" s="1005"/>
      <c r="B48" s="1005"/>
      <c r="C48" s="1005"/>
      <c r="D48" s="1005"/>
      <c r="E48" s="1005"/>
      <c r="F48" s="1005"/>
      <c r="G48" s="1005"/>
      <c r="H48" s="1005"/>
      <c r="I48" s="1005"/>
      <c r="J48" s="1005"/>
      <c r="K48" s="1005"/>
      <c r="L48" s="1005"/>
    </row>
    <row r="49" spans="1:20" x14ac:dyDescent="0.25">
      <c r="A49" s="1005"/>
      <c r="B49" s="1005"/>
      <c r="C49" s="1005"/>
      <c r="D49" s="1005"/>
      <c r="E49" s="1005"/>
      <c r="F49" s="1005"/>
      <c r="G49" s="1005"/>
      <c r="H49" s="1005"/>
      <c r="I49" s="1005"/>
      <c r="J49" s="1005"/>
      <c r="K49" s="1005"/>
      <c r="L49" s="1005"/>
    </row>
    <row r="50" spans="1:20" x14ac:dyDescent="0.25">
      <c r="A50" s="1005"/>
      <c r="B50" s="1005"/>
      <c r="C50" s="1005"/>
      <c r="D50" s="1005"/>
      <c r="E50" s="1005"/>
      <c r="F50" s="1005"/>
      <c r="G50" s="1005"/>
      <c r="H50" s="1005"/>
      <c r="I50" s="1005"/>
      <c r="J50" s="1005"/>
      <c r="K50" s="1005"/>
      <c r="L50" s="1005"/>
    </row>
    <row r="51" spans="1:20" x14ac:dyDescent="0.25">
      <c r="A51" s="1005"/>
      <c r="B51" s="1005"/>
      <c r="C51" s="1005"/>
      <c r="D51" s="1005"/>
      <c r="E51" s="1005"/>
      <c r="F51" s="1005"/>
      <c r="G51" s="1005"/>
      <c r="H51" s="1005"/>
      <c r="I51" s="1005"/>
      <c r="J51" s="1005"/>
      <c r="K51" s="1005"/>
      <c r="L51" s="1005"/>
    </row>
    <row r="52" spans="1:20" x14ac:dyDescent="0.25">
      <c r="A52" s="1005"/>
      <c r="B52" s="1005"/>
      <c r="C52" s="1005"/>
      <c r="D52" s="1005"/>
      <c r="E52" s="1005"/>
      <c r="F52" s="1005"/>
      <c r="G52" s="1005"/>
      <c r="H52" s="1005"/>
      <c r="I52" s="1005"/>
      <c r="J52" s="1005"/>
      <c r="K52" s="1005"/>
      <c r="L52" s="1005"/>
    </row>
    <row r="53" spans="1:20" x14ac:dyDescent="0.25">
      <c r="A53" s="1005"/>
      <c r="B53" s="1005"/>
      <c r="C53" s="1005"/>
      <c r="D53" s="1005"/>
      <c r="E53" s="1005"/>
      <c r="F53" s="1005"/>
      <c r="G53" s="1005"/>
      <c r="H53" s="1005"/>
      <c r="I53" s="1005"/>
      <c r="J53" s="1005"/>
      <c r="K53" s="1005"/>
      <c r="L53" s="1005"/>
    </row>
    <row r="54" spans="1:20" x14ac:dyDescent="0.25">
      <c r="A54" s="1005"/>
      <c r="B54" s="1005"/>
      <c r="C54" s="1005"/>
      <c r="D54" s="1005"/>
      <c r="E54" s="1005"/>
      <c r="F54" s="1005"/>
      <c r="G54" s="1005"/>
      <c r="H54" s="1005"/>
      <c r="I54" s="1005"/>
      <c r="J54" s="1005"/>
      <c r="K54" s="1005"/>
      <c r="L54" s="1005"/>
    </row>
    <row r="55" spans="1:20" x14ac:dyDescent="0.25">
      <c r="A55" s="1005"/>
      <c r="B55" s="1005"/>
      <c r="C55" s="1005"/>
      <c r="D55" s="1005"/>
      <c r="E55" s="1005"/>
      <c r="F55" s="1005"/>
      <c r="G55" s="1005"/>
      <c r="H55" s="1005"/>
      <c r="I55" s="1005"/>
      <c r="J55" s="1005"/>
      <c r="K55" s="1005"/>
      <c r="L55" s="1005"/>
    </row>
    <row r="56" spans="1:20" x14ac:dyDescent="0.25">
      <c r="A56" s="1005"/>
      <c r="B56" s="1005"/>
      <c r="C56" s="1005"/>
      <c r="D56" s="1005"/>
      <c r="E56" s="1005"/>
      <c r="F56" s="1005"/>
      <c r="G56" s="1005"/>
      <c r="H56" s="1005"/>
      <c r="I56" s="1005"/>
      <c r="J56" s="1005"/>
      <c r="K56" s="1005"/>
      <c r="L56" s="1005"/>
    </row>
    <row r="57" spans="1:20" x14ac:dyDescent="0.25">
      <c r="A57" s="1005"/>
      <c r="B57" s="1005"/>
      <c r="C57" s="1005"/>
      <c r="D57" s="1005"/>
      <c r="E57" s="1005"/>
      <c r="F57" s="1005"/>
      <c r="G57" s="1005"/>
      <c r="H57" s="1005"/>
      <c r="I57" s="1005"/>
      <c r="J57" s="1005"/>
      <c r="K57" s="1005"/>
      <c r="L57" s="1005"/>
    </row>
    <row r="58" spans="1:20" x14ac:dyDescent="0.25">
      <c r="A58" s="1005"/>
      <c r="B58" s="1005"/>
      <c r="C58" s="1005"/>
      <c r="D58" s="1005"/>
      <c r="E58" s="1005"/>
      <c r="F58" s="1005"/>
      <c r="G58" s="1005"/>
      <c r="H58" s="1005"/>
      <c r="I58" s="1005"/>
      <c r="J58" s="1005"/>
      <c r="K58" s="1005"/>
      <c r="L58" s="1005"/>
    </row>
    <row r="59" spans="1:20" x14ac:dyDescent="0.25">
      <c r="A59" s="89"/>
      <c r="B59" s="89"/>
      <c r="C59" s="89"/>
      <c r="D59" s="89"/>
      <c r="E59" s="89"/>
      <c r="F59" s="89"/>
      <c r="G59" s="89"/>
      <c r="H59" s="89"/>
      <c r="I59" s="89"/>
      <c r="J59" s="89"/>
      <c r="K59" s="89"/>
      <c r="L59" s="89"/>
      <c r="M59" s="89"/>
      <c r="N59" s="89"/>
      <c r="O59" s="89"/>
      <c r="P59" s="89"/>
      <c r="Q59" s="89"/>
      <c r="R59" s="89"/>
      <c r="S59" s="89"/>
      <c r="T59" s="89"/>
    </row>
    <row r="60" spans="1:20" x14ac:dyDescent="0.25">
      <c r="A60" s="89"/>
      <c r="B60" s="89"/>
      <c r="C60" s="89"/>
      <c r="D60" s="89"/>
      <c r="E60" s="89"/>
      <c r="F60" s="89"/>
      <c r="G60" s="89"/>
      <c r="H60" s="89"/>
      <c r="I60" s="89"/>
      <c r="J60" s="89"/>
      <c r="K60" s="89"/>
      <c r="L60" s="89"/>
      <c r="M60" s="89"/>
      <c r="N60" s="89"/>
      <c r="O60" s="89"/>
      <c r="P60" s="89"/>
      <c r="Q60" s="89"/>
      <c r="R60" s="89"/>
      <c r="S60" s="89"/>
      <c r="T60" s="89"/>
    </row>
    <row r="61" spans="1:20" x14ac:dyDescent="0.25">
      <c r="A61" s="89"/>
      <c r="B61" s="89"/>
      <c r="C61" s="89"/>
      <c r="D61" s="89"/>
      <c r="E61" s="89"/>
      <c r="F61" s="89"/>
      <c r="G61" s="89"/>
      <c r="H61" s="89"/>
      <c r="I61" s="89"/>
      <c r="J61" s="89"/>
      <c r="K61" s="89"/>
      <c r="L61" s="89"/>
      <c r="M61" s="89"/>
      <c r="N61" s="89"/>
      <c r="O61" s="89"/>
      <c r="P61" s="89"/>
      <c r="Q61" s="89"/>
      <c r="R61" s="89"/>
      <c r="S61" s="89"/>
      <c r="T61" s="89"/>
    </row>
    <row r="62" spans="1:20" x14ac:dyDescent="0.25">
      <c r="A62" s="89"/>
      <c r="B62" s="89"/>
      <c r="C62" s="89"/>
      <c r="D62" s="89"/>
      <c r="E62" s="89"/>
      <c r="F62" s="89"/>
      <c r="G62" s="89"/>
      <c r="H62" s="89"/>
      <c r="I62" s="89"/>
      <c r="J62" s="89"/>
      <c r="K62" s="89"/>
      <c r="L62" s="89"/>
      <c r="M62" s="89"/>
      <c r="N62" s="89"/>
      <c r="O62" s="89"/>
      <c r="P62" s="89"/>
      <c r="Q62" s="89"/>
      <c r="R62" s="89"/>
      <c r="S62" s="89"/>
      <c r="T62" s="89"/>
    </row>
  </sheetData>
  <mergeCells count="14">
    <mergeCell ref="AH6:AJ6"/>
    <mergeCell ref="AL6:AN6"/>
    <mergeCell ref="A41:L41"/>
    <mergeCell ref="A43:L58"/>
    <mergeCell ref="B5:T5"/>
    <mergeCell ref="V5:AN5"/>
    <mergeCell ref="B6:D6"/>
    <mergeCell ref="F6:H6"/>
    <mergeCell ref="J6:L6"/>
    <mergeCell ref="N6:P6"/>
    <mergeCell ref="R6:T6"/>
    <mergeCell ref="V6:X6"/>
    <mergeCell ref="Z6:AB6"/>
    <mergeCell ref="AD6:AF6"/>
  </mergeCells>
  <pageMargins left="0.74803149606299213" right="0.74803149606299213" top="0.98425196850393704" bottom="0.98425196850393704" header="0.51181102362204722" footer="0.51181102362204722"/>
  <pageSetup paperSize="8" scale="5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N62"/>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A43" sqref="A43:L58"/>
    </sheetView>
  </sheetViews>
  <sheetFormatPr defaultRowHeight="13.2" x14ac:dyDescent="0.25"/>
  <cols>
    <col min="1" max="1" width="27.44140625" style="3" customWidth="1"/>
    <col min="2" max="2" width="13.88671875" style="3" customWidth="1"/>
    <col min="3" max="3" width="10.5546875" style="3" bestFit="1" customWidth="1"/>
    <col min="4" max="4" width="10.5546875" style="3" customWidth="1"/>
    <col min="5" max="5" width="3.5546875" style="3" customWidth="1"/>
    <col min="6" max="6" width="13.5546875" style="3" customWidth="1"/>
    <col min="7" max="7" width="10.5546875" style="3" bestFit="1" customWidth="1"/>
    <col min="8" max="8" width="10.5546875" style="3" customWidth="1"/>
    <col min="9" max="9" width="3.5546875" style="3" customWidth="1"/>
    <col min="10" max="10" width="13.88671875" style="3" customWidth="1"/>
    <col min="11" max="11" width="10.5546875" style="3" bestFit="1" customWidth="1"/>
    <col min="12" max="12" width="10.5546875" style="3" customWidth="1"/>
    <col min="13" max="13" width="3.5546875" style="3" customWidth="1"/>
    <col min="14" max="14" width="13.88671875" style="3" customWidth="1"/>
    <col min="15" max="15" width="10.5546875" style="3" bestFit="1" customWidth="1"/>
    <col min="16" max="16" width="10.5546875" style="3" customWidth="1"/>
    <col min="17" max="17" width="3.5546875" style="3" customWidth="1"/>
    <col min="18" max="18" width="13.88671875" style="3" customWidth="1"/>
    <col min="19" max="19" width="10.5546875" style="3" bestFit="1" customWidth="1"/>
    <col min="20" max="20" width="10.5546875" style="3" customWidth="1"/>
    <col min="21" max="21" width="3.5546875" style="3" customWidth="1"/>
    <col min="22" max="24" width="9.109375" style="3"/>
    <col min="25" max="25" width="3.5546875" style="3" customWidth="1"/>
    <col min="26" max="28" width="9.109375" style="3"/>
    <col min="29" max="29" width="3.5546875" style="3" customWidth="1"/>
    <col min="30" max="32" width="9.109375" style="3"/>
    <col min="33" max="33" width="3.5546875" style="3" customWidth="1"/>
    <col min="34" max="36" width="9.109375" style="3"/>
    <col min="37" max="37" width="3.5546875" style="3" customWidth="1"/>
    <col min="38" max="256" width="9.109375" style="3"/>
    <col min="257" max="257" width="27.44140625" style="3" customWidth="1"/>
    <col min="258" max="258" width="13.88671875" style="3" customWidth="1"/>
    <col min="259" max="259" width="10.5546875" style="3" bestFit="1" customWidth="1"/>
    <col min="260" max="260" width="10.5546875" style="3" customWidth="1"/>
    <col min="261" max="261" width="3.5546875" style="3" customWidth="1"/>
    <col min="262" max="262" width="13.5546875" style="3" customWidth="1"/>
    <col min="263" max="263" width="10.5546875" style="3" bestFit="1" customWidth="1"/>
    <col min="264" max="264" width="10.5546875" style="3" customWidth="1"/>
    <col min="265" max="265" width="3.5546875" style="3" customWidth="1"/>
    <col min="266" max="266" width="13.88671875" style="3" customWidth="1"/>
    <col min="267" max="267" width="10.5546875" style="3" bestFit="1" customWidth="1"/>
    <col min="268" max="268" width="10.5546875" style="3" customWidth="1"/>
    <col min="269" max="269" width="3.5546875" style="3" customWidth="1"/>
    <col min="270" max="270" width="13.88671875" style="3" customWidth="1"/>
    <col min="271" max="271" width="10.5546875" style="3" bestFit="1" customWidth="1"/>
    <col min="272" max="272" width="10.5546875" style="3" customWidth="1"/>
    <col min="273" max="273" width="3.5546875" style="3" customWidth="1"/>
    <col min="274" max="274" width="13.88671875" style="3" customWidth="1"/>
    <col min="275" max="275" width="10.5546875" style="3" bestFit="1" customWidth="1"/>
    <col min="276" max="276" width="10.5546875" style="3" customWidth="1"/>
    <col min="277" max="277" width="3.5546875" style="3" customWidth="1"/>
    <col min="278" max="280" width="9.109375" style="3"/>
    <col min="281" max="281" width="3.5546875" style="3" customWidth="1"/>
    <col min="282" max="284" width="9.109375" style="3"/>
    <col min="285" max="285" width="3.5546875" style="3" customWidth="1"/>
    <col min="286" max="288" width="9.109375" style="3"/>
    <col min="289" max="289" width="3.5546875" style="3" customWidth="1"/>
    <col min="290" max="292" width="9.109375" style="3"/>
    <col min="293" max="293" width="3.5546875" style="3" customWidth="1"/>
    <col min="294" max="512" width="9.109375" style="3"/>
    <col min="513" max="513" width="27.44140625" style="3" customWidth="1"/>
    <col min="514" max="514" width="13.88671875" style="3" customWidth="1"/>
    <col min="515" max="515" width="10.5546875" style="3" bestFit="1" customWidth="1"/>
    <col min="516" max="516" width="10.5546875" style="3" customWidth="1"/>
    <col min="517" max="517" width="3.5546875" style="3" customWidth="1"/>
    <col min="518" max="518" width="13.5546875" style="3" customWidth="1"/>
    <col min="519" max="519" width="10.5546875" style="3" bestFit="1" customWidth="1"/>
    <col min="520" max="520" width="10.5546875" style="3" customWidth="1"/>
    <col min="521" max="521" width="3.5546875" style="3" customWidth="1"/>
    <col min="522" max="522" width="13.88671875" style="3" customWidth="1"/>
    <col min="523" max="523" width="10.5546875" style="3" bestFit="1" customWidth="1"/>
    <col min="524" max="524" width="10.5546875" style="3" customWidth="1"/>
    <col min="525" max="525" width="3.5546875" style="3" customWidth="1"/>
    <col min="526" max="526" width="13.88671875" style="3" customWidth="1"/>
    <col min="527" max="527" width="10.5546875" style="3" bestFit="1" customWidth="1"/>
    <col min="528" max="528" width="10.5546875" style="3" customWidth="1"/>
    <col min="529" max="529" width="3.5546875" style="3" customWidth="1"/>
    <col min="530" max="530" width="13.88671875" style="3" customWidth="1"/>
    <col min="531" max="531" width="10.5546875" style="3" bestFit="1" customWidth="1"/>
    <col min="532" max="532" width="10.5546875" style="3" customWidth="1"/>
    <col min="533" max="533" width="3.5546875" style="3" customWidth="1"/>
    <col min="534" max="536" width="9.109375" style="3"/>
    <col min="537" max="537" width="3.5546875" style="3" customWidth="1"/>
    <col min="538" max="540" width="9.109375" style="3"/>
    <col min="541" max="541" width="3.5546875" style="3" customWidth="1"/>
    <col min="542" max="544" width="9.109375" style="3"/>
    <col min="545" max="545" width="3.5546875" style="3" customWidth="1"/>
    <col min="546" max="548" width="9.109375" style="3"/>
    <col min="549" max="549" width="3.5546875" style="3" customWidth="1"/>
    <col min="550" max="768" width="9.109375" style="3"/>
    <col min="769" max="769" width="27.44140625" style="3" customWidth="1"/>
    <col min="770" max="770" width="13.88671875" style="3" customWidth="1"/>
    <col min="771" max="771" width="10.5546875" style="3" bestFit="1" customWidth="1"/>
    <col min="772" max="772" width="10.5546875" style="3" customWidth="1"/>
    <col min="773" max="773" width="3.5546875" style="3" customWidth="1"/>
    <col min="774" max="774" width="13.5546875" style="3" customWidth="1"/>
    <col min="775" max="775" width="10.5546875" style="3" bestFit="1" customWidth="1"/>
    <col min="776" max="776" width="10.5546875" style="3" customWidth="1"/>
    <col min="777" max="777" width="3.5546875" style="3" customWidth="1"/>
    <col min="778" max="778" width="13.88671875" style="3" customWidth="1"/>
    <col min="779" max="779" width="10.5546875" style="3" bestFit="1" customWidth="1"/>
    <col min="780" max="780" width="10.5546875" style="3" customWidth="1"/>
    <col min="781" max="781" width="3.5546875" style="3" customWidth="1"/>
    <col min="782" max="782" width="13.88671875" style="3" customWidth="1"/>
    <col min="783" max="783" width="10.5546875" style="3" bestFit="1" customWidth="1"/>
    <col min="784" max="784" width="10.5546875" style="3" customWidth="1"/>
    <col min="785" max="785" width="3.5546875" style="3" customWidth="1"/>
    <col min="786" max="786" width="13.88671875" style="3" customWidth="1"/>
    <col min="787" max="787" width="10.5546875" style="3" bestFit="1" customWidth="1"/>
    <col min="788" max="788" width="10.5546875" style="3" customWidth="1"/>
    <col min="789" max="789" width="3.5546875" style="3" customWidth="1"/>
    <col min="790" max="792" width="9.109375" style="3"/>
    <col min="793" max="793" width="3.5546875" style="3" customWidth="1"/>
    <col min="794" max="796" width="9.109375" style="3"/>
    <col min="797" max="797" width="3.5546875" style="3" customWidth="1"/>
    <col min="798" max="800" width="9.109375" style="3"/>
    <col min="801" max="801" width="3.5546875" style="3" customWidth="1"/>
    <col min="802" max="804" width="9.109375" style="3"/>
    <col min="805" max="805" width="3.5546875" style="3" customWidth="1"/>
    <col min="806" max="1024" width="9.109375" style="3"/>
    <col min="1025" max="1025" width="27.44140625" style="3" customWidth="1"/>
    <col min="1026" max="1026" width="13.88671875" style="3" customWidth="1"/>
    <col min="1027" max="1027" width="10.5546875" style="3" bestFit="1" customWidth="1"/>
    <col min="1028" max="1028" width="10.5546875" style="3" customWidth="1"/>
    <col min="1029" max="1029" width="3.5546875" style="3" customWidth="1"/>
    <col min="1030" max="1030" width="13.5546875" style="3" customWidth="1"/>
    <col min="1031" max="1031" width="10.5546875" style="3" bestFit="1" customWidth="1"/>
    <col min="1032" max="1032" width="10.5546875" style="3" customWidth="1"/>
    <col min="1033" max="1033" width="3.5546875" style="3" customWidth="1"/>
    <col min="1034" max="1034" width="13.88671875" style="3" customWidth="1"/>
    <col min="1035" max="1035" width="10.5546875" style="3" bestFit="1" customWidth="1"/>
    <col min="1036" max="1036" width="10.5546875" style="3" customWidth="1"/>
    <col min="1037" max="1037" width="3.5546875" style="3" customWidth="1"/>
    <col min="1038" max="1038" width="13.88671875" style="3" customWidth="1"/>
    <col min="1039" max="1039" width="10.5546875" style="3" bestFit="1" customWidth="1"/>
    <col min="1040" max="1040" width="10.5546875" style="3" customWidth="1"/>
    <col min="1041" max="1041" width="3.5546875" style="3" customWidth="1"/>
    <col min="1042" max="1042" width="13.88671875" style="3" customWidth="1"/>
    <col min="1043" max="1043" width="10.5546875" style="3" bestFit="1" customWidth="1"/>
    <col min="1044" max="1044" width="10.5546875" style="3" customWidth="1"/>
    <col min="1045" max="1045" width="3.5546875" style="3" customWidth="1"/>
    <col min="1046" max="1048" width="9.109375" style="3"/>
    <col min="1049" max="1049" width="3.5546875" style="3" customWidth="1"/>
    <col min="1050" max="1052" width="9.109375" style="3"/>
    <col min="1053" max="1053" width="3.5546875" style="3" customWidth="1"/>
    <col min="1054" max="1056" width="9.109375" style="3"/>
    <col min="1057" max="1057" width="3.5546875" style="3" customWidth="1"/>
    <col min="1058" max="1060" width="9.109375" style="3"/>
    <col min="1061" max="1061" width="3.5546875" style="3" customWidth="1"/>
    <col min="1062" max="1280" width="9.109375" style="3"/>
    <col min="1281" max="1281" width="27.44140625" style="3" customWidth="1"/>
    <col min="1282" max="1282" width="13.88671875" style="3" customWidth="1"/>
    <col min="1283" max="1283" width="10.5546875" style="3" bestFit="1" customWidth="1"/>
    <col min="1284" max="1284" width="10.5546875" style="3" customWidth="1"/>
    <col min="1285" max="1285" width="3.5546875" style="3" customWidth="1"/>
    <col min="1286" max="1286" width="13.5546875" style="3" customWidth="1"/>
    <col min="1287" max="1287" width="10.5546875" style="3" bestFit="1" customWidth="1"/>
    <col min="1288" max="1288" width="10.5546875" style="3" customWidth="1"/>
    <col min="1289" max="1289" width="3.5546875" style="3" customWidth="1"/>
    <col min="1290" max="1290" width="13.88671875" style="3" customWidth="1"/>
    <col min="1291" max="1291" width="10.5546875" style="3" bestFit="1" customWidth="1"/>
    <col min="1292" max="1292" width="10.5546875" style="3" customWidth="1"/>
    <col min="1293" max="1293" width="3.5546875" style="3" customWidth="1"/>
    <col min="1294" max="1294" width="13.88671875" style="3" customWidth="1"/>
    <col min="1295" max="1295" width="10.5546875" style="3" bestFit="1" customWidth="1"/>
    <col min="1296" max="1296" width="10.5546875" style="3" customWidth="1"/>
    <col min="1297" max="1297" width="3.5546875" style="3" customWidth="1"/>
    <col min="1298" max="1298" width="13.88671875" style="3" customWidth="1"/>
    <col min="1299" max="1299" width="10.5546875" style="3" bestFit="1" customWidth="1"/>
    <col min="1300" max="1300" width="10.5546875" style="3" customWidth="1"/>
    <col min="1301" max="1301" width="3.5546875" style="3" customWidth="1"/>
    <col min="1302" max="1304" width="9.109375" style="3"/>
    <col min="1305" max="1305" width="3.5546875" style="3" customWidth="1"/>
    <col min="1306" max="1308" width="9.109375" style="3"/>
    <col min="1309" max="1309" width="3.5546875" style="3" customWidth="1"/>
    <col min="1310" max="1312" width="9.109375" style="3"/>
    <col min="1313" max="1313" width="3.5546875" style="3" customWidth="1"/>
    <col min="1314" max="1316" width="9.109375" style="3"/>
    <col min="1317" max="1317" width="3.5546875" style="3" customWidth="1"/>
    <col min="1318" max="1536" width="9.109375" style="3"/>
    <col min="1537" max="1537" width="27.44140625" style="3" customWidth="1"/>
    <col min="1538" max="1538" width="13.88671875" style="3" customWidth="1"/>
    <col min="1539" max="1539" width="10.5546875" style="3" bestFit="1" customWidth="1"/>
    <col min="1540" max="1540" width="10.5546875" style="3" customWidth="1"/>
    <col min="1541" max="1541" width="3.5546875" style="3" customWidth="1"/>
    <col min="1542" max="1542" width="13.5546875" style="3" customWidth="1"/>
    <col min="1543" max="1543" width="10.5546875" style="3" bestFit="1" customWidth="1"/>
    <col min="1544" max="1544" width="10.5546875" style="3" customWidth="1"/>
    <col min="1545" max="1545" width="3.5546875" style="3" customWidth="1"/>
    <col min="1546" max="1546" width="13.88671875" style="3" customWidth="1"/>
    <col min="1547" max="1547" width="10.5546875" style="3" bestFit="1" customWidth="1"/>
    <col min="1548" max="1548" width="10.5546875" style="3" customWidth="1"/>
    <col min="1549" max="1549" width="3.5546875" style="3" customWidth="1"/>
    <col min="1550" max="1550" width="13.88671875" style="3" customWidth="1"/>
    <col min="1551" max="1551" width="10.5546875" style="3" bestFit="1" customWidth="1"/>
    <col min="1552" max="1552" width="10.5546875" style="3" customWidth="1"/>
    <col min="1553" max="1553" width="3.5546875" style="3" customWidth="1"/>
    <col min="1554" max="1554" width="13.88671875" style="3" customWidth="1"/>
    <col min="1555" max="1555" width="10.5546875" style="3" bestFit="1" customWidth="1"/>
    <col min="1556" max="1556" width="10.5546875" style="3" customWidth="1"/>
    <col min="1557" max="1557" width="3.5546875" style="3" customWidth="1"/>
    <col min="1558" max="1560" width="9.109375" style="3"/>
    <col min="1561" max="1561" width="3.5546875" style="3" customWidth="1"/>
    <col min="1562" max="1564" width="9.109375" style="3"/>
    <col min="1565" max="1565" width="3.5546875" style="3" customWidth="1"/>
    <col min="1566" max="1568" width="9.109375" style="3"/>
    <col min="1569" max="1569" width="3.5546875" style="3" customWidth="1"/>
    <col min="1570" max="1572" width="9.109375" style="3"/>
    <col min="1573" max="1573" width="3.5546875" style="3" customWidth="1"/>
    <col min="1574" max="1792" width="9.109375" style="3"/>
    <col min="1793" max="1793" width="27.44140625" style="3" customWidth="1"/>
    <col min="1794" max="1794" width="13.88671875" style="3" customWidth="1"/>
    <col min="1795" max="1795" width="10.5546875" style="3" bestFit="1" customWidth="1"/>
    <col min="1796" max="1796" width="10.5546875" style="3" customWidth="1"/>
    <col min="1797" max="1797" width="3.5546875" style="3" customWidth="1"/>
    <col min="1798" max="1798" width="13.5546875" style="3" customWidth="1"/>
    <col min="1799" max="1799" width="10.5546875" style="3" bestFit="1" customWidth="1"/>
    <col min="1800" max="1800" width="10.5546875" style="3" customWidth="1"/>
    <col min="1801" max="1801" width="3.5546875" style="3" customWidth="1"/>
    <col min="1802" max="1802" width="13.88671875" style="3" customWidth="1"/>
    <col min="1803" max="1803" width="10.5546875" style="3" bestFit="1" customWidth="1"/>
    <col min="1804" max="1804" width="10.5546875" style="3" customWidth="1"/>
    <col min="1805" max="1805" width="3.5546875" style="3" customWidth="1"/>
    <col min="1806" max="1806" width="13.88671875" style="3" customWidth="1"/>
    <col min="1807" max="1807" width="10.5546875" style="3" bestFit="1" customWidth="1"/>
    <col min="1808" max="1808" width="10.5546875" style="3" customWidth="1"/>
    <col min="1809" max="1809" width="3.5546875" style="3" customWidth="1"/>
    <col min="1810" max="1810" width="13.88671875" style="3" customWidth="1"/>
    <col min="1811" max="1811" width="10.5546875" style="3" bestFit="1" customWidth="1"/>
    <col min="1812" max="1812" width="10.5546875" style="3" customWidth="1"/>
    <col min="1813" max="1813" width="3.5546875" style="3" customWidth="1"/>
    <col min="1814" max="1816" width="9.109375" style="3"/>
    <col min="1817" max="1817" width="3.5546875" style="3" customWidth="1"/>
    <col min="1818" max="1820" width="9.109375" style="3"/>
    <col min="1821" max="1821" width="3.5546875" style="3" customWidth="1"/>
    <col min="1822" max="1824" width="9.109375" style="3"/>
    <col min="1825" max="1825" width="3.5546875" style="3" customWidth="1"/>
    <col min="1826" max="1828" width="9.109375" style="3"/>
    <col min="1829" max="1829" width="3.5546875" style="3" customWidth="1"/>
    <col min="1830" max="2048" width="9.109375" style="3"/>
    <col min="2049" max="2049" width="27.44140625" style="3" customWidth="1"/>
    <col min="2050" max="2050" width="13.88671875" style="3" customWidth="1"/>
    <col min="2051" max="2051" width="10.5546875" style="3" bestFit="1" customWidth="1"/>
    <col min="2052" max="2052" width="10.5546875" style="3" customWidth="1"/>
    <col min="2053" max="2053" width="3.5546875" style="3" customWidth="1"/>
    <col min="2054" max="2054" width="13.5546875" style="3" customWidth="1"/>
    <col min="2055" max="2055" width="10.5546875" style="3" bestFit="1" customWidth="1"/>
    <col min="2056" max="2056" width="10.5546875" style="3" customWidth="1"/>
    <col min="2057" max="2057" width="3.5546875" style="3" customWidth="1"/>
    <col min="2058" max="2058" width="13.88671875" style="3" customWidth="1"/>
    <col min="2059" max="2059" width="10.5546875" style="3" bestFit="1" customWidth="1"/>
    <col min="2060" max="2060" width="10.5546875" style="3" customWidth="1"/>
    <col min="2061" max="2061" width="3.5546875" style="3" customWidth="1"/>
    <col min="2062" max="2062" width="13.88671875" style="3" customWidth="1"/>
    <col min="2063" max="2063" width="10.5546875" style="3" bestFit="1" customWidth="1"/>
    <col min="2064" max="2064" width="10.5546875" style="3" customWidth="1"/>
    <col min="2065" max="2065" width="3.5546875" style="3" customWidth="1"/>
    <col min="2066" max="2066" width="13.88671875" style="3" customWidth="1"/>
    <col min="2067" max="2067" width="10.5546875" style="3" bestFit="1" customWidth="1"/>
    <col min="2068" max="2068" width="10.5546875" style="3" customWidth="1"/>
    <col min="2069" max="2069" width="3.5546875" style="3" customWidth="1"/>
    <col min="2070" max="2072" width="9.109375" style="3"/>
    <col min="2073" max="2073" width="3.5546875" style="3" customWidth="1"/>
    <col min="2074" max="2076" width="9.109375" style="3"/>
    <col min="2077" max="2077" width="3.5546875" style="3" customWidth="1"/>
    <col min="2078" max="2080" width="9.109375" style="3"/>
    <col min="2081" max="2081" width="3.5546875" style="3" customWidth="1"/>
    <col min="2082" max="2084" width="9.109375" style="3"/>
    <col min="2085" max="2085" width="3.5546875" style="3" customWidth="1"/>
    <col min="2086" max="2304" width="9.109375" style="3"/>
    <col min="2305" max="2305" width="27.44140625" style="3" customWidth="1"/>
    <col min="2306" max="2306" width="13.88671875" style="3" customWidth="1"/>
    <col min="2307" max="2307" width="10.5546875" style="3" bestFit="1" customWidth="1"/>
    <col min="2308" max="2308" width="10.5546875" style="3" customWidth="1"/>
    <col min="2309" max="2309" width="3.5546875" style="3" customWidth="1"/>
    <col min="2310" max="2310" width="13.5546875" style="3" customWidth="1"/>
    <col min="2311" max="2311" width="10.5546875" style="3" bestFit="1" customWidth="1"/>
    <col min="2312" max="2312" width="10.5546875" style="3" customWidth="1"/>
    <col min="2313" max="2313" width="3.5546875" style="3" customWidth="1"/>
    <col min="2314" max="2314" width="13.88671875" style="3" customWidth="1"/>
    <col min="2315" max="2315" width="10.5546875" style="3" bestFit="1" customWidth="1"/>
    <col min="2316" max="2316" width="10.5546875" style="3" customWidth="1"/>
    <col min="2317" max="2317" width="3.5546875" style="3" customWidth="1"/>
    <col min="2318" max="2318" width="13.88671875" style="3" customWidth="1"/>
    <col min="2319" max="2319" width="10.5546875" style="3" bestFit="1" customWidth="1"/>
    <col min="2320" max="2320" width="10.5546875" style="3" customWidth="1"/>
    <col min="2321" max="2321" width="3.5546875" style="3" customWidth="1"/>
    <col min="2322" max="2322" width="13.88671875" style="3" customWidth="1"/>
    <col min="2323" max="2323" width="10.5546875" style="3" bestFit="1" customWidth="1"/>
    <col min="2324" max="2324" width="10.5546875" style="3" customWidth="1"/>
    <col min="2325" max="2325" width="3.5546875" style="3" customWidth="1"/>
    <col min="2326" max="2328" width="9.109375" style="3"/>
    <col min="2329" max="2329" width="3.5546875" style="3" customWidth="1"/>
    <col min="2330" max="2332" width="9.109375" style="3"/>
    <col min="2333" max="2333" width="3.5546875" style="3" customWidth="1"/>
    <col min="2334" max="2336" width="9.109375" style="3"/>
    <col min="2337" max="2337" width="3.5546875" style="3" customWidth="1"/>
    <col min="2338" max="2340" width="9.109375" style="3"/>
    <col min="2341" max="2341" width="3.5546875" style="3" customWidth="1"/>
    <col min="2342" max="2560" width="9.109375" style="3"/>
    <col min="2561" max="2561" width="27.44140625" style="3" customWidth="1"/>
    <col min="2562" max="2562" width="13.88671875" style="3" customWidth="1"/>
    <col min="2563" max="2563" width="10.5546875" style="3" bestFit="1" customWidth="1"/>
    <col min="2564" max="2564" width="10.5546875" style="3" customWidth="1"/>
    <col min="2565" max="2565" width="3.5546875" style="3" customWidth="1"/>
    <col min="2566" max="2566" width="13.5546875" style="3" customWidth="1"/>
    <col min="2567" max="2567" width="10.5546875" style="3" bestFit="1" customWidth="1"/>
    <col min="2568" max="2568" width="10.5546875" style="3" customWidth="1"/>
    <col min="2569" max="2569" width="3.5546875" style="3" customWidth="1"/>
    <col min="2570" max="2570" width="13.88671875" style="3" customWidth="1"/>
    <col min="2571" max="2571" width="10.5546875" style="3" bestFit="1" customWidth="1"/>
    <col min="2572" max="2572" width="10.5546875" style="3" customWidth="1"/>
    <col min="2573" max="2573" width="3.5546875" style="3" customWidth="1"/>
    <col min="2574" max="2574" width="13.88671875" style="3" customWidth="1"/>
    <col min="2575" max="2575" width="10.5546875" style="3" bestFit="1" customWidth="1"/>
    <col min="2576" max="2576" width="10.5546875" style="3" customWidth="1"/>
    <col min="2577" max="2577" width="3.5546875" style="3" customWidth="1"/>
    <col min="2578" max="2578" width="13.88671875" style="3" customWidth="1"/>
    <col min="2579" max="2579" width="10.5546875" style="3" bestFit="1" customWidth="1"/>
    <col min="2580" max="2580" width="10.5546875" style="3" customWidth="1"/>
    <col min="2581" max="2581" width="3.5546875" style="3" customWidth="1"/>
    <col min="2582" max="2584" width="9.109375" style="3"/>
    <col min="2585" max="2585" width="3.5546875" style="3" customWidth="1"/>
    <col min="2586" max="2588" width="9.109375" style="3"/>
    <col min="2589" max="2589" width="3.5546875" style="3" customWidth="1"/>
    <col min="2590" max="2592" width="9.109375" style="3"/>
    <col min="2593" max="2593" width="3.5546875" style="3" customWidth="1"/>
    <col min="2594" max="2596" width="9.109375" style="3"/>
    <col min="2597" max="2597" width="3.5546875" style="3" customWidth="1"/>
    <col min="2598" max="2816" width="9.109375" style="3"/>
    <col min="2817" max="2817" width="27.44140625" style="3" customWidth="1"/>
    <col min="2818" max="2818" width="13.88671875" style="3" customWidth="1"/>
    <col min="2819" max="2819" width="10.5546875" style="3" bestFit="1" customWidth="1"/>
    <col min="2820" max="2820" width="10.5546875" style="3" customWidth="1"/>
    <col min="2821" max="2821" width="3.5546875" style="3" customWidth="1"/>
    <col min="2822" max="2822" width="13.5546875" style="3" customWidth="1"/>
    <col min="2823" max="2823" width="10.5546875" style="3" bestFit="1" customWidth="1"/>
    <col min="2824" max="2824" width="10.5546875" style="3" customWidth="1"/>
    <col min="2825" max="2825" width="3.5546875" style="3" customWidth="1"/>
    <col min="2826" max="2826" width="13.88671875" style="3" customWidth="1"/>
    <col min="2827" max="2827" width="10.5546875" style="3" bestFit="1" customWidth="1"/>
    <col min="2828" max="2828" width="10.5546875" style="3" customWidth="1"/>
    <col min="2829" max="2829" width="3.5546875" style="3" customWidth="1"/>
    <col min="2830" max="2830" width="13.88671875" style="3" customWidth="1"/>
    <col min="2831" max="2831" width="10.5546875" style="3" bestFit="1" customWidth="1"/>
    <col min="2832" max="2832" width="10.5546875" style="3" customWidth="1"/>
    <col min="2833" max="2833" width="3.5546875" style="3" customWidth="1"/>
    <col min="2834" max="2834" width="13.88671875" style="3" customWidth="1"/>
    <col min="2835" max="2835" width="10.5546875" style="3" bestFit="1" customWidth="1"/>
    <col min="2836" max="2836" width="10.5546875" style="3" customWidth="1"/>
    <col min="2837" max="2837" width="3.5546875" style="3" customWidth="1"/>
    <col min="2838" max="2840" width="9.109375" style="3"/>
    <col min="2841" max="2841" width="3.5546875" style="3" customWidth="1"/>
    <col min="2842" max="2844" width="9.109375" style="3"/>
    <col min="2845" max="2845" width="3.5546875" style="3" customWidth="1"/>
    <col min="2846" max="2848" width="9.109375" style="3"/>
    <col min="2849" max="2849" width="3.5546875" style="3" customWidth="1"/>
    <col min="2850" max="2852" width="9.109375" style="3"/>
    <col min="2853" max="2853" width="3.5546875" style="3" customWidth="1"/>
    <col min="2854" max="3072" width="9.109375" style="3"/>
    <col min="3073" max="3073" width="27.44140625" style="3" customWidth="1"/>
    <col min="3074" max="3074" width="13.88671875" style="3" customWidth="1"/>
    <col min="3075" max="3075" width="10.5546875" style="3" bestFit="1" customWidth="1"/>
    <col min="3076" max="3076" width="10.5546875" style="3" customWidth="1"/>
    <col min="3077" max="3077" width="3.5546875" style="3" customWidth="1"/>
    <col min="3078" max="3078" width="13.5546875" style="3" customWidth="1"/>
    <col min="3079" max="3079" width="10.5546875" style="3" bestFit="1" customWidth="1"/>
    <col min="3080" max="3080" width="10.5546875" style="3" customWidth="1"/>
    <col min="3081" max="3081" width="3.5546875" style="3" customWidth="1"/>
    <col min="3082" max="3082" width="13.88671875" style="3" customWidth="1"/>
    <col min="3083" max="3083" width="10.5546875" style="3" bestFit="1" customWidth="1"/>
    <col min="3084" max="3084" width="10.5546875" style="3" customWidth="1"/>
    <col min="3085" max="3085" width="3.5546875" style="3" customWidth="1"/>
    <col min="3086" max="3086" width="13.88671875" style="3" customWidth="1"/>
    <col min="3087" max="3087" width="10.5546875" style="3" bestFit="1" customWidth="1"/>
    <col min="3088" max="3088" width="10.5546875" style="3" customWidth="1"/>
    <col min="3089" max="3089" width="3.5546875" style="3" customWidth="1"/>
    <col min="3090" max="3090" width="13.88671875" style="3" customWidth="1"/>
    <col min="3091" max="3091" width="10.5546875" style="3" bestFit="1" customWidth="1"/>
    <col min="3092" max="3092" width="10.5546875" style="3" customWidth="1"/>
    <col min="3093" max="3093" width="3.5546875" style="3" customWidth="1"/>
    <col min="3094" max="3096" width="9.109375" style="3"/>
    <col min="3097" max="3097" width="3.5546875" style="3" customWidth="1"/>
    <col min="3098" max="3100" width="9.109375" style="3"/>
    <col min="3101" max="3101" width="3.5546875" style="3" customWidth="1"/>
    <col min="3102" max="3104" width="9.109375" style="3"/>
    <col min="3105" max="3105" width="3.5546875" style="3" customWidth="1"/>
    <col min="3106" max="3108" width="9.109375" style="3"/>
    <col min="3109" max="3109" width="3.5546875" style="3" customWidth="1"/>
    <col min="3110" max="3328" width="9.109375" style="3"/>
    <col min="3329" max="3329" width="27.44140625" style="3" customWidth="1"/>
    <col min="3330" max="3330" width="13.88671875" style="3" customWidth="1"/>
    <col min="3331" max="3331" width="10.5546875" style="3" bestFit="1" customWidth="1"/>
    <col min="3332" max="3332" width="10.5546875" style="3" customWidth="1"/>
    <col min="3333" max="3333" width="3.5546875" style="3" customWidth="1"/>
    <col min="3334" max="3334" width="13.5546875" style="3" customWidth="1"/>
    <col min="3335" max="3335" width="10.5546875" style="3" bestFit="1" customWidth="1"/>
    <col min="3336" max="3336" width="10.5546875" style="3" customWidth="1"/>
    <col min="3337" max="3337" width="3.5546875" style="3" customWidth="1"/>
    <col min="3338" max="3338" width="13.88671875" style="3" customWidth="1"/>
    <col min="3339" max="3339" width="10.5546875" style="3" bestFit="1" customWidth="1"/>
    <col min="3340" max="3340" width="10.5546875" style="3" customWidth="1"/>
    <col min="3341" max="3341" width="3.5546875" style="3" customWidth="1"/>
    <col min="3342" max="3342" width="13.88671875" style="3" customWidth="1"/>
    <col min="3343" max="3343" width="10.5546875" style="3" bestFit="1" customWidth="1"/>
    <col min="3344" max="3344" width="10.5546875" style="3" customWidth="1"/>
    <col min="3345" max="3345" width="3.5546875" style="3" customWidth="1"/>
    <col min="3346" max="3346" width="13.88671875" style="3" customWidth="1"/>
    <col min="3347" max="3347" width="10.5546875" style="3" bestFit="1" customWidth="1"/>
    <col min="3348" max="3348" width="10.5546875" style="3" customWidth="1"/>
    <col min="3349" max="3349" width="3.5546875" style="3" customWidth="1"/>
    <col min="3350" max="3352" width="9.109375" style="3"/>
    <col min="3353" max="3353" width="3.5546875" style="3" customWidth="1"/>
    <col min="3354" max="3356" width="9.109375" style="3"/>
    <col min="3357" max="3357" width="3.5546875" style="3" customWidth="1"/>
    <col min="3358" max="3360" width="9.109375" style="3"/>
    <col min="3361" max="3361" width="3.5546875" style="3" customWidth="1"/>
    <col min="3362" max="3364" width="9.109375" style="3"/>
    <col min="3365" max="3365" width="3.5546875" style="3" customWidth="1"/>
    <col min="3366" max="3584" width="9.109375" style="3"/>
    <col min="3585" max="3585" width="27.44140625" style="3" customWidth="1"/>
    <col min="3586" max="3586" width="13.88671875" style="3" customWidth="1"/>
    <col min="3587" max="3587" width="10.5546875" style="3" bestFit="1" customWidth="1"/>
    <col min="3588" max="3588" width="10.5546875" style="3" customWidth="1"/>
    <col min="3589" max="3589" width="3.5546875" style="3" customWidth="1"/>
    <col min="3590" max="3590" width="13.5546875" style="3" customWidth="1"/>
    <col min="3591" max="3591" width="10.5546875" style="3" bestFit="1" customWidth="1"/>
    <col min="3592" max="3592" width="10.5546875" style="3" customWidth="1"/>
    <col min="3593" max="3593" width="3.5546875" style="3" customWidth="1"/>
    <col min="3594" max="3594" width="13.88671875" style="3" customWidth="1"/>
    <col min="3595" max="3595" width="10.5546875" style="3" bestFit="1" customWidth="1"/>
    <col min="3596" max="3596" width="10.5546875" style="3" customWidth="1"/>
    <col min="3597" max="3597" width="3.5546875" style="3" customWidth="1"/>
    <col min="3598" max="3598" width="13.88671875" style="3" customWidth="1"/>
    <col min="3599" max="3599" width="10.5546875" style="3" bestFit="1" customWidth="1"/>
    <col min="3600" max="3600" width="10.5546875" style="3" customWidth="1"/>
    <col min="3601" max="3601" width="3.5546875" style="3" customWidth="1"/>
    <col min="3602" max="3602" width="13.88671875" style="3" customWidth="1"/>
    <col min="3603" max="3603" width="10.5546875" style="3" bestFit="1" customWidth="1"/>
    <col min="3604" max="3604" width="10.5546875" style="3" customWidth="1"/>
    <col min="3605" max="3605" width="3.5546875" style="3" customWidth="1"/>
    <col min="3606" max="3608" width="9.109375" style="3"/>
    <col min="3609" max="3609" width="3.5546875" style="3" customWidth="1"/>
    <col min="3610" max="3612" width="9.109375" style="3"/>
    <col min="3613" max="3613" width="3.5546875" style="3" customWidth="1"/>
    <col min="3614" max="3616" width="9.109375" style="3"/>
    <col min="3617" max="3617" width="3.5546875" style="3" customWidth="1"/>
    <col min="3618" max="3620" width="9.109375" style="3"/>
    <col min="3621" max="3621" width="3.5546875" style="3" customWidth="1"/>
    <col min="3622" max="3840" width="9.109375" style="3"/>
    <col min="3841" max="3841" width="27.44140625" style="3" customWidth="1"/>
    <col min="3842" max="3842" width="13.88671875" style="3" customWidth="1"/>
    <col min="3843" max="3843" width="10.5546875" style="3" bestFit="1" customWidth="1"/>
    <col min="3844" max="3844" width="10.5546875" style="3" customWidth="1"/>
    <col min="3845" max="3845" width="3.5546875" style="3" customWidth="1"/>
    <col min="3846" max="3846" width="13.5546875" style="3" customWidth="1"/>
    <col min="3847" max="3847" width="10.5546875" style="3" bestFit="1" customWidth="1"/>
    <col min="3848" max="3848" width="10.5546875" style="3" customWidth="1"/>
    <col min="3849" max="3849" width="3.5546875" style="3" customWidth="1"/>
    <col min="3850" max="3850" width="13.88671875" style="3" customWidth="1"/>
    <col min="3851" max="3851" width="10.5546875" style="3" bestFit="1" customWidth="1"/>
    <col min="3852" max="3852" width="10.5546875" style="3" customWidth="1"/>
    <col min="3853" max="3853" width="3.5546875" style="3" customWidth="1"/>
    <col min="3854" max="3854" width="13.88671875" style="3" customWidth="1"/>
    <col min="3855" max="3855" width="10.5546875" style="3" bestFit="1" customWidth="1"/>
    <col min="3856" max="3856" width="10.5546875" style="3" customWidth="1"/>
    <col min="3857" max="3857" width="3.5546875" style="3" customWidth="1"/>
    <col min="3858" max="3858" width="13.88671875" style="3" customWidth="1"/>
    <col min="3859" max="3859" width="10.5546875" style="3" bestFit="1" customWidth="1"/>
    <col min="3860" max="3860" width="10.5546875" style="3" customWidth="1"/>
    <col min="3861" max="3861" width="3.5546875" style="3" customWidth="1"/>
    <col min="3862" max="3864" width="9.109375" style="3"/>
    <col min="3865" max="3865" width="3.5546875" style="3" customWidth="1"/>
    <col min="3866" max="3868" width="9.109375" style="3"/>
    <col min="3869" max="3869" width="3.5546875" style="3" customWidth="1"/>
    <col min="3870" max="3872" width="9.109375" style="3"/>
    <col min="3873" max="3873" width="3.5546875" style="3" customWidth="1"/>
    <col min="3874" max="3876" width="9.109375" style="3"/>
    <col min="3877" max="3877" width="3.5546875" style="3" customWidth="1"/>
    <col min="3878" max="4096" width="9.109375" style="3"/>
    <col min="4097" max="4097" width="27.44140625" style="3" customWidth="1"/>
    <col min="4098" max="4098" width="13.88671875" style="3" customWidth="1"/>
    <col min="4099" max="4099" width="10.5546875" style="3" bestFit="1" customWidth="1"/>
    <col min="4100" max="4100" width="10.5546875" style="3" customWidth="1"/>
    <col min="4101" max="4101" width="3.5546875" style="3" customWidth="1"/>
    <col min="4102" max="4102" width="13.5546875" style="3" customWidth="1"/>
    <col min="4103" max="4103" width="10.5546875" style="3" bestFit="1" customWidth="1"/>
    <col min="4104" max="4104" width="10.5546875" style="3" customWidth="1"/>
    <col min="4105" max="4105" width="3.5546875" style="3" customWidth="1"/>
    <col min="4106" max="4106" width="13.88671875" style="3" customWidth="1"/>
    <col min="4107" max="4107" width="10.5546875" style="3" bestFit="1" customWidth="1"/>
    <col min="4108" max="4108" width="10.5546875" style="3" customWidth="1"/>
    <col min="4109" max="4109" width="3.5546875" style="3" customWidth="1"/>
    <col min="4110" max="4110" width="13.88671875" style="3" customWidth="1"/>
    <col min="4111" max="4111" width="10.5546875" style="3" bestFit="1" customWidth="1"/>
    <col min="4112" max="4112" width="10.5546875" style="3" customWidth="1"/>
    <col min="4113" max="4113" width="3.5546875" style="3" customWidth="1"/>
    <col min="4114" max="4114" width="13.88671875" style="3" customWidth="1"/>
    <col min="4115" max="4115" width="10.5546875" style="3" bestFit="1" customWidth="1"/>
    <col min="4116" max="4116" width="10.5546875" style="3" customWidth="1"/>
    <col min="4117" max="4117" width="3.5546875" style="3" customWidth="1"/>
    <col min="4118" max="4120" width="9.109375" style="3"/>
    <col min="4121" max="4121" width="3.5546875" style="3" customWidth="1"/>
    <col min="4122" max="4124" width="9.109375" style="3"/>
    <col min="4125" max="4125" width="3.5546875" style="3" customWidth="1"/>
    <col min="4126" max="4128" width="9.109375" style="3"/>
    <col min="4129" max="4129" width="3.5546875" style="3" customWidth="1"/>
    <col min="4130" max="4132" width="9.109375" style="3"/>
    <col min="4133" max="4133" width="3.5546875" style="3" customWidth="1"/>
    <col min="4134" max="4352" width="9.109375" style="3"/>
    <col min="4353" max="4353" width="27.44140625" style="3" customWidth="1"/>
    <col min="4354" max="4354" width="13.88671875" style="3" customWidth="1"/>
    <col min="4355" max="4355" width="10.5546875" style="3" bestFit="1" customWidth="1"/>
    <col min="4356" max="4356" width="10.5546875" style="3" customWidth="1"/>
    <col min="4357" max="4357" width="3.5546875" style="3" customWidth="1"/>
    <col min="4358" max="4358" width="13.5546875" style="3" customWidth="1"/>
    <col min="4359" max="4359" width="10.5546875" style="3" bestFit="1" customWidth="1"/>
    <col min="4360" max="4360" width="10.5546875" style="3" customWidth="1"/>
    <col min="4361" max="4361" width="3.5546875" style="3" customWidth="1"/>
    <col min="4362" max="4362" width="13.88671875" style="3" customWidth="1"/>
    <col min="4363" max="4363" width="10.5546875" style="3" bestFit="1" customWidth="1"/>
    <col min="4364" max="4364" width="10.5546875" style="3" customWidth="1"/>
    <col min="4365" max="4365" width="3.5546875" style="3" customWidth="1"/>
    <col min="4366" max="4366" width="13.88671875" style="3" customWidth="1"/>
    <col min="4367" max="4367" width="10.5546875" style="3" bestFit="1" customWidth="1"/>
    <col min="4368" max="4368" width="10.5546875" style="3" customWidth="1"/>
    <col min="4369" max="4369" width="3.5546875" style="3" customWidth="1"/>
    <col min="4370" max="4370" width="13.88671875" style="3" customWidth="1"/>
    <col min="4371" max="4371" width="10.5546875" style="3" bestFit="1" customWidth="1"/>
    <col min="4372" max="4372" width="10.5546875" style="3" customWidth="1"/>
    <col min="4373" max="4373" width="3.5546875" style="3" customWidth="1"/>
    <col min="4374" max="4376" width="9.109375" style="3"/>
    <col min="4377" max="4377" width="3.5546875" style="3" customWidth="1"/>
    <col min="4378" max="4380" width="9.109375" style="3"/>
    <col min="4381" max="4381" width="3.5546875" style="3" customWidth="1"/>
    <col min="4382" max="4384" width="9.109375" style="3"/>
    <col min="4385" max="4385" width="3.5546875" style="3" customWidth="1"/>
    <col min="4386" max="4388" width="9.109375" style="3"/>
    <col min="4389" max="4389" width="3.5546875" style="3" customWidth="1"/>
    <col min="4390" max="4608" width="9.109375" style="3"/>
    <col min="4609" max="4609" width="27.44140625" style="3" customWidth="1"/>
    <col min="4610" max="4610" width="13.88671875" style="3" customWidth="1"/>
    <col min="4611" max="4611" width="10.5546875" style="3" bestFit="1" customWidth="1"/>
    <col min="4612" max="4612" width="10.5546875" style="3" customWidth="1"/>
    <col min="4613" max="4613" width="3.5546875" style="3" customWidth="1"/>
    <col min="4614" max="4614" width="13.5546875" style="3" customWidth="1"/>
    <col min="4615" max="4615" width="10.5546875" style="3" bestFit="1" customWidth="1"/>
    <col min="4616" max="4616" width="10.5546875" style="3" customWidth="1"/>
    <col min="4617" max="4617" width="3.5546875" style="3" customWidth="1"/>
    <col min="4618" max="4618" width="13.88671875" style="3" customWidth="1"/>
    <col min="4619" max="4619" width="10.5546875" style="3" bestFit="1" customWidth="1"/>
    <col min="4620" max="4620" width="10.5546875" style="3" customWidth="1"/>
    <col min="4621" max="4621" width="3.5546875" style="3" customWidth="1"/>
    <col min="4622" max="4622" width="13.88671875" style="3" customWidth="1"/>
    <col min="4623" max="4623" width="10.5546875" style="3" bestFit="1" customWidth="1"/>
    <col min="4624" max="4624" width="10.5546875" style="3" customWidth="1"/>
    <col min="4625" max="4625" width="3.5546875" style="3" customWidth="1"/>
    <col min="4626" max="4626" width="13.88671875" style="3" customWidth="1"/>
    <col min="4627" max="4627" width="10.5546875" style="3" bestFit="1" customWidth="1"/>
    <col min="4628" max="4628" width="10.5546875" style="3" customWidth="1"/>
    <col min="4629" max="4629" width="3.5546875" style="3" customWidth="1"/>
    <col min="4630" max="4632" width="9.109375" style="3"/>
    <col min="4633" max="4633" width="3.5546875" style="3" customWidth="1"/>
    <col min="4634" max="4636" width="9.109375" style="3"/>
    <col min="4637" max="4637" width="3.5546875" style="3" customWidth="1"/>
    <col min="4638" max="4640" width="9.109375" style="3"/>
    <col min="4641" max="4641" width="3.5546875" style="3" customWidth="1"/>
    <col min="4642" max="4644" width="9.109375" style="3"/>
    <col min="4645" max="4645" width="3.5546875" style="3" customWidth="1"/>
    <col min="4646" max="4864" width="9.109375" style="3"/>
    <col min="4865" max="4865" width="27.44140625" style="3" customWidth="1"/>
    <col min="4866" max="4866" width="13.88671875" style="3" customWidth="1"/>
    <col min="4867" max="4867" width="10.5546875" style="3" bestFit="1" customWidth="1"/>
    <col min="4868" max="4868" width="10.5546875" style="3" customWidth="1"/>
    <col min="4869" max="4869" width="3.5546875" style="3" customWidth="1"/>
    <col min="4870" max="4870" width="13.5546875" style="3" customWidth="1"/>
    <col min="4871" max="4871" width="10.5546875" style="3" bestFit="1" customWidth="1"/>
    <col min="4872" max="4872" width="10.5546875" style="3" customWidth="1"/>
    <col min="4873" max="4873" width="3.5546875" style="3" customWidth="1"/>
    <col min="4874" max="4874" width="13.88671875" style="3" customWidth="1"/>
    <col min="4875" max="4875" width="10.5546875" style="3" bestFit="1" customWidth="1"/>
    <col min="4876" max="4876" width="10.5546875" style="3" customWidth="1"/>
    <col min="4877" max="4877" width="3.5546875" style="3" customWidth="1"/>
    <col min="4878" max="4878" width="13.88671875" style="3" customWidth="1"/>
    <col min="4879" max="4879" width="10.5546875" style="3" bestFit="1" customWidth="1"/>
    <col min="4880" max="4880" width="10.5546875" style="3" customWidth="1"/>
    <col min="4881" max="4881" width="3.5546875" style="3" customWidth="1"/>
    <col min="4882" max="4882" width="13.88671875" style="3" customWidth="1"/>
    <col min="4883" max="4883" width="10.5546875" style="3" bestFit="1" customWidth="1"/>
    <col min="4884" max="4884" width="10.5546875" style="3" customWidth="1"/>
    <col min="4885" max="4885" width="3.5546875" style="3" customWidth="1"/>
    <col min="4886" max="4888" width="9.109375" style="3"/>
    <col min="4889" max="4889" width="3.5546875" style="3" customWidth="1"/>
    <col min="4890" max="4892" width="9.109375" style="3"/>
    <col min="4893" max="4893" width="3.5546875" style="3" customWidth="1"/>
    <col min="4894" max="4896" width="9.109375" style="3"/>
    <col min="4897" max="4897" width="3.5546875" style="3" customWidth="1"/>
    <col min="4898" max="4900" width="9.109375" style="3"/>
    <col min="4901" max="4901" width="3.5546875" style="3" customWidth="1"/>
    <col min="4902" max="5120" width="9.109375" style="3"/>
    <col min="5121" max="5121" width="27.44140625" style="3" customWidth="1"/>
    <col min="5122" max="5122" width="13.88671875" style="3" customWidth="1"/>
    <col min="5123" max="5123" width="10.5546875" style="3" bestFit="1" customWidth="1"/>
    <col min="5124" max="5124" width="10.5546875" style="3" customWidth="1"/>
    <col min="5125" max="5125" width="3.5546875" style="3" customWidth="1"/>
    <col min="5126" max="5126" width="13.5546875" style="3" customWidth="1"/>
    <col min="5127" max="5127" width="10.5546875" style="3" bestFit="1" customWidth="1"/>
    <col min="5128" max="5128" width="10.5546875" style="3" customWidth="1"/>
    <col min="5129" max="5129" width="3.5546875" style="3" customWidth="1"/>
    <col min="5130" max="5130" width="13.88671875" style="3" customWidth="1"/>
    <col min="5131" max="5131" width="10.5546875" style="3" bestFit="1" customWidth="1"/>
    <col min="5132" max="5132" width="10.5546875" style="3" customWidth="1"/>
    <col min="5133" max="5133" width="3.5546875" style="3" customWidth="1"/>
    <col min="5134" max="5134" width="13.88671875" style="3" customWidth="1"/>
    <col min="5135" max="5135" width="10.5546875" style="3" bestFit="1" customWidth="1"/>
    <col min="5136" max="5136" width="10.5546875" style="3" customWidth="1"/>
    <col min="5137" max="5137" width="3.5546875" style="3" customWidth="1"/>
    <col min="5138" max="5138" width="13.88671875" style="3" customWidth="1"/>
    <col min="5139" max="5139" width="10.5546875" style="3" bestFit="1" customWidth="1"/>
    <col min="5140" max="5140" width="10.5546875" style="3" customWidth="1"/>
    <col min="5141" max="5141" width="3.5546875" style="3" customWidth="1"/>
    <col min="5142" max="5144" width="9.109375" style="3"/>
    <col min="5145" max="5145" width="3.5546875" style="3" customWidth="1"/>
    <col min="5146" max="5148" width="9.109375" style="3"/>
    <col min="5149" max="5149" width="3.5546875" style="3" customWidth="1"/>
    <col min="5150" max="5152" width="9.109375" style="3"/>
    <col min="5153" max="5153" width="3.5546875" style="3" customWidth="1"/>
    <col min="5154" max="5156" width="9.109375" style="3"/>
    <col min="5157" max="5157" width="3.5546875" style="3" customWidth="1"/>
    <col min="5158" max="5376" width="9.109375" style="3"/>
    <col min="5377" max="5377" width="27.44140625" style="3" customWidth="1"/>
    <col min="5378" max="5378" width="13.88671875" style="3" customWidth="1"/>
    <col min="5379" max="5379" width="10.5546875" style="3" bestFit="1" customWidth="1"/>
    <col min="5380" max="5380" width="10.5546875" style="3" customWidth="1"/>
    <col min="5381" max="5381" width="3.5546875" style="3" customWidth="1"/>
    <col min="5382" max="5382" width="13.5546875" style="3" customWidth="1"/>
    <col min="5383" max="5383" width="10.5546875" style="3" bestFit="1" customWidth="1"/>
    <col min="5384" max="5384" width="10.5546875" style="3" customWidth="1"/>
    <col min="5385" max="5385" width="3.5546875" style="3" customWidth="1"/>
    <col min="5386" max="5386" width="13.88671875" style="3" customWidth="1"/>
    <col min="5387" max="5387" width="10.5546875" style="3" bestFit="1" customWidth="1"/>
    <col min="5388" max="5388" width="10.5546875" style="3" customWidth="1"/>
    <col min="5389" max="5389" width="3.5546875" style="3" customWidth="1"/>
    <col min="5390" max="5390" width="13.88671875" style="3" customWidth="1"/>
    <col min="5391" max="5391" width="10.5546875" style="3" bestFit="1" customWidth="1"/>
    <col min="5392" max="5392" width="10.5546875" style="3" customWidth="1"/>
    <col min="5393" max="5393" width="3.5546875" style="3" customWidth="1"/>
    <col min="5394" max="5394" width="13.88671875" style="3" customWidth="1"/>
    <col min="5395" max="5395" width="10.5546875" style="3" bestFit="1" customWidth="1"/>
    <col min="5396" max="5396" width="10.5546875" style="3" customWidth="1"/>
    <col min="5397" max="5397" width="3.5546875" style="3" customWidth="1"/>
    <col min="5398" max="5400" width="9.109375" style="3"/>
    <col min="5401" max="5401" width="3.5546875" style="3" customWidth="1"/>
    <col min="5402" max="5404" width="9.109375" style="3"/>
    <col min="5405" max="5405" width="3.5546875" style="3" customWidth="1"/>
    <col min="5406" max="5408" width="9.109375" style="3"/>
    <col min="5409" max="5409" width="3.5546875" style="3" customWidth="1"/>
    <col min="5410" max="5412" width="9.109375" style="3"/>
    <col min="5413" max="5413" width="3.5546875" style="3" customWidth="1"/>
    <col min="5414" max="5632" width="9.109375" style="3"/>
    <col min="5633" max="5633" width="27.44140625" style="3" customWidth="1"/>
    <col min="5634" max="5634" width="13.88671875" style="3" customWidth="1"/>
    <col min="5635" max="5635" width="10.5546875" style="3" bestFit="1" customWidth="1"/>
    <col min="5636" max="5636" width="10.5546875" style="3" customWidth="1"/>
    <col min="5637" max="5637" width="3.5546875" style="3" customWidth="1"/>
    <col min="5638" max="5638" width="13.5546875" style="3" customWidth="1"/>
    <col min="5639" max="5639" width="10.5546875" style="3" bestFit="1" customWidth="1"/>
    <col min="5640" max="5640" width="10.5546875" style="3" customWidth="1"/>
    <col min="5641" max="5641" width="3.5546875" style="3" customWidth="1"/>
    <col min="5642" max="5642" width="13.88671875" style="3" customWidth="1"/>
    <col min="5643" max="5643" width="10.5546875" style="3" bestFit="1" customWidth="1"/>
    <col min="5644" max="5644" width="10.5546875" style="3" customWidth="1"/>
    <col min="5645" max="5645" width="3.5546875" style="3" customWidth="1"/>
    <col min="5646" max="5646" width="13.88671875" style="3" customWidth="1"/>
    <col min="5647" max="5647" width="10.5546875" style="3" bestFit="1" customWidth="1"/>
    <col min="5648" max="5648" width="10.5546875" style="3" customWidth="1"/>
    <col min="5649" max="5649" width="3.5546875" style="3" customWidth="1"/>
    <col min="5650" max="5650" width="13.88671875" style="3" customWidth="1"/>
    <col min="5651" max="5651" width="10.5546875" style="3" bestFit="1" customWidth="1"/>
    <col min="5652" max="5652" width="10.5546875" style="3" customWidth="1"/>
    <col min="5653" max="5653" width="3.5546875" style="3" customWidth="1"/>
    <col min="5654" max="5656" width="9.109375" style="3"/>
    <col min="5657" max="5657" width="3.5546875" style="3" customWidth="1"/>
    <col min="5658" max="5660" width="9.109375" style="3"/>
    <col min="5661" max="5661" width="3.5546875" style="3" customWidth="1"/>
    <col min="5662" max="5664" width="9.109375" style="3"/>
    <col min="5665" max="5665" width="3.5546875" style="3" customWidth="1"/>
    <col min="5666" max="5668" width="9.109375" style="3"/>
    <col min="5669" max="5669" width="3.5546875" style="3" customWidth="1"/>
    <col min="5670" max="5888" width="9.109375" style="3"/>
    <col min="5889" max="5889" width="27.44140625" style="3" customWidth="1"/>
    <col min="5890" max="5890" width="13.88671875" style="3" customWidth="1"/>
    <col min="5891" max="5891" width="10.5546875" style="3" bestFit="1" customWidth="1"/>
    <col min="5892" max="5892" width="10.5546875" style="3" customWidth="1"/>
    <col min="5893" max="5893" width="3.5546875" style="3" customWidth="1"/>
    <col min="5894" max="5894" width="13.5546875" style="3" customWidth="1"/>
    <col min="5895" max="5895" width="10.5546875" style="3" bestFit="1" customWidth="1"/>
    <col min="5896" max="5896" width="10.5546875" style="3" customWidth="1"/>
    <col min="5897" max="5897" width="3.5546875" style="3" customWidth="1"/>
    <col min="5898" max="5898" width="13.88671875" style="3" customWidth="1"/>
    <col min="5899" max="5899" width="10.5546875" style="3" bestFit="1" customWidth="1"/>
    <col min="5900" max="5900" width="10.5546875" style="3" customWidth="1"/>
    <col min="5901" max="5901" width="3.5546875" style="3" customWidth="1"/>
    <col min="5902" max="5902" width="13.88671875" style="3" customWidth="1"/>
    <col min="5903" max="5903" width="10.5546875" style="3" bestFit="1" customWidth="1"/>
    <col min="5904" max="5904" width="10.5546875" style="3" customWidth="1"/>
    <col min="5905" max="5905" width="3.5546875" style="3" customWidth="1"/>
    <col min="5906" max="5906" width="13.88671875" style="3" customWidth="1"/>
    <col min="5907" max="5907" width="10.5546875" style="3" bestFit="1" customWidth="1"/>
    <col min="5908" max="5908" width="10.5546875" style="3" customWidth="1"/>
    <col min="5909" max="5909" width="3.5546875" style="3" customWidth="1"/>
    <col min="5910" max="5912" width="9.109375" style="3"/>
    <col min="5913" max="5913" width="3.5546875" style="3" customWidth="1"/>
    <col min="5914" max="5916" width="9.109375" style="3"/>
    <col min="5917" max="5917" width="3.5546875" style="3" customWidth="1"/>
    <col min="5918" max="5920" width="9.109375" style="3"/>
    <col min="5921" max="5921" width="3.5546875" style="3" customWidth="1"/>
    <col min="5922" max="5924" width="9.109375" style="3"/>
    <col min="5925" max="5925" width="3.5546875" style="3" customWidth="1"/>
    <col min="5926" max="6144" width="9.109375" style="3"/>
    <col min="6145" max="6145" width="27.44140625" style="3" customWidth="1"/>
    <col min="6146" max="6146" width="13.88671875" style="3" customWidth="1"/>
    <col min="6147" max="6147" width="10.5546875" style="3" bestFit="1" customWidth="1"/>
    <col min="6148" max="6148" width="10.5546875" style="3" customWidth="1"/>
    <col min="6149" max="6149" width="3.5546875" style="3" customWidth="1"/>
    <col min="6150" max="6150" width="13.5546875" style="3" customWidth="1"/>
    <col min="6151" max="6151" width="10.5546875" style="3" bestFit="1" customWidth="1"/>
    <col min="6152" max="6152" width="10.5546875" style="3" customWidth="1"/>
    <col min="6153" max="6153" width="3.5546875" style="3" customWidth="1"/>
    <col min="6154" max="6154" width="13.88671875" style="3" customWidth="1"/>
    <col min="6155" max="6155" width="10.5546875" style="3" bestFit="1" customWidth="1"/>
    <col min="6156" max="6156" width="10.5546875" style="3" customWidth="1"/>
    <col min="6157" max="6157" width="3.5546875" style="3" customWidth="1"/>
    <col min="6158" max="6158" width="13.88671875" style="3" customWidth="1"/>
    <col min="6159" max="6159" width="10.5546875" style="3" bestFit="1" customWidth="1"/>
    <col min="6160" max="6160" width="10.5546875" style="3" customWidth="1"/>
    <col min="6161" max="6161" width="3.5546875" style="3" customWidth="1"/>
    <col min="6162" max="6162" width="13.88671875" style="3" customWidth="1"/>
    <col min="6163" max="6163" width="10.5546875" style="3" bestFit="1" customWidth="1"/>
    <col min="6164" max="6164" width="10.5546875" style="3" customWidth="1"/>
    <col min="6165" max="6165" width="3.5546875" style="3" customWidth="1"/>
    <col min="6166" max="6168" width="9.109375" style="3"/>
    <col min="6169" max="6169" width="3.5546875" style="3" customWidth="1"/>
    <col min="6170" max="6172" width="9.109375" style="3"/>
    <col min="6173" max="6173" width="3.5546875" style="3" customWidth="1"/>
    <col min="6174" max="6176" width="9.109375" style="3"/>
    <col min="6177" max="6177" width="3.5546875" style="3" customWidth="1"/>
    <col min="6178" max="6180" width="9.109375" style="3"/>
    <col min="6181" max="6181" width="3.5546875" style="3" customWidth="1"/>
    <col min="6182" max="6400" width="9.109375" style="3"/>
    <col min="6401" max="6401" width="27.44140625" style="3" customWidth="1"/>
    <col min="6402" max="6402" width="13.88671875" style="3" customWidth="1"/>
    <col min="6403" max="6403" width="10.5546875" style="3" bestFit="1" customWidth="1"/>
    <col min="6404" max="6404" width="10.5546875" style="3" customWidth="1"/>
    <col min="6405" max="6405" width="3.5546875" style="3" customWidth="1"/>
    <col min="6406" max="6406" width="13.5546875" style="3" customWidth="1"/>
    <col min="6407" max="6407" width="10.5546875" style="3" bestFit="1" customWidth="1"/>
    <col min="6408" max="6408" width="10.5546875" style="3" customWidth="1"/>
    <col min="6409" max="6409" width="3.5546875" style="3" customWidth="1"/>
    <col min="6410" max="6410" width="13.88671875" style="3" customWidth="1"/>
    <col min="6411" max="6411" width="10.5546875" style="3" bestFit="1" customWidth="1"/>
    <col min="6412" max="6412" width="10.5546875" style="3" customWidth="1"/>
    <col min="6413" max="6413" width="3.5546875" style="3" customWidth="1"/>
    <col min="6414" max="6414" width="13.88671875" style="3" customWidth="1"/>
    <col min="6415" max="6415" width="10.5546875" style="3" bestFit="1" customWidth="1"/>
    <col min="6416" max="6416" width="10.5546875" style="3" customWidth="1"/>
    <col min="6417" max="6417" width="3.5546875" style="3" customWidth="1"/>
    <col min="6418" max="6418" width="13.88671875" style="3" customWidth="1"/>
    <col min="6419" max="6419" width="10.5546875" style="3" bestFit="1" customWidth="1"/>
    <col min="6420" max="6420" width="10.5546875" style="3" customWidth="1"/>
    <col min="6421" max="6421" width="3.5546875" style="3" customWidth="1"/>
    <col min="6422" max="6424" width="9.109375" style="3"/>
    <col min="6425" max="6425" width="3.5546875" style="3" customWidth="1"/>
    <col min="6426" max="6428" width="9.109375" style="3"/>
    <col min="6429" max="6429" width="3.5546875" style="3" customWidth="1"/>
    <col min="6430" max="6432" width="9.109375" style="3"/>
    <col min="6433" max="6433" width="3.5546875" style="3" customWidth="1"/>
    <col min="6434" max="6436" width="9.109375" style="3"/>
    <col min="6437" max="6437" width="3.5546875" style="3" customWidth="1"/>
    <col min="6438" max="6656" width="9.109375" style="3"/>
    <col min="6657" max="6657" width="27.44140625" style="3" customWidth="1"/>
    <col min="6658" max="6658" width="13.88671875" style="3" customWidth="1"/>
    <col min="6659" max="6659" width="10.5546875" style="3" bestFit="1" customWidth="1"/>
    <col min="6660" max="6660" width="10.5546875" style="3" customWidth="1"/>
    <col min="6661" max="6661" width="3.5546875" style="3" customWidth="1"/>
    <col min="6662" max="6662" width="13.5546875" style="3" customWidth="1"/>
    <col min="6663" max="6663" width="10.5546875" style="3" bestFit="1" customWidth="1"/>
    <col min="6664" max="6664" width="10.5546875" style="3" customWidth="1"/>
    <col min="6665" max="6665" width="3.5546875" style="3" customWidth="1"/>
    <col min="6666" max="6666" width="13.88671875" style="3" customWidth="1"/>
    <col min="6667" max="6667" width="10.5546875" style="3" bestFit="1" customWidth="1"/>
    <col min="6668" max="6668" width="10.5546875" style="3" customWidth="1"/>
    <col min="6669" max="6669" width="3.5546875" style="3" customWidth="1"/>
    <col min="6670" max="6670" width="13.88671875" style="3" customWidth="1"/>
    <col min="6671" max="6671" width="10.5546875" style="3" bestFit="1" customWidth="1"/>
    <col min="6672" max="6672" width="10.5546875" style="3" customWidth="1"/>
    <col min="6673" max="6673" width="3.5546875" style="3" customWidth="1"/>
    <col min="6674" max="6674" width="13.88671875" style="3" customWidth="1"/>
    <col min="6675" max="6675" width="10.5546875" style="3" bestFit="1" customWidth="1"/>
    <col min="6676" max="6676" width="10.5546875" style="3" customWidth="1"/>
    <col min="6677" max="6677" width="3.5546875" style="3" customWidth="1"/>
    <col min="6678" max="6680" width="9.109375" style="3"/>
    <col min="6681" max="6681" width="3.5546875" style="3" customWidth="1"/>
    <col min="6682" max="6684" width="9.109375" style="3"/>
    <col min="6685" max="6685" width="3.5546875" style="3" customWidth="1"/>
    <col min="6686" max="6688" width="9.109375" style="3"/>
    <col min="6689" max="6689" width="3.5546875" style="3" customWidth="1"/>
    <col min="6690" max="6692" width="9.109375" style="3"/>
    <col min="6693" max="6693" width="3.5546875" style="3" customWidth="1"/>
    <col min="6694" max="6912" width="9.109375" style="3"/>
    <col min="6913" max="6913" width="27.44140625" style="3" customWidth="1"/>
    <col min="6914" max="6914" width="13.88671875" style="3" customWidth="1"/>
    <col min="6915" max="6915" width="10.5546875" style="3" bestFit="1" customWidth="1"/>
    <col min="6916" max="6916" width="10.5546875" style="3" customWidth="1"/>
    <col min="6917" max="6917" width="3.5546875" style="3" customWidth="1"/>
    <col min="6918" max="6918" width="13.5546875" style="3" customWidth="1"/>
    <col min="6919" max="6919" width="10.5546875" style="3" bestFit="1" customWidth="1"/>
    <col min="6920" max="6920" width="10.5546875" style="3" customWidth="1"/>
    <col min="6921" max="6921" width="3.5546875" style="3" customWidth="1"/>
    <col min="6922" max="6922" width="13.88671875" style="3" customWidth="1"/>
    <col min="6923" max="6923" width="10.5546875" style="3" bestFit="1" customWidth="1"/>
    <col min="6924" max="6924" width="10.5546875" style="3" customWidth="1"/>
    <col min="6925" max="6925" width="3.5546875" style="3" customWidth="1"/>
    <col min="6926" max="6926" width="13.88671875" style="3" customWidth="1"/>
    <col min="6927" max="6927" width="10.5546875" style="3" bestFit="1" customWidth="1"/>
    <col min="6928" max="6928" width="10.5546875" style="3" customWidth="1"/>
    <col min="6929" max="6929" width="3.5546875" style="3" customWidth="1"/>
    <col min="6930" max="6930" width="13.88671875" style="3" customWidth="1"/>
    <col min="6931" max="6931" width="10.5546875" style="3" bestFit="1" customWidth="1"/>
    <col min="6932" max="6932" width="10.5546875" style="3" customWidth="1"/>
    <col min="6933" max="6933" width="3.5546875" style="3" customWidth="1"/>
    <col min="6934" max="6936" width="9.109375" style="3"/>
    <col min="6937" max="6937" width="3.5546875" style="3" customWidth="1"/>
    <col min="6938" max="6940" width="9.109375" style="3"/>
    <col min="6941" max="6941" width="3.5546875" style="3" customWidth="1"/>
    <col min="6942" max="6944" width="9.109375" style="3"/>
    <col min="6945" max="6945" width="3.5546875" style="3" customWidth="1"/>
    <col min="6946" max="6948" width="9.109375" style="3"/>
    <col min="6949" max="6949" width="3.5546875" style="3" customWidth="1"/>
    <col min="6950" max="7168" width="9.109375" style="3"/>
    <col min="7169" max="7169" width="27.44140625" style="3" customWidth="1"/>
    <col min="7170" max="7170" width="13.88671875" style="3" customWidth="1"/>
    <col min="7171" max="7171" width="10.5546875" style="3" bestFit="1" customWidth="1"/>
    <col min="7172" max="7172" width="10.5546875" style="3" customWidth="1"/>
    <col min="7173" max="7173" width="3.5546875" style="3" customWidth="1"/>
    <col min="7174" max="7174" width="13.5546875" style="3" customWidth="1"/>
    <col min="7175" max="7175" width="10.5546875" style="3" bestFit="1" customWidth="1"/>
    <col min="7176" max="7176" width="10.5546875" style="3" customWidth="1"/>
    <col min="7177" max="7177" width="3.5546875" style="3" customWidth="1"/>
    <col min="7178" max="7178" width="13.88671875" style="3" customWidth="1"/>
    <col min="7179" max="7179" width="10.5546875" style="3" bestFit="1" customWidth="1"/>
    <col min="7180" max="7180" width="10.5546875" style="3" customWidth="1"/>
    <col min="7181" max="7181" width="3.5546875" style="3" customWidth="1"/>
    <col min="7182" max="7182" width="13.88671875" style="3" customWidth="1"/>
    <col min="7183" max="7183" width="10.5546875" style="3" bestFit="1" customWidth="1"/>
    <col min="7184" max="7184" width="10.5546875" style="3" customWidth="1"/>
    <col min="7185" max="7185" width="3.5546875" style="3" customWidth="1"/>
    <col min="7186" max="7186" width="13.88671875" style="3" customWidth="1"/>
    <col min="7187" max="7187" width="10.5546875" style="3" bestFit="1" customWidth="1"/>
    <col min="7188" max="7188" width="10.5546875" style="3" customWidth="1"/>
    <col min="7189" max="7189" width="3.5546875" style="3" customWidth="1"/>
    <col min="7190" max="7192" width="9.109375" style="3"/>
    <col min="7193" max="7193" width="3.5546875" style="3" customWidth="1"/>
    <col min="7194" max="7196" width="9.109375" style="3"/>
    <col min="7197" max="7197" width="3.5546875" style="3" customWidth="1"/>
    <col min="7198" max="7200" width="9.109375" style="3"/>
    <col min="7201" max="7201" width="3.5546875" style="3" customWidth="1"/>
    <col min="7202" max="7204" width="9.109375" style="3"/>
    <col min="7205" max="7205" width="3.5546875" style="3" customWidth="1"/>
    <col min="7206" max="7424" width="9.109375" style="3"/>
    <col min="7425" max="7425" width="27.44140625" style="3" customWidth="1"/>
    <col min="7426" max="7426" width="13.88671875" style="3" customWidth="1"/>
    <col min="7427" max="7427" width="10.5546875" style="3" bestFit="1" customWidth="1"/>
    <col min="7428" max="7428" width="10.5546875" style="3" customWidth="1"/>
    <col min="7429" max="7429" width="3.5546875" style="3" customWidth="1"/>
    <col min="7430" max="7430" width="13.5546875" style="3" customWidth="1"/>
    <col min="7431" max="7431" width="10.5546875" style="3" bestFit="1" customWidth="1"/>
    <col min="7432" max="7432" width="10.5546875" style="3" customWidth="1"/>
    <col min="7433" max="7433" width="3.5546875" style="3" customWidth="1"/>
    <col min="7434" max="7434" width="13.88671875" style="3" customWidth="1"/>
    <col min="7435" max="7435" width="10.5546875" style="3" bestFit="1" customWidth="1"/>
    <col min="7436" max="7436" width="10.5546875" style="3" customWidth="1"/>
    <col min="7437" max="7437" width="3.5546875" style="3" customWidth="1"/>
    <col min="7438" max="7438" width="13.88671875" style="3" customWidth="1"/>
    <col min="7439" max="7439" width="10.5546875" style="3" bestFit="1" customWidth="1"/>
    <col min="7440" max="7440" width="10.5546875" style="3" customWidth="1"/>
    <col min="7441" max="7441" width="3.5546875" style="3" customWidth="1"/>
    <col min="7442" max="7442" width="13.88671875" style="3" customWidth="1"/>
    <col min="7443" max="7443" width="10.5546875" style="3" bestFit="1" customWidth="1"/>
    <col min="7444" max="7444" width="10.5546875" style="3" customWidth="1"/>
    <col min="7445" max="7445" width="3.5546875" style="3" customWidth="1"/>
    <col min="7446" max="7448" width="9.109375" style="3"/>
    <col min="7449" max="7449" width="3.5546875" style="3" customWidth="1"/>
    <col min="7450" max="7452" width="9.109375" style="3"/>
    <col min="7453" max="7453" width="3.5546875" style="3" customWidth="1"/>
    <col min="7454" max="7456" width="9.109375" style="3"/>
    <col min="7457" max="7457" width="3.5546875" style="3" customWidth="1"/>
    <col min="7458" max="7460" width="9.109375" style="3"/>
    <col min="7461" max="7461" width="3.5546875" style="3" customWidth="1"/>
    <col min="7462" max="7680" width="9.109375" style="3"/>
    <col min="7681" max="7681" width="27.44140625" style="3" customWidth="1"/>
    <col min="7682" max="7682" width="13.88671875" style="3" customWidth="1"/>
    <col min="7683" max="7683" width="10.5546875" style="3" bestFit="1" customWidth="1"/>
    <col min="7684" max="7684" width="10.5546875" style="3" customWidth="1"/>
    <col min="7685" max="7685" width="3.5546875" style="3" customWidth="1"/>
    <col min="7686" max="7686" width="13.5546875" style="3" customWidth="1"/>
    <col min="7687" max="7687" width="10.5546875" style="3" bestFit="1" customWidth="1"/>
    <col min="7688" max="7688" width="10.5546875" style="3" customWidth="1"/>
    <col min="7689" max="7689" width="3.5546875" style="3" customWidth="1"/>
    <col min="7690" max="7690" width="13.88671875" style="3" customWidth="1"/>
    <col min="7691" max="7691" width="10.5546875" style="3" bestFit="1" customWidth="1"/>
    <col min="7692" max="7692" width="10.5546875" style="3" customWidth="1"/>
    <col min="7693" max="7693" width="3.5546875" style="3" customWidth="1"/>
    <col min="7694" max="7694" width="13.88671875" style="3" customWidth="1"/>
    <col min="7695" max="7695" width="10.5546875" style="3" bestFit="1" customWidth="1"/>
    <col min="7696" max="7696" width="10.5546875" style="3" customWidth="1"/>
    <col min="7697" max="7697" width="3.5546875" style="3" customWidth="1"/>
    <col min="7698" max="7698" width="13.88671875" style="3" customWidth="1"/>
    <col min="7699" max="7699" width="10.5546875" style="3" bestFit="1" customWidth="1"/>
    <col min="7700" max="7700" width="10.5546875" style="3" customWidth="1"/>
    <col min="7701" max="7701" width="3.5546875" style="3" customWidth="1"/>
    <col min="7702" max="7704" width="9.109375" style="3"/>
    <col min="7705" max="7705" width="3.5546875" style="3" customWidth="1"/>
    <col min="7706" max="7708" width="9.109375" style="3"/>
    <col min="7709" max="7709" width="3.5546875" style="3" customWidth="1"/>
    <col min="7710" max="7712" width="9.109375" style="3"/>
    <col min="7713" max="7713" width="3.5546875" style="3" customWidth="1"/>
    <col min="7714" max="7716" width="9.109375" style="3"/>
    <col min="7717" max="7717" width="3.5546875" style="3" customWidth="1"/>
    <col min="7718" max="7936" width="9.109375" style="3"/>
    <col min="7937" max="7937" width="27.44140625" style="3" customWidth="1"/>
    <col min="7938" max="7938" width="13.88671875" style="3" customWidth="1"/>
    <col min="7939" max="7939" width="10.5546875" style="3" bestFit="1" customWidth="1"/>
    <col min="7940" max="7940" width="10.5546875" style="3" customWidth="1"/>
    <col min="7941" max="7941" width="3.5546875" style="3" customWidth="1"/>
    <col min="7942" max="7942" width="13.5546875" style="3" customWidth="1"/>
    <col min="7943" max="7943" width="10.5546875" style="3" bestFit="1" customWidth="1"/>
    <col min="7944" max="7944" width="10.5546875" style="3" customWidth="1"/>
    <col min="7945" max="7945" width="3.5546875" style="3" customWidth="1"/>
    <col min="7946" max="7946" width="13.88671875" style="3" customWidth="1"/>
    <col min="7947" max="7947" width="10.5546875" style="3" bestFit="1" customWidth="1"/>
    <col min="7948" max="7948" width="10.5546875" style="3" customWidth="1"/>
    <col min="7949" max="7949" width="3.5546875" style="3" customWidth="1"/>
    <col min="7950" max="7950" width="13.88671875" style="3" customWidth="1"/>
    <col min="7951" max="7951" width="10.5546875" style="3" bestFit="1" customWidth="1"/>
    <col min="7952" max="7952" width="10.5546875" style="3" customWidth="1"/>
    <col min="7953" max="7953" width="3.5546875" style="3" customWidth="1"/>
    <col min="7954" max="7954" width="13.88671875" style="3" customWidth="1"/>
    <col min="7955" max="7955" width="10.5546875" style="3" bestFit="1" customWidth="1"/>
    <col min="7956" max="7956" width="10.5546875" style="3" customWidth="1"/>
    <col min="7957" max="7957" width="3.5546875" style="3" customWidth="1"/>
    <col min="7958" max="7960" width="9.109375" style="3"/>
    <col min="7961" max="7961" width="3.5546875" style="3" customWidth="1"/>
    <col min="7962" max="7964" width="9.109375" style="3"/>
    <col min="7965" max="7965" width="3.5546875" style="3" customWidth="1"/>
    <col min="7966" max="7968" width="9.109375" style="3"/>
    <col min="7969" max="7969" width="3.5546875" style="3" customWidth="1"/>
    <col min="7970" max="7972" width="9.109375" style="3"/>
    <col min="7973" max="7973" width="3.5546875" style="3" customWidth="1"/>
    <col min="7974" max="8192" width="9.109375" style="3"/>
    <col min="8193" max="8193" width="27.44140625" style="3" customWidth="1"/>
    <col min="8194" max="8194" width="13.88671875" style="3" customWidth="1"/>
    <col min="8195" max="8195" width="10.5546875" style="3" bestFit="1" customWidth="1"/>
    <col min="8196" max="8196" width="10.5546875" style="3" customWidth="1"/>
    <col min="8197" max="8197" width="3.5546875" style="3" customWidth="1"/>
    <col min="8198" max="8198" width="13.5546875" style="3" customWidth="1"/>
    <col min="8199" max="8199" width="10.5546875" style="3" bestFit="1" customWidth="1"/>
    <col min="8200" max="8200" width="10.5546875" style="3" customWidth="1"/>
    <col min="8201" max="8201" width="3.5546875" style="3" customWidth="1"/>
    <col min="8202" max="8202" width="13.88671875" style="3" customWidth="1"/>
    <col min="8203" max="8203" width="10.5546875" style="3" bestFit="1" customWidth="1"/>
    <col min="8204" max="8204" width="10.5546875" style="3" customWidth="1"/>
    <col min="8205" max="8205" width="3.5546875" style="3" customWidth="1"/>
    <col min="8206" max="8206" width="13.88671875" style="3" customWidth="1"/>
    <col min="8207" max="8207" width="10.5546875" style="3" bestFit="1" customWidth="1"/>
    <col min="8208" max="8208" width="10.5546875" style="3" customWidth="1"/>
    <col min="8209" max="8209" width="3.5546875" style="3" customWidth="1"/>
    <col min="8210" max="8210" width="13.88671875" style="3" customWidth="1"/>
    <col min="8211" max="8211" width="10.5546875" style="3" bestFit="1" customWidth="1"/>
    <col min="8212" max="8212" width="10.5546875" style="3" customWidth="1"/>
    <col min="8213" max="8213" width="3.5546875" style="3" customWidth="1"/>
    <col min="8214" max="8216" width="9.109375" style="3"/>
    <col min="8217" max="8217" width="3.5546875" style="3" customWidth="1"/>
    <col min="8218" max="8220" width="9.109375" style="3"/>
    <col min="8221" max="8221" width="3.5546875" style="3" customWidth="1"/>
    <col min="8222" max="8224" width="9.109375" style="3"/>
    <col min="8225" max="8225" width="3.5546875" style="3" customWidth="1"/>
    <col min="8226" max="8228" width="9.109375" style="3"/>
    <col min="8229" max="8229" width="3.5546875" style="3" customWidth="1"/>
    <col min="8230" max="8448" width="9.109375" style="3"/>
    <col min="8449" max="8449" width="27.44140625" style="3" customWidth="1"/>
    <col min="8450" max="8450" width="13.88671875" style="3" customWidth="1"/>
    <col min="8451" max="8451" width="10.5546875" style="3" bestFit="1" customWidth="1"/>
    <col min="8452" max="8452" width="10.5546875" style="3" customWidth="1"/>
    <col min="8453" max="8453" width="3.5546875" style="3" customWidth="1"/>
    <col min="8454" max="8454" width="13.5546875" style="3" customWidth="1"/>
    <col min="8455" max="8455" width="10.5546875" style="3" bestFit="1" customWidth="1"/>
    <col min="8456" max="8456" width="10.5546875" style="3" customWidth="1"/>
    <col min="8457" max="8457" width="3.5546875" style="3" customWidth="1"/>
    <col min="8458" max="8458" width="13.88671875" style="3" customWidth="1"/>
    <col min="8459" max="8459" width="10.5546875" style="3" bestFit="1" customWidth="1"/>
    <col min="8460" max="8460" width="10.5546875" style="3" customWidth="1"/>
    <col min="8461" max="8461" width="3.5546875" style="3" customWidth="1"/>
    <col min="8462" max="8462" width="13.88671875" style="3" customWidth="1"/>
    <col min="8463" max="8463" width="10.5546875" style="3" bestFit="1" customWidth="1"/>
    <col min="8464" max="8464" width="10.5546875" style="3" customWidth="1"/>
    <col min="8465" max="8465" width="3.5546875" style="3" customWidth="1"/>
    <col min="8466" max="8466" width="13.88671875" style="3" customWidth="1"/>
    <col min="8467" max="8467" width="10.5546875" style="3" bestFit="1" customWidth="1"/>
    <col min="8468" max="8468" width="10.5546875" style="3" customWidth="1"/>
    <col min="8469" max="8469" width="3.5546875" style="3" customWidth="1"/>
    <col min="8470" max="8472" width="9.109375" style="3"/>
    <col min="8473" max="8473" width="3.5546875" style="3" customWidth="1"/>
    <col min="8474" max="8476" width="9.109375" style="3"/>
    <col min="8477" max="8477" width="3.5546875" style="3" customWidth="1"/>
    <col min="8478" max="8480" width="9.109375" style="3"/>
    <col min="8481" max="8481" width="3.5546875" style="3" customWidth="1"/>
    <col min="8482" max="8484" width="9.109375" style="3"/>
    <col min="8485" max="8485" width="3.5546875" style="3" customWidth="1"/>
    <col min="8486" max="8704" width="9.109375" style="3"/>
    <col min="8705" max="8705" width="27.44140625" style="3" customWidth="1"/>
    <col min="8706" max="8706" width="13.88671875" style="3" customWidth="1"/>
    <col min="8707" max="8707" width="10.5546875" style="3" bestFit="1" customWidth="1"/>
    <col min="8708" max="8708" width="10.5546875" style="3" customWidth="1"/>
    <col min="8709" max="8709" width="3.5546875" style="3" customWidth="1"/>
    <col min="8710" max="8710" width="13.5546875" style="3" customWidth="1"/>
    <col min="8711" max="8711" width="10.5546875" style="3" bestFit="1" customWidth="1"/>
    <col min="8712" max="8712" width="10.5546875" style="3" customWidth="1"/>
    <col min="8713" max="8713" width="3.5546875" style="3" customWidth="1"/>
    <col min="8714" max="8714" width="13.88671875" style="3" customWidth="1"/>
    <col min="8715" max="8715" width="10.5546875" style="3" bestFit="1" customWidth="1"/>
    <col min="8716" max="8716" width="10.5546875" style="3" customWidth="1"/>
    <col min="8717" max="8717" width="3.5546875" style="3" customWidth="1"/>
    <col min="8718" max="8718" width="13.88671875" style="3" customWidth="1"/>
    <col min="8719" max="8719" width="10.5546875" style="3" bestFit="1" customWidth="1"/>
    <col min="8720" max="8720" width="10.5546875" style="3" customWidth="1"/>
    <col min="8721" max="8721" width="3.5546875" style="3" customWidth="1"/>
    <col min="8722" max="8722" width="13.88671875" style="3" customWidth="1"/>
    <col min="8723" max="8723" width="10.5546875" style="3" bestFit="1" customWidth="1"/>
    <col min="8724" max="8724" width="10.5546875" style="3" customWidth="1"/>
    <col min="8725" max="8725" width="3.5546875" style="3" customWidth="1"/>
    <col min="8726" max="8728" width="9.109375" style="3"/>
    <col min="8729" max="8729" width="3.5546875" style="3" customWidth="1"/>
    <col min="8730" max="8732" width="9.109375" style="3"/>
    <col min="8733" max="8733" width="3.5546875" style="3" customWidth="1"/>
    <col min="8734" max="8736" width="9.109375" style="3"/>
    <col min="8737" max="8737" width="3.5546875" style="3" customWidth="1"/>
    <col min="8738" max="8740" width="9.109375" style="3"/>
    <col min="8741" max="8741" width="3.5546875" style="3" customWidth="1"/>
    <col min="8742" max="8960" width="9.109375" style="3"/>
    <col min="8961" max="8961" width="27.44140625" style="3" customWidth="1"/>
    <col min="8962" max="8962" width="13.88671875" style="3" customWidth="1"/>
    <col min="8963" max="8963" width="10.5546875" style="3" bestFit="1" customWidth="1"/>
    <col min="8964" max="8964" width="10.5546875" style="3" customWidth="1"/>
    <col min="8965" max="8965" width="3.5546875" style="3" customWidth="1"/>
    <col min="8966" max="8966" width="13.5546875" style="3" customWidth="1"/>
    <col min="8967" max="8967" width="10.5546875" style="3" bestFit="1" customWidth="1"/>
    <col min="8968" max="8968" width="10.5546875" style="3" customWidth="1"/>
    <col min="8969" max="8969" width="3.5546875" style="3" customWidth="1"/>
    <col min="8970" max="8970" width="13.88671875" style="3" customWidth="1"/>
    <col min="8971" max="8971" width="10.5546875" style="3" bestFit="1" customWidth="1"/>
    <col min="8972" max="8972" width="10.5546875" style="3" customWidth="1"/>
    <col min="8973" max="8973" width="3.5546875" style="3" customWidth="1"/>
    <col min="8974" max="8974" width="13.88671875" style="3" customWidth="1"/>
    <col min="8975" max="8975" width="10.5546875" style="3" bestFit="1" customWidth="1"/>
    <col min="8976" max="8976" width="10.5546875" style="3" customWidth="1"/>
    <col min="8977" max="8977" width="3.5546875" style="3" customWidth="1"/>
    <col min="8978" max="8978" width="13.88671875" style="3" customWidth="1"/>
    <col min="8979" max="8979" width="10.5546875" style="3" bestFit="1" customWidth="1"/>
    <col min="8980" max="8980" width="10.5546875" style="3" customWidth="1"/>
    <col min="8981" max="8981" width="3.5546875" style="3" customWidth="1"/>
    <col min="8982" max="8984" width="9.109375" style="3"/>
    <col min="8985" max="8985" width="3.5546875" style="3" customWidth="1"/>
    <col min="8986" max="8988" width="9.109375" style="3"/>
    <col min="8989" max="8989" width="3.5546875" style="3" customWidth="1"/>
    <col min="8990" max="8992" width="9.109375" style="3"/>
    <col min="8993" max="8993" width="3.5546875" style="3" customWidth="1"/>
    <col min="8994" max="8996" width="9.109375" style="3"/>
    <col min="8997" max="8997" width="3.5546875" style="3" customWidth="1"/>
    <col min="8998" max="9216" width="9.109375" style="3"/>
    <col min="9217" max="9217" width="27.44140625" style="3" customWidth="1"/>
    <col min="9218" max="9218" width="13.88671875" style="3" customWidth="1"/>
    <col min="9219" max="9219" width="10.5546875" style="3" bestFit="1" customWidth="1"/>
    <col min="9220" max="9220" width="10.5546875" style="3" customWidth="1"/>
    <col min="9221" max="9221" width="3.5546875" style="3" customWidth="1"/>
    <col min="9222" max="9222" width="13.5546875" style="3" customWidth="1"/>
    <col min="9223" max="9223" width="10.5546875" style="3" bestFit="1" customWidth="1"/>
    <col min="9224" max="9224" width="10.5546875" style="3" customWidth="1"/>
    <col min="9225" max="9225" width="3.5546875" style="3" customWidth="1"/>
    <col min="9226" max="9226" width="13.88671875" style="3" customWidth="1"/>
    <col min="9227" max="9227" width="10.5546875" style="3" bestFit="1" customWidth="1"/>
    <col min="9228" max="9228" width="10.5546875" style="3" customWidth="1"/>
    <col min="9229" max="9229" width="3.5546875" style="3" customWidth="1"/>
    <col min="9230" max="9230" width="13.88671875" style="3" customWidth="1"/>
    <col min="9231" max="9231" width="10.5546875" style="3" bestFit="1" customWidth="1"/>
    <col min="9232" max="9232" width="10.5546875" style="3" customWidth="1"/>
    <col min="9233" max="9233" width="3.5546875" style="3" customWidth="1"/>
    <col min="9234" max="9234" width="13.88671875" style="3" customWidth="1"/>
    <col min="9235" max="9235" width="10.5546875" style="3" bestFit="1" customWidth="1"/>
    <col min="9236" max="9236" width="10.5546875" style="3" customWidth="1"/>
    <col min="9237" max="9237" width="3.5546875" style="3" customWidth="1"/>
    <col min="9238" max="9240" width="9.109375" style="3"/>
    <col min="9241" max="9241" width="3.5546875" style="3" customWidth="1"/>
    <col min="9242" max="9244" width="9.109375" style="3"/>
    <col min="9245" max="9245" width="3.5546875" style="3" customWidth="1"/>
    <col min="9246" max="9248" width="9.109375" style="3"/>
    <col min="9249" max="9249" width="3.5546875" style="3" customWidth="1"/>
    <col min="9250" max="9252" width="9.109375" style="3"/>
    <col min="9253" max="9253" width="3.5546875" style="3" customWidth="1"/>
    <col min="9254" max="9472" width="9.109375" style="3"/>
    <col min="9473" max="9473" width="27.44140625" style="3" customWidth="1"/>
    <col min="9474" max="9474" width="13.88671875" style="3" customWidth="1"/>
    <col min="9475" max="9475" width="10.5546875" style="3" bestFit="1" customWidth="1"/>
    <col min="9476" max="9476" width="10.5546875" style="3" customWidth="1"/>
    <col min="9477" max="9477" width="3.5546875" style="3" customWidth="1"/>
    <col min="9478" max="9478" width="13.5546875" style="3" customWidth="1"/>
    <col min="9479" max="9479" width="10.5546875" style="3" bestFit="1" customWidth="1"/>
    <col min="9480" max="9480" width="10.5546875" style="3" customWidth="1"/>
    <col min="9481" max="9481" width="3.5546875" style="3" customWidth="1"/>
    <col min="9482" max="9482" width="13.88671875" style="3" customWidth="1"/>
    <col min="9483" max="9483" width="10.5546875" style="3" bestFit="1" customWidth="1"/>
    <col min="9484" max="9484" width="10.5546875" style="3" customWidth="1"/>
    <col min="9485" max="9485" width="3.5546875" style="3" customWidth="1"/>
    <col min="9486" max="9486" width="13.88671875" style="3" customWidth="1"/>
    <col min="9487" max="9487" width="10.5546875" style="3" bestFit="1" customWidth="1"/>
    <col min="9488" max="9488" width="10.5546875" style="3" customWidth="1"/>
    <col min="9489" max="9489" width="3.5546875" style="3" customWidth="1"/>
    <col min="9490" max="9490" width="13.88671875" style="3" customWidth="1"/>
    <col min="9491" max="9491" width="10.5546875" style="3" bestFit="1" customWidth="1"/>
    <col min="9492" max="9492" width="10.5546875" style="3" customWidth="1"/>
    <col min="9493" max="9493" width="3.5546875" style="3" customWidth="1"/>
    <col min="9494" max="9496" width="9.109375" style="3"/>
    <col min="9497" max="9497" width="3.5546875" style="3" customWidth="1"/>
    <col min="9498" max="9500" width="9.109375" style="3"/>
    <col min="9501" max="9501" width="3.5546875" style="3" customWidth="1"/>
    <col min="9502" max="9504" width="9.109375" style="3"/>
    <col min="9505" max="9505" width="3.5546875" style="3" customWidth="1"/>
    <col min="9506" max="9508" width="9.109375" style="3"/>
    <col min="9509" max="9509" width="3.5546875" style="3" customWidth="1"/>
    <col min="9510" max="9728" width="9.109375" style="3"/>
    <col min="9729" max="9729" width="27.44140625" style="3" customWidth="1"/>
    <col min="9730" max="9730" width="13.88671875" style="3" customWidth="1"/>
    <col min="9731" max="9731" width="10.5546875" style="3" bestFit="1" customWidth="1"/>
    <col min="9732" max="9732" width="10.5546875" style="3" customWidth="1"/>
    <col min="9733" max="9733" width="3.5546875" style="3" customWidth="1"/>
    <col min="9734" max="9734" width="13.5546875" style="3" customWidth="1"/>
    <col min="9735" max="9735" width="10.5546875" style="3" bestFit="1" customWidth="1"/>
    <col min="9736" max="9736" width="10.5546875" style="3" customWidth="1"/>
    <col min="9737" max="9737" width="3.5546875" style="3" customWidth="1"/>
    <col min="9738" max="9738" width="13.88671875" style="3" customWidth="1"/>
    <col min="9739" max="9739" width="10.5546875" style="3" bestFit="1" customWidth="1"/>
    <col min="9740" max="9740" width="10.5546875" style="3" customWidth="1"/>
    <col min="9741" max="9741" width="3.5546875" style="3" customWidth="1"/>
    <col min="9742" max="9742" width="13.88671875" style="3" customWidth="1"/>
    <col min="9743" max="9743" width="10.5546875" style="3" bestFit="1" customWidth="1"/>
    <col min="9744" max="9744" width="10.5546875" style="3" customWidth="1"/>
    <col min="9745" max="9745" width="3.5546875" style="3" customWidth="1"/>
    <col min="9746" max="9746" width="13.88671875" style="3" customWidth="1"/>
    <col min="9747" max="9747" width="10.5546875" style="3" bestFit="1" customWidth="1"/>
    <col min="9748" max="9748" width="10.5546875" style="3" customWidth="1"/>
    <col min="9749" max="9749" width="3.5546875" style="3" customWidth="1"/>
    <col min="9750" max="9752" width="9.109375" style="3"/>
    <col min="9753" max="9753" width="3.5546875" style="3" customWidth="1"/>
    <col min="9754" max="9756" width="9.109375" style="3"/>
    <col min="9757" max="9757" width="3.5546875" style="3" customWidth="1"/>
    <col min="9758" max="9760" width="9.109375" style="3"/>
    <col min="9761" max="9761" width="3.5546875" style="3" customWidth="1"/>
    <col min="9762" max="9764" width="9.109375" style="3"/>
    <col min="9765" max="9765" width="3.5546875" style="3" customWidth="1"/>
    <col min="9766" max="9984" width="9.109375" style="3"/>
    <col min="9985" max="9985" width="27.44140625" style="3" customWidth="1"/>
    <col min="9986" max="9986" width="13.88671875" style="3" customWidth="1"/>
    <col min="9987" max="9987" width="10.5546875" style="3" bestFit="1" customWidth="1"/>
    <col min="9988" max="9988" width="10.5546875" style="3" customWidth="1"/>
    <col min="9989" max="9989" width="3.5546875" style="3" customWidth="1"/>
    <col min="9990" max="9990" width="13.5546875" style="3" customWidth="1"/>
    <col min="9991" max="9991" width="10.5546875" style="3" bestFit="1" customWidth="1"/>
    <col min="9992" max="9992" width="10.5546875" style="3" customWidth="1"/>
    <col min="9993" max="9993" width="3.5546875" style="3" customWidth="1"/>
    <col min="9994" max="9994" width="13.88671875" style="3" customWidth="1"/>
    <col min="9995" max="9995" width="10.5546875" style="3" bestFit="1" customWidth="1"/>
    <col min="9996" max="9996" width="10.5546875" style="3" customWidth="1"/>
    <col min="9997" max="9997" width="3.5546875" style="3" customWidth="1"/>
    <col min="9998" max="9998" width="13.88671875" style="3" customWidth="1"/>
    <col min="9999" max="9999" width="10.5546875" style="3" bestFit="1" customWidth="1"/>
    <col min="10000" max="10000" width="10.5546875" style="3" customWidth="1"/>
    <col min="10001" max="10001" width="3.5546875" style="3" customWidth="1"/>
    <col min="10002" max="10002" width="13.88671875" style="3" customWidth="1"/>
    <col min="10003" max="10003" width="10.5546875" style="3" bestFit="1" customWidth="1"/>
    <col min="10004" max="10004" width="10.5546875" style="3" customWidth="1"/>
    <col min="10005" max="10005" width="3.5546875" style="3" customWidth="1"/>
    <col min="10006" max="10008" width="9.109375" style="3"/>
    <col min="10009" max="10009" width="3.5546875" style="3" customWidth="1"/>
    <col min="10010" max="10012" width="9.109375" style="3"/>
    <col min="10013" max="10013" width="3.5546875" style="3" customWidth="1"/>
    <col min="10014" max="10016" width="9.109375" style="3"/>
    <col min="10017" max="10017" width="3.5546875" style="3" customWidth="1"/>
    <col min="10018" max="10020" width="9.109375" style="3"/>
    <col min="10021" max="10021" width="3.5546875" style="3" customWidth="1"/>
    <col min="10022" max="10240" width="9.109375" style="3"/>
    <col min="10241" max="10241" width="27.44140625" style="3" customWidth="1"/>
    <col min="10242" max="10242" width="13.88671875" style="3" customWidth="1"/>
    <col min="10243" max="10243" width="10.5546875" style="3" bestFit="1" customWidth="1"/>
    <col min="10244" max="10244" width="10.5546875" style="3" customWidth="1"/>
    <col min="10245" max="10245" width="3.5546875" style="3" customWidth="1"/>
    <col min="10246" max="10246" width="13.5546875" style="3" customWidth="1"/>
    <col min="10247" max="10247" width="10.5546875" style="3" bestFit="1" customWidth="1"/>
    <col min="10248" max="10248" width="10.5546875" style="3" customWidth="1"/>
    <col min="10249" max="10249" width="3.5546875" style="3" customWidth="1"/>
    <col min="10250" max="10250" width="13.88671875" style="3" customWidth="1"/>
    <col min="10251" max="10251" width="10.5546875" style="3" bestFit="1" customWidth="1"/>
    <col min="10252" max="10252" width="10.5546875" style="3" customWidth="1"/>
    <col min="10253" max="10253" width="3.5546875" style="3" customWidth="1"/>
    <col min="10254" max="10254" width="13.88671875" style="3" customWidth="1"/>
    <col min="10255" max="10255" width="10.5546875" style="3" bestFit="1" customWidth="1"/>
    <col min="10256" max="10256" width="10.5546875" style="3" customWidth="1"/>
    <col min="10257" max="10257" width="3.5546875" style="3" customWidth="1"/>
    <col min="10258" max="10258" width="13.88671875" style="3" customWidth="1"/>
    <col min="10259" max="10259" width="10.5546875" style="3" bestFit="1" customWidth="1"/>
    <col min="10260" max="10260" width="10.5546875" style="3" customWidth="1"/>
    <col min="10261" max="10261" width="3.5546875" style="3" customWidth="1"/>
    <col min="10262" max="10264" width="9.109375" style="3"/>
    <col min="10265" max="10265" width="3.5546875" style="3" customWidth="1"/>
    <col min="10266" max="10268" width="9.109375" style="3"/>
    <col min="10269" max="10269" width="3.5546875" style="3" customWidth="1"/>
    <col min="10270" max="10272" width="9.109375" style="3"/>
    <col min="10273" max="10273" width="3.5546875" style="3" customWidth="1"/>
    <col min="10274" max="10276" width="9.109375" style="3"/>
    <col min="10277" max="10277" width="3.5546875" style="3" customWidth="1"/>
    <col min="10278" max="10496" width="9.109375" style="3"/>
    <col min="10497" max="10497" width="27.44140625" style="3" customWidth="1"/>
    <col min="10498" max="10498" width="13.88671875" style="3" customWidth="1"/>
    <col min="10499" max="10499" width="10.5546875" style="3" bestFit="1" customWidth="1"/>
    <col min="10500" max="10500" width="10.5546875" style="3" customWidth="1"/>
    <col min="10501" max="10501" width="3.5546875" style="3" customWidth="1"/>
    <col min="10502" max="10502" width="13.5546875" style="3" customWidth="1"/>
    <col min="10503" max="10503" width="10.5546875" style="3" bestFit="1" customWidth="1"/>
    <col min="10504" max="10504" width="10.5546875" style="3" customWidth="1"/>
    <col min="10505" max="10505" width="3.5546875" style="3" customWidth="1"/>
    <col min="10506" max="10506" width="13.88671875" style="3" customWidth="1"/>
    <col min="10507" max="10507" width="10.5546875" style="3" bestFit="1" customWidth="1"/>
    <col min="10508" max="10508" width="10.5546875" style="3" customWidth="1"/>
    <col min="10509" max="10509" width="3.5546875" style="3" customWidth="1"/>
    <col min="10510" max="10510" width="13.88671875" style="3" customWidth="1"/>
    <col min="10511" max="10511" width="10.5546875" style="3" bestFit="1" customWidth="1"/>
    <col min="10512" max="10512" width="10.5546875" style="3" customWidth="1"/>
    <col min="10513" max="10513" width="3.5546875" style="3" customWidth="1"/>
    <col min="10514" max="10514" width="13.88671875" style="3" customWidth="1"/>
    <col min="10515" max="10515" width="10.5546875" style="3" bestFit="1" customWidth="1"/>
    <col min="10516" max="10516" width="10.5546875" style="3" customWidth="1"/>
    <col min="10517" max="10517" width="3.5546875" style="3" customWidth="1"/>
    <col min="10518" max="10520" width="9.109375" style="3"/>
    <col min="10521" max="10521" width="3.5546875" style="3" customWidth="1"/>
    <col min="10522" max="10524" width="9.109375" style="3"/>
    <col min="10525" max="10525" width="3.5546875" style="3" customWidth="1"/>
    <col min="10526" max="10528" width="9.109375" style="3"/>
    <col min="10529" max="10529" width="3.5546875" style="3" customWidth="1"/>
    <col min="10530" max="10532" width="9.109375" style="3"/>
    <col min="10533" max="10533" width="3.5546875" style="3" customWidth="1"/>
    <col min="10534" max="10752" width="9.109375" style="3"/>
    <col min="10753" max="10753" width="27.44140625" style="3" customWidth="1"/>
    <col min="10754" max="10754" width="13.88671875" style="3" customWidth="1"/>
    <col min="10755" max="10755" width="10.5546875" style="3" bestFit="1" customWidth="1"/>
    <col min="10756" max="10756" width="10.5546875" style="3" customWidth="1"/>
    <col min="10757" max="10757" width="3.5546875" style="3" customWidth="1"/>
    <col min="10758" max="10758" width="13.5546875" style="3" customWidth="1"/>
    <col min="10759" max="10759" width="10.5546875" style="3" bestFit="1" customWidth="1"/>
    <col min="10760" max="10760" width="10.5546875" style="3" customWidth="1"/>
    <col min="10761" max="10761" width="3.5546875" style="3" customWidth="1"/>
    <col min="10762" max="10762" width="13.88671875" style="3" customWidth="1"/>
    <col min="10763" max="10763" width="10.5546875" style="3" bestFit="1" customWidth="1"/>
    <col min="10764" max="10764" width="10.5546875" style="3" customWidth="1"/>
    <col min="10765" max="10765" width="3.5546875" style="3" customWidth="1"/>
    <col min="10766" max="10766" width="13.88671875" style="3" customWidth="1"/>
    <col min="10767" max="10767" width="10.5546875" style="3" bestFit="1" customWidth="1"/>
    <col min="10768" max="10768" width="10.5546875" style="3" customWidth="1"/>
    <col min="10769" max="10769" width="3.5546875" style="3" customWidth="1"/>
    <col min="10770" max="10770" width="13.88671875" style="3" customWidth="1"/>
    <col min="10771" max="10771" width="10.5546875" style="3" bestFit="1" customWidth="1"/>
    <col min="10772" max="10772" width="10.5546875" style="3" customWidth="1"/>
    <col min="10773" max="10773" width="3.5546875" style="3" customWidth="1"/>
    <col min="10774" max="10776" width="9.109375" style="3"/>
    <col min="10777" max="10777" width="3.5546875" style="3" customWidth="1"/>
    <col min="10778" max="10780" width="9.109375" style="3"/>
    <col min="10781" max="10781" width="3.5546875" style="3" customWidth="1"/>
    <col min="10782" max="10784" width="9.109375" style="3"/>
    <col min="10785" max="10785" width="3.5546875" style="3" customWidth="1"/>
    <col min="10786" max="10788" width="9.109375" style="3"/>
    <col min="10789" max="10789" width="3.5546875" style="3" customWidth="1"/>
    <col min="10790" max="11008" width="9.109375" style="3"/>
    <col min="11009" max="11009" width="27.44140625" style="3" customWidth="1"/>
    <col min="11010" max="11010" width="13.88671875" style="3" customWidth="1"/>
    <col min="11011" max="11011" width="10.5546875" style="3" bestFit="1" customWidth="1"/>
    <col min="11012" max="11012" width="10.5546875" style="3" customWidth="1"/>
    <col min="11013" max="11013" width="3.5546875" style="3" customWidth="1"/>
    <col min="11014" max="11014" width="13.5546875" style="3" customWidth="1"/>
    <col min="11015" max="11015" width="10.5546875" style="3" bestFit="1" customWidth="1"/>
    <col min="11016" max="11016" width="10.5546875" style="3" customWidth="1"/>
    <col min="11017" max="11017" width="3.5546875" style="3" customWidth="1"/>
    <col min="11018" max="11018" width="13.88671875" style="3" customWidth="1"/>
    <col min="11019" max="11019" width="10.5546875" style="3" bestFit="1" customWidth="1"/>
    <col min="11020" max="11020" width="10.5546875" style="3" customWidth="1"/>
    <col min="11021" max="11021" width="3.5546875" style="3" customWidth="1"/>
    <col min="11022" max="11022" width="13.88671875" style="3" customWidth="1"/>
    <col min="11023" max="11023" width="10.5546875" style="3" bestFit="1" customWidth="1"/>
    <col min="11024" max="11024" width="10.5546875" style="3" customWidth="1"/>
    <col min="11025" max="11025" width="3.5546875" style="3" customWidth="1"/>
    <col min="11026" max="11026" width="13.88671875" style="3" customWidth="1"/>
    <col min="11027" max="11027" width="10.5546875" style="3" bestFit="1" customWidth="1"/>
    <col min="11028" max="11028" width="10.5546875" style="3" customWidth="1"/>
    <col min="11029" max="11029" width="3.5546875" style="3" customWidth="1"/>
    <col min="11030" max="11032" width="9.109375" style="3"/>
    <col min="11033" max="11033" width="3.5546875" style="3" customWidth="1"/>
    <col min="11034" max="11036" width="9.109375" style="3"/>
    <col min="11037" max="11037" width="3.5546875" style="3" customWidth="1"/>
    <col min="11038" max="11040" width="9.109375" style="3"/>
    <col min="11041" max="11041" width="3.5546875" style="3" customWidth="1"/>
    <col min="11042" max="11044" width="9.109375" style="3"/>
    <col min="11045" max="11045" width="3.5546875" style="3" customWidth="1"/>
    <col min="11046" max="11264" width="9.109375" style="3"/>
    <col min="11265" max="11265" width="27.44140625" style="3" customWidth="1"/>
    <col min="11266" max="11266" width="13.88671875" style="3" customWidth="1"/>
    <col min="11267" max="11267" width="10.5546875" style="3" bestFit="1" customWidth="1"/>
    <col min="11268" max="11268" width="10.5546875" style="3" customWidth="1"/>
    <col min="11269" max="11269" width="3.5546875" style="3" customWidth="1"/>
    <col min="11270" max="11270" width="13.5546875" style="3" customWidth="1"/>
    <col min="11271" max="11271" width="10.5546875" style="3" bestFit="1" customWidth="1"/>
    <col min="11272" max="11272" width="10.5546875" style="3" customWidth="1"/>
    <col min="11273" max="11273" width="3.5546875" style="3" customWidth="1"/>
    <col min="11274" max="11274" width="13.88671875" style="3" customWidth="1"/>
    <col min="11275" max="11275" width="10.5546875" style="3" bestFit="1" customWidth="1"/>
    <col min="11276" max="11276" width="10.5546875" style="3" customWidth="1"/>
    <col min="11277" max="11277" width="3.5546875" style="3" customWidth="1"/>
    <col min="11278" max="11278" width="13.88671875" style="3" customWidth="1"/>
    <col min="11279" max="11279" width="10.5546875" style="3" bestFit="1" customWidth="1"/>
    <col min="11280" max="11280" width="10.5546875" style="3" customWidth="1"/>
    <col min="11281" max="11281" width="3.5546875" style="3" customWidth="1"/>
    <col min="11282" max="11282" width="13.88671875" style="3" customWidth="1"/>
    <col min="11283" max="11283" width="10.5546875" style="3" bestFit="1" customWidth="1"/>
    <col min="11284" max="11284" width="10.5546875" style="3" customWidth="1"/>
    <col min="11285" max="11285" width="3.5546875" style="3" customWidth="1"/>
    <col min="11286" max="11288" width="9.109375" style="3"/>
    <col min="11289" max="11289" width="3.5546875" style="3" customWidth="1"/>
    <col min="11290" max="11292" width="9.109375" style="3"/>
    <col min="11293" max="11293" width="3.5546875" style="3" customWidth="1"/>
    <col min="11294" max="11296" width="9.109375" style="3"/>
    <col min="11297" max="11297" width="3.5546875" style="3" customWidth="1"/>
    <col min="11298" max="11300" width="9.109375" style="3"/>
    <col min="11301" max="11301" width="3.5546875" style="3" customWidth="1"/>
    <col min="11302" max="11520" width="9.109375" style="3"/>
    <col min="11521" max="11521" width="27.44140625" style="3" customWidth="1"/>
    <col min="11522" max="11522" width="13.88671875" style="3" customWidth="1"/>
    <col min="11523" max="11523" width="10.5546875" style="3" bestFit="1" customWidth="1"/>
    <col min="11524" max="11524" width="10.5546875" style="3" customWidth="1"/>
    <col min="11525" max="11525" width="3.5546875" style="3" customWidth="1"/>
    <col min="11526" max="11526" width="13.5546875" style="3" customWidth="1"/>
    <col min="11527" max="11527" width="10.5546875" style="3" bestFit="1" customWidth="1"/>
    <col min="11528" max="11528" width="10.5546875" style="3" customWidth="1"/>
    <col min="11529" max="11529" width="3.5546875" style="3" customWidth="1"/>
    <col min="11530" max="11530" width="13.88671875" style="3" customWidth="1"/>
    <col min="11531" max="11531" width="10.5546875" style="3" bestFit="1" customWidth="1"/>
    <col min="11532" max="11532" width="10.5546875" style="3" customWidth="1"/>
    <col min="11533" max="11533" width="3.5546875" style="3" customWidth="1"/>
    <col min="11534" max="11534" width="13.88671875" style="3" customWidth="1"/>
    <col min="11535" max="11535" width="10.5546875" style="3" bestFit="1" customWidth="1"/>
    <col min="11536" max="11536" width="10.5546875" style="3" customWidth="1"/>
    <col min="11537" max="11537" width="3.5546875" style="3" customWidth="1"/>
    <col min="11538" max="11538" width="13.88671875" style="3" customWidth="1"/>
    <col min="11539" max="11539" width="10.5546875" style="3" bestFit="1" customWidth="1"/>
    <col min="11540" max="11540" width="10.5546875" style="3" customWidth="1"/>
    <col min="11541" max="11541" width="3.5546875" style="3" customWidth="1"/>
    <col min="11542" max="11544" width="9.109375" style="3"/>
    <col min="11545" max="11545" width="3.5546875" style="3" customWidth="1"/>
    <col min="11546" max="11548" width="9.109375" style="3"/>
    <col min="11549" max="11549" width="3.5546875" style="3" customWidth="1"/>
    <col min="11550" max="11552" width="9.109375" style="3"/>
    <col min="11553" max="11553" width="3.5546875" style="3" customWidth="1"/>
    <col min="11554" max="11556" width="9.109375" style="3"/>
    <col min="11557" max="11557" width="3.5546875" style="3" customWidth="1"/>
    <col min="11558" max="11776" width="9.109375" style="3"/>
    <col min="11777" max="11777" width="27.44140625" style="3" customWidth="1"/>
    <col min="11778" max="11778" width="13.88671875" style="3" customWidth="1"/>
    <col min="11779" max="11779" width="10.5546875" style="3" bestFit="1" customWidth="1"/>
    <col min="11780" max="11780" width="10.5546875" style="3" customWidth="1"/>
    <col min="11781" max="11781" width="3.5546875" style="3" customWidth="1"/>
    <col min="11782" max="11782" width="13.5546875" style="3" customWidth="1"/>
    <col min="11783" max="11783" width="10.5546875" style="3" bestFit="1" customWidth="1"/>
    <col min="11784" max="11784" width="10.5546875" style="3" customWidth="1"/>
    <col min="11785" max="11785" width="3.5546875" style="3" customWidth="1"/>
    <col min="11786" max="11786" width="13.88671875" style="3" customWidth="1"/>
    <col min="11787" max="11787" width="10.5546875" style="3" bestFit="1" customWidth="1"/>
    <col min="11788" max="11788" width="10.5546875" style="3" customWidth="1"/>
    <col min="11789" max="11789" width="3.5546875" style="3" customWidth="1"/>
    <col min="11790" max="11790" width="13.88671875" style="3" customWidth="1"/>
    <col min="11791" max="11791" width="10.5546875" style="3" bestFit="1" customWidth="1"/>
    <col min="11792" max="11792" width="10.5546875" style="3" customWidth="1"/>
    <col min="11793" max="11793" width="3.5546875" style="3" customWidth="1"/>
    <col min="11794" max="11794" width="13.88671875" style="3" customWidth="1"/>
    <col min="11795" max="11795" width="10.5546875" style="3" bestFit="1" customWidth="1"/>
    <col min="11796" max="11796" width="10.5546875" style="3" customWidth="1"/>
    <col min="11797" max="11797" width="3.5546875" style="3" customWidth="1"/>
    <col min="11798" max="11800" width="9.109375" style="3"/>
    <col min="11801" max="11801" width="3.5546875" style="3" customWidth="1"/>
    <col min="11802" max="11804" width="9.109375" style="3"/>
    <col min="11805" max="11805" width="3.5546875" style="3" customWidth="1"/>
    <col min="11806" max="11808" width="9.109375" style="3"/>
    <col min="11809" max="11809" width="3.5546875" style="3" customWidth="1"/>
    <col min="11810" max="11812" width="9.109375" style="3"/>
    <col min="11813" max="11813" width="3.5546875" style="3" customWidth="1"/>
    <col min="11814" max="12032" width="9.109375" style="3"/>
    <col min="12033" max="12033" width="27.44140625" style="3" customWidth="1"/>
    <col min="12034" max="12034" width="13.88671875" style="3" customWidth="1"/>
    <col min="12035" max="12035" width="10.5546875" style="3" bestFit="1" customWidth="1"/>
    <col min="12036" max="12036" width="10.5546875" style="3" customWidth="1"/>
    <col min="12037" max="12037" width="3.5546875" style="3" customWidth="1"/>
    <col min="12038" max="12038" width="13.5546875" style="3" customWidth="1"/>
    <col min="12039" max="12039" width="10.5546875" style="3" bestFit="1" customWidth="1"/>
    <col min="12040" max="12040" width="10.5546875" style="3" customWidth="1"/>
    <col min="12041" max="12041" width="3.5546875" style="3" customWidth="1"/>
    <col min="12042" max="12042" width="13.88671875" style="3" customWidth="1"/>
    <col min="12043" max="12043" width="10.5546875" style="3" bestFit="1" customWidth="1"/>
    <col min="12044" max="12044" width="10.5546875" style="3" customWidth="1"/>
    <col min="12045" max="12045" width="3.5546875" style="3" customWidth="1"/>
    <col min="12046" max="12046" width="13.88671875" style="3" customWidth="1"/>
    <col min="12047" max="12047" width="10.5546875" style="3" bestFit="1" customWidth="1"/>
    <col min="12048" max="12048" width="10.5546875" style="3" customWidth="1"/>
    <col min="12049" max="12049" width="3.5546875" style="3" customWidth="1"/>
    <col min="12050" max="12050" width="13.88671875" style="3" customWidth="1"/>
    <col min="12051" max="12051" width="10.5546875" style="3" bestFit="1" customWidth="1"/>
    <col min="12052" max="12052" width="10.5546875" style="3" customWidth="1"/>
    <col min="12053" max="12053" width="3.5546875" style="3" customWidth="1"/>
    <col min="12054" max="12056" width="9.109375" style="3"/>
    <col min="12057" max="12057" width="3.5546875" style="3" customWidth="1"/>
    <col min="12058" max="12060" width="9.109375" style="3"/>
    <col min="12061" max="12061" width="3.5546875" style="3" customWidth="1"/>
    <col min="12062" max="12064" width="9.109375" style="3"/>
    <col min="12065" max="12065" width="3.5546875" style="3" customWidth="1"/>
    <col min="12066" max="12068" width="9.109375" style="3"/>
    <col min="12069" max="12069" width="3.5546875" style="3" customWidth="1"/>
    <col min="12070" max="12288" width="9.109375" style="3"/>
    <col min="12289" max="12289" width="27.44140625" style="3" customWidth="1"/>
    <col min="12290" max="12290" width="13.88671875" style="3" customWidth="1"/>
    <col min="12291" max="12291" width="10.5546875" style="3" bestFit="1" customWidth="1"/>
    <col min="12292" max="12292" width="10.5546875" style="3" customWidth="1"/>
    <col min="12293" max="12293" width="3.5546875" style="3" customWidth="1"/>
    <col min="12294" max="12294" width="13.5546875" style="3" customWidth="1"/>
    <col min="12295" max="12295" width="10.5546875" style="3" bestFit="1" customWidth="1"/>
    <col min="12296" max="12296" width="10.5546875" style="3" customWidth="1"/>
    <col min="12297" max="12297" width="3.5546875" style="3" customWidth="1"/>
    <col min="12298" max="12298" width="13.88671875" style="3" customWidth="1"/>
    <col min="12299" max="12299" width="10.5546875" style="3" bestFit="1" customWidth="1"/>
    <col min="12300" max="12300" width="10.5546875" style="3" customWidth="1"/>
    <col min="12301" max="12301" width="3.5546875" style="3" customWidth="1"/>
    <col min="12302" max="12302" width="13.88671875" style="3" customWidth="1"/>
    <col min="12303" max="12303" width="10.5546875" style="3" bestFit="1" customWidth="1"/>
    <col min="12304" max="12304" width="10.5546875" style="3" customWidth="1"/>
    <col min="12305" max="12305" width="3.5546875" style="3" customWidth="1"/>
    <col min="12306" max="12306" width="13.88671875" style="3" customWidth="1"/>
    <col min="12307" max="12307" width="10.5546875" style="3" bestFit="1" customWidth="1"/>
    <col min="12308" max="12308" width="10.5546875" style="3" customWidth="1"/>
    <col min="12309" max="12309" width="3.5546875" style="3" customWidth="1"/>
    <col min="12310" max="12312" width="9.109375" style="3"/>
    <col min="12313" max="12313" width="3.5546875" style="3" customWidth="1"/>
    <col min="12314" max="12316" width="9.109375" style="3"/>
    <col min="12317" max="12317" width="3.5546875" style="3" customWidth="1"/>
    <col min="12318" max="12320" width="9.109375" style="3"/>
    <col min="12321" max="12321" width="3.5546875" style="3" customWidth="1"/>
    <col min="12322" max="12324" width="9.109375" style="3"/>
    <col min="12325" max="12325" width="3.5546875" style="3" customWidth="1"/>
    <col min="12326" max="12544" width="9.109375" style="3"/>
    <col min="12545" max="12545" width="27.44140625" style="3" customWidth="1"/>
    <col min="12546" max="12546" width="13.88671875" style="3" customWidth="1"/>
    <col min="12547" max="12547" width="10.5546875" style="3" bestFit="1" customWidth="1"/>
    <col min="12548" max="12548" width="10.5546875" style="3" customWidth="1"/>
    <col min="12549" max="12549" width="3.5546875" style="3" customWidth="1"/>
    <col min="12550" max="12550" width="13.5546875" style="3" customWidth="1"/>
    <col min="12551" max="12551" width="10.5546875" style="3" bestFit="1" customWidth="1"/>
    <col min="12552" max="12552" width="10.5546875" style="3" customWidth="1"/>
    <col min="12553" max="12553" width="3.5546875" style="3" customWidth="1"/>
    <col min="12554" max="12554" width="13.88671875" style="3" customWidth="1"/>
    <col min="12555" max="12555" width="10.5546875" style="3" bestFit="1" customWidth="1"/>
    <col min="12556" max="12556" width="10.5546875" style="3" customWidth="1"/>
    <col min="12557" max="12557" width="3.5546875" style="3" customWidth="1"/>
    <col min="12558" max="12558" width="13.88671875" style="3" customWidth="1"/>
    <col min="12559" max="12559" width="10.5546875" style="3" bestFit="1" customWidth="1"/>
    <col min="12560" max="12560" width="10.5546875" style="3" customWidth="1"/>
    <col min="12561" max="12561" width="3.5546875" style="3" customWidth="1"/>
    <col min="12562" max="12562" width="13.88671875" style="3" customWidth="1"/>
    <col min="12563" max="12563" width="10.5546875" style="3" bestFit="1" customWidth="1"/>
    <col min="12564" max="12564" width="10.5546875" style="3" customWidth="1"/>
    <col min="12565" max="12565" width="3.5546875" style="3" customWidth="1"/>
    <col min="12566" max="12568" width="9.109375" style="3"/>
    <col min="12569" max="12569" width="3.5546875" style="3" customWidth="1"/>
    <col min="12570" max="12572" width="9.109375" style="3"/>
    <col min="12573" max="12573" width="3.5546875" style="3" customWidth="1"/>
    <col min="12574" max="12576" width="9.109375" style="3"/>
    <col min="12577" max="12577" width="3.5546875" style="3" customWidth="1"/>
    <col min="12578" max="12580" width="9.109375" style="3"/>
    <col min="12581" max="12581" width="3.5546875" style="3" customWidth="1"/>
    <col min="12582" max="12800" width="9.109375" style="3"/>
    <col min="12801" max="12801" width="27.44140625" style="3" customWidth="1"/>
    <col min="12802" max="12802" width="13.88671875" style="3" customWidth="1"/>
    <col min="12803" max="12803" width="10.5546875" style="3" bestFit="1" customWidth="1"/>
    <col min="12804" max="12804" width="10.5546875" style="3" customWidth="1"/>
    <col min="12805" max="12805" width="3.5546875" style="3" customWidth="1"/>
    <col min="12806" max="12806" width="13.5546875" style="3" customWidth="1"/>
    <col min="12807" max="12807" width="10.5546875" style="3" bestFit="1" customWidth="1"/>
    <col min="12808" max="12808" width="10.5546875" style="3" customWidth="1"/>
    <col min="12809" max="12809" width="3.5546875" style="3" customWidth="1"/>
    <col min="12810" max="12810" width="13.88671875" style="3" customWidth="1"/>
    <col min="12811" max="12811" width="10.5546875" style="3" bestFit="1" customWidth="1"/>
    <col min="12812" max="12812" width="10.5546875" style="3" customWidth="1"/>
    <col min="12813" max="12813" width="3.5546875" style="3" customWidth="1"/>
    <col min="12814" max="12814" width="13.88671875" style="3" customWidth="1"/>
    <col min="12815" max="12815" width="10.5546875" style="3" bestFit="1" customWidth="1"/>
    <col min="12816" max="12816" width="10.5546875" style="3" customWidth="1"/>
    <col min="12817" max="12817" width="3.5546875" style="3" customWidth="1"/>
    <col min="12818" max="12818" width="13.88671875" style="3" customWidth="1"/>
    <col min="12819" max="12819" width="10.5546875" style="3" bestFit="1" customWidth="1"/>
    <col min="12820" max="12820" width="10.5546875" style="3" customWidth="1"/>
    <col min="12821" max="12821" width="3.5546875" style="3" customWidth="1"/>
    <col min="12822" max="12824" width="9.109375" style="3"/>
    <col min="12825" max="12825" width="3.5546875" style="3" customWidth="1"/>
    <col min="12826" max="12828" width="9.109375" style="3"/>
    <col min="12829" max="12829" width="3.5546875" style="3" customWidth="1"/>
    <col min="12830" max="12832" width="9.109375" style="3"/>
    <col min="12833" max="12833" width="3.5546875" style="3" customWidth="1"/>
    <col min="12834" max="12836" width="9.109375" style="3"/>
    <col min="12837" max="12837" width="3.5546875" style="3" customWidth="1"/>
    <col min="12838" max="13056" width="9.109375" style="3"/>
    <col min="13057" max="13057" width="27.44140625" style="3" customWidth="1"/>
    <col min="13058" max="13058" width="13.88671875" style="3" customWidth="1"/>
    <col min="13059" max="13059" width="10.5546875" style="3" bestFit="1" customWidth="1"/>
    <col min="13060" max="13060" width="10.5546875" style="3" customWidth="1"/>
    <col min="13061" max="13061" width="3.5546875" style="3" customWidth="1"/>
    <col min="13062" max="13062" width="13.5546875" style="3" customWidth="1"/>
    <col min="13063" max="13063" width="10.5546875" style="3" bestFit="1" customWidth="1"/>
    <col min="13064" max="13064" width="10.5546875" style="3" customWidth="1"/>
    <col min="13065" max="13065" width="3.5546875" style="3" customWidth="1"/>
    <col min="13066" max="13066" width="13.88671875" style="3" customWidth="1"/>
    <col min="13067" max="13067" width="10.5546875" style="3" bestFit="1" customWidth="1"/>
    <col min="13068" max="13068" width="10.5546875" style="3" customWidth="1"/>
    <col min="13069" max="13069" width="3.5546875" style="3" customWidth="1"/>
    <col min="13070" max="13070" width="13.88671875" style="3" customWidth="1"/>
    <col min="13071" max="13071" width="10.5546875" style="3" bestFit="1" customWidth="1"/>
    <col min="13072" max="13072" width="10.5546875" style="3" customWidth="1"/>
    <col min="13073" max="13073" width="3.5546875" style="3" customWidth="1"/>
    <col min="13074" max="13074" width="13.88671875" style="3" customWidth="1"/>
    <col min="13075" max="13075" width="10.5546875" style="3" bestFit="1" customWidth="1"/>
    <col min="13076" max="13076" width="10.5546875" style="3" customWidth="1"/>
    <col min="13077" max="13077" width="3.5546875" style="3" customWidth="1"/>
    <col min="13078" max="13080" width="9.109375" style="3"/>
    <col min="13081" max="13081" width="3.5546875" style="3" customWidth="1"/>
    <col min="13082" max="13084" width="9.109375" style="3"/>
    <col min="13085" max="13085" width="3.5546875" style="3" customWidth="1"/>
    <col min="13086" max="13088" width="9.109375" style="3"/>
    <col min="13089" max="13089" width="3.5546875" style="3" customWidth="1"/>
    <col min="13090" max="13092" width="9.109375" style="3"/>
    <col min="13093" max="13093" width="3.5546875" style="3" customWidth="1"/>
    <col min="13094" max="13312" width="9.109375" style="3"/>
    <col min="13313" max="13313" width="27.44140625" style="3" customWidth="1"/>
    <col min="13314" max="13314" width="13.88671875" style="3" customWidth="1"/>
    <col min="13315" max="13315" width="10.5546875" style="3" bestFit="1" customWidth="1"/>
    <col min="13316" max="13316" width="10.5546875" style="3" customWidth="1"/>
    <col min="13317" max="13317" width="3.5546875" style="3" customWidth="1"/>
    <col min="13318" max="13318" width="13.5546875" style="3" customWidth="1"/>
    <col min="13319" max="13319" width="10.5546875" style="3" bestFit="1" customWidth="1"/>
    <col min="13320" max="13320" width="10.5546875" style="3" customWidth="1"/>
    <col min="13321" max="13321" width="3.5546875" style="3" customWidth="1"/>
    <col min="13322" max="13322" width="13.88671875" style="3" customWidth="1"/>
    <col min="13323" max="13323" width="10.5546875" style="3" bestFit="1" customWidth="1"/>
    <col min="13324" max="13324" width="10.5546875" style="3" customWidth="1"/>
    <col min="13325" max="13325" width="3.5546875" style="3" customWidth="1"/>
    <col min="13326" max="13326" width="13.88671875" style="3" customWidth="1"/>
    <col min="13327" max="13327" width="10.5546875" style="3" bestFit="1" customWidth="1"/>
    <col min="13328" max="13328" width="10.5546875" style="3" customWidth="1"/>
    <col min="13329" max="13329" width="3.5546875" style="3" customWidth="1"/>
    <col min="13330" max="13330" width="13.88671875" style="3" customWidth="1"/>
    <col min="13331" max="13331" width="10.5546875" style="3" bestFit="1" customWidth="1"/>
    <col min="13332" max="13332" width="10.5546875" style="3" customWidth="1"/>
    <col min="13333" max="13333" width="3.5546875" style="3" customWidth="1"/>
    <col min="13334" max="13336" width="9.109375" style="3"/>
    <col min="13337" max="13337" width="3.5546875" style="3" customWidth="1"/>
    <col min="13338" max="13340" width="9.109375" style="3"/>
    <col min="13341" max="13341" width="3.5546875" style="3" customWidth="1"/>
    <col min="13342" max="13344" width="9.109375" style="3"/>
    <col min="13345" max="13345" width="3.5546875" style="3" customWidth="1"/>
    <col min="13346" max="13348" width="9.109375" style="3"/>
    <col min="13349" max="13349" width="3.5546875" style="3" customWidth="1"/>
    <col min="13350" max="13568" width="9.109375" style="3"/>
    <col min="13569" max="13569" width="27.44140625" style="3" customWidth="1"/>
    <col min="13570" max="13570" width="13.88671875" style="3" customWidth="1"/>
    <col min="13571" max="13571" width="10.5546875" style="3" bestFit="1" customWidth="1"/>
    <col min="13572" max="13572" width="10.5546875" style="3" customWidth="1"/>
    <col min="13573" max="13573" width="3.5546875" style="3" customWidth="1"/>
    <col min="13574" max="13574" width="13.5546875" style="3" customWidth="1"/>
    <col min="13575" max="13575" width="10.5546875" style="3" bestFit="1" customWidth="1"/>
    <col min="13576" max="13576" width="10.5546875" style="3" customWidth="1"/>
    <col min="13577" max="13577" width="3.5546875" style="3" customWidth="1"/>
    <col min="13578" max="13578" width="13.88671875" style="3" customWidth="1"/>
    <col min="13579" max="13579" width="10.5546875" style="3" bestFit="1" customWidth="1"/>
    <col min="13580" max="13580" width="10.5546875" style="3" customWidth="1"/>
    <col min="13581" max="13581" width="3.5546875" style="3" customWidth="1"/>
    <col min="13582" max="13582" width="13.88671875" style="3" customWidth="1"/>
    <col min="13583" max="13583" width="10.5546875" style="3" bestFit="1" customWidth="1"/>
    <col min="13584" max="13584" width="10.5546875" style="3" customWidth="1"/>
    <col min="13585" max="13585" width="3.5546875" style="3" customWidth="1"/>
    <col min="13586" max="13586" width="13.88671875" style="3" customWidth="1"/>
    <col min="13587" max="13587" width="10.5546875" style="3" bestFit="1" customWidth="1"/>
    <col min="13588" max="13588" width="10.5546875" style="3" customWidth="1"/>
    <col min="13589" max="13589" width="3.5546875" style="3" customWidth="1"/>
    <col min="13590" max="13592" width="9.109375" style="3"/>
    <col min="13593" max="13593" width="3.5546875" style="3" customWidth="1"/>
    <col min="13594" max="13596" width="9.109375" style="3"/>
    <col min="13597" max="13597" width="3.5546875" style="3" customWidth="1"/>
    <col min="13598" max="13600" width="9.109375" style="3"/>
    <col min="13601" max="13601" width="3.5546875" style="3" customWidth="1"/>
    <col min="13602" max="13604" width="9.109375" style="3"/>
    <col min="13605" max="13605" width="3.5546875" style="3" customWidth="1"/>
    <col min="13606" max="13824" width="9.109375" style="3"/>
    <col min="13825" max="13825" width="27.44140625" style="3" customWidth="1"/>
    <col min="13826" max="13826" width="13.88671875" style="3" customWidth="1"/>
    <col min="13827" max="13827" width="10.5546875" style="3" bestFit="1" customWidth="1"/>
    <col min="13828" max="13828" width="10.5546875" style="3" customWidth="1"/>
    <col min="13829" max="13829" width="3.5546875" style="3" customWidth="1"/>
    <col min="13830" max="13830" width="13.5546875" style="3" customWidth="1"/>
    <col min="13831" max="13831" width="10.5546875" style="3" bestFit="1" customWidth="1"/>
    <col min="13832" max="13832" width="10.5546875" style="3" customWidth="1"/>
    <col min="13833" max="13833" width="3.5546875" style="3" customWidth="1"/>
    <col min="13834" max="13834" width="13.88671875" style="3" customWidth="1"/>
    <col min="13835" max="13835" width="10.5546875" style="3" bestFit="1" customWidth="1"/>
    <col min="13836" max="13836" width="10.5546875" style="3" customWidth="1"/>
    <col min="13837" max="13837" width="3.5546875" style="3" customWidth="1"/>
    <col min="13838" max="13838" width="13.88671875" style="3" customWidth="1"/>
    <col min="13839" max="13839" width="10.5546875" style="3" bestFit="1" customWidth="1"/>
    <col min="13840" max="13840" width="10.5546875" style="3" customWidth="1"/>
    <col min="13841" max="13841" width="3.5546875" style="3" customWidth="1"/>
    <col min="13842" max="13842" width="13.88671875" style="3" customWidth="1"/>
    <col min="13843" max="13843" width="10.5546875" style="3" bestFit="1" customWidth="1"/>
    <col min="13844" max="13844" width="10.5546875" style="3" customWidth="1"/>
    <col min="13845" max="13845" width="3.5546875" style="3" customWidth="1"/>
    <col min="13846" max="13848" width="9.109375" style="3"/>
    <col min="13849" max="13849" width="3.5546875" style="3" customWidth="1"/>
    <col min="13850" max="13852" width="9.109375" style="3"/>
    <col min="13853" max="13853" width="3.5546875" style="3" customWidth="1"/>
    <col min="13854" max="13856" width="9.109375" style="3"/>
    <col min="13857" max="13857" width="3.5546875" style="3" customWidth="1"/>
    <col min="13858" max="13860" width="9.109375" style="3"/>
    <col min="13861" max="13861" width="3.5546875" style="3" customWidth="1"/>
    <col min="13862" max="14080" width="9.109375" style="3"/>
    <col min="14081" max="14081" width="27.44140625" style="3" customWidth="1"/>
    <col min="14082" max="14082" width="13.88671875" style="3" customWidth="1"/>
    <col min="14083" max="14083" width="10.5546875" style="3" bestFit="1" customWidth="1"/>
    <col min="14084" max="14084" width="10.5546875" style="3" customWidth="1"/>
    <col min="14085" max="14085" width="3.5546875" style="3" customWidth="1"/>
    <col min="14086" max="14086" width="13.5546875" style="3" customWidth="1"/>
    <col min="14087" max="14087" width="10.5546875" style="3" bestFit="1" customWidth="1"/>
    <col min="14088" max="14088" width="10.5546875" style="3" customWidth="1"/>
    <col min="14089" max="14089" width="3.5546875" style="3" customWidth="1"/>
    <col min="14090" max="14090" width="13.88671875" style="3" customWidth="1"/>
    <col min="14091" max="14091" width="10.5546875" style="3" bestFit="1" customWidth="1"/>
    <col min="14092" max="14092" width="10.5546875" style="3" customWidth="1"/>
    <col min="14093" max="14093" width="3.5546875" style="3" customWidth="1"/>
    <col min="14094" max="14094" width="13.88671875" style="3" customWidth="1"/>
    <col min="14095" max="14095" width="10.5546875" style="3" bestFit="1" customWidth="1"/>
    <col min="14096" max="14096" width="10.5546875" style="3" customWidth="1"/>
    <col min="14097" max="14097" width="3.5546875" style="3" customWidth="1"/>
    <col min="14098" max="14098" width="13.88671875" style="3" customWidth="1"/>
    <col min="14099" max="14099" width="10.5546875" style="3" bestFit="1" customWidth="1"/>
    <col min="14100" max="14100" width="10.5546875" style="3" customWidth="1"/>
    <col min="14101" max="14101" width="3.5546875" style="3" customWidth="1"/>
    <col min="14102" max="14104" width="9.109375" style="3"/>
    <col min="14105" max="14105" width="3.5546875" style="3" customWidth="1"/>
    <col min="14106" max="14108" width="9.109375" style="3"/>
    <col min="14109" max="14109" width="3.5546875" style="3" customWidth="1"/>
    <col min="14110" max="14112" width="9.109375" style="3"/>
    <col min="14113" max="14113" width="3.5546875" style="3" customWidth="1"/>
    <col min="14114" max="14116" width="9.109375" style="3"/>
    <col min="14117" max="14117" width="3.5546875" style="3" customWidth="1"/>
    <col min="14118" max="14336" width="9.109375" style="3"/>
    <col min="14337" max="14337" width="27.44140625" style="3" customWidth="1"/>
    <col min="14338" max="14338" width="13.88671875" style="3" customWidth="1"/>
    <col min="14339" max="14339" width="10.5546875" style="3" bestFit="1" customWidth="1"/>
    <col min="14340" max="14340" width="10.5546875" style="3" customWidth="1"/>
    <col min="14341" max="14341" width="3.5546875" style="3" customWidth="1"/>
    <col min="14342" max="14342" width="13.5546875" style="3" customWidth="1"/>
    <col min="14343" max="14343" width="10.5546875" style="3" bestFit="1" customWidth="1"/>
    <col min="14344" max="14344" width="10.5546875" style="3" customWidth="1"/>
    <col min="14345" max="14345" width="3.5546875" style="3" customWidth="1"/>
    <col min="14346" max="14346" width="13.88671875" style="3" customWidth="1"/>
    <col min="14347" max="14347" width="10.5546875" style="3" bestFit="1" customWidth="1"/>
    <col min="14348" max="14348" width="10.5546875" style="3" customWidth="1"/>
    <col min="14349" max="14349" width="3.5546875" style="3" customWidth="1"/>
    <col min="14350" max="14350" width="13.88671875" style="3" customWidth="1"/>
    <col min="14351" max="14351" width="10.5546875" style="3" bestFit="1" customWidth="1"/>
    <col min="14352" max="14352" width="10.5546875" style="3" customWidth="1"/>
    <col min="14353" max="14353" width="3.5546875" style="3" customWidth="1"/>
    <col min="14354" max="14354" width="13.88671875" style="3" customWidth="1"/>
    <col min="14355" max="14355" width="10.5546875" style="3" bestFit="1" customWidth="1"/>
    <col min="14356" max="14356" width="10.5546875" style="3" customWidth="1"/>
    <col min="14357" max="14357" width="3.5546875" style="3" customWidth="1"/>
    <col min="14358" max="14360" width="9.109375" style="3"/>
    <col min="14361" max="14361" width="3.5546875" style="3" customWidth="1"/>
    <col min="14362" max="14364" width="9.109375" style="3"/>
    <col min="14365" max="14365" width="3.5546875" style="3" customWidth="1"/>
    <col min="14366" max="14368" width="9.109375" style="3"/>
    <col min="14369" max="14369" width="3.5546875" style="3" customWidth="1"/>
    <col min="14370" max="14372" width="9.109375" style="3"/>
    <col min="14373" max="14373" width="3.5546875" style="3" customWidth="1"/>
    <col min="14374" max="14592" width="9.109375" style="3"/>
    <col min="14593" max="14593" width="27.44140625" style="3" customWidth="1"/>
    <col min="14594" max="14594" width="13.88671875" style="3" customWidth="1"/>
    <col min="14595" max="14595" width="10.5546875" style="3" bestFit="1" customWidth="1"/>
    <col min="14596" max="14596" width="10.5546875" style="3" customWidth="1"/>
    <col min="14597" max="14597" width="3.5546875" style="3" customWidth="1"/>
    <col min="14598" max="14598" width="13.5546875" style="3" customWidth="1"/>
    <col min="14599" max="14599" width="10.5546875" style="3" bestFit="1" customWidth="1"/>
    <col min="14600" max="14600" width="10.5546875" style="3" customWidth="1"/>
    <col min="14601" max="14601" width="3.5546875" style="3" customWidth="1"/>
    <col min="14602" max="14602" width="13.88671875" style="3" customWidth="1"/>
    <col min="14603" max="14603" width="10.5546875" style="3" bestFit="1" customWidth="1"/>
    <col min="14604" max="14604" width="10.5546875" style="3" customWidth="1"/>
    <col min="14605" max="14605" width="3.5546875" style="3" customWidth="1"/>
    <col min="14606" max="14606" width="13.88671875" style="3" customWidth="1"/>
    <col min="14607" max="14607" width="10.5546875" style="3" bestFit="1" customWidth="1"/>
    <col min="14608" max="14608" width="10.5546875" style="3" customWidth="1"/>
    <col min="14609" max="14609" width="3.5546875" style="3" customWidth="1"/>
    <col min="14610" max="14610" width="13.88671875" style="3" customWidth="1"/>
    <col min="14611" max="14611" width="10.5546875" style="3" bestFit="1" customWidth="1"/>
    <col min="14612" max="14612" width="10.5546875" style="3" customWidth="1"/>
    <col min="14613" max="14613" width="3.5546875" style="3" customWidth="1"/>
    <col min="14614" max="14616" width="9.109375" style="3"/>
    <col min="14617" max="14617" width="3.5546875" style="3" customWidth="1"/>
    <col min="14618" max="14620" width="9.109375" style="3"/>
    <col min="14621" max="14621" width="3.5546875" style="3" customWidth="1"/>
    <col min="14622" max="14624" width="9.109375" style="3"/>
    <col min="14625" max="14625" width="3.5546875" style="3" customWidth="1"/>
    <col min="14626" max="14628" width="9.109375" style="3"/>
    <col min="14629" max="14629" width="3.5546875" style="3" customWidth="1"/>
    <col min="14630" max="14848" width="9.109375" style="3"/>
    <col min="14849" max="14849" width="27.44140625" style="3" customWidth="1"/>
    <col min="14850" max="14850" width="13.88671875" style="3" customWidth="1"/>
    <col min="14851" max="14851" width="10.5546875" style="3" bestFit="1" customWidth="1"/>
    <col min="14852" max="14852" width="10.5546875" style="3" customWidth="1"/>
    <col min="14853" max="14853" width="3.5546875" style="3" customWidth="1"/>
    <col min="14854" max="14854" width="13.5546875" style="3" customWidth="1"/>
    <col min="14855" max="14855" width="10.5546875" style="3" bestFit="1" customWidth="1"/>
    <col min="14856" max="14856" width="10.5546875" style="3" customWidth="1"/>
    <col min="14857" max="14857" width="3.5546875" style="3" customWidth="1"/>
    <col min="14858" max="14858" width="13.88671875" style="3" customWidth="1"/>
    <col min="14859" max="14859" width="10.5546875" style="3" bestFit="1" customWidth="1"/>
    <col min="14860" max="14860" width="10.5546875" style="3" customWidth="1"/>
    <col min="14861" max="14861" width="3.5546875" style="3" customWidth="1"/>
    <col min="14862" max="14862" width="13.88671875" style="3" customWidth="1"/>
    <col min="14863" max="14863" width="10.5546875" style="3" bestFit="1" customWidth="1"/>
    <col min="14864" max="14864" width="10.5546875" style="3" customWidth="1"/>
    <col min="14865" max="14865" width="3.5546875" style="3" customWidth="1"/>
    <col min="14866" max="14866" width="13.88671875" style="3" customWidth="1"/>
    <col min="14867" max="14867" width="10.5546875" style="3" bestFit="1" customWidth="1"/>
    <col min="14868" max="14868" width="10.5546875" style="3" customWidth="1"/>
    <col min="14869" max="14869" width="3.5546875" style="3" customWidth="1"/>
    <col min="14870" max="14872" width="9.109375" style="3"/>
    <col min="14873" max="14873" width="3.5546875" style="3" customWidth="1"/>
    <col min="14874" max="14876" width="9.109375" style="3"/>
    <col min="14877" max="14877" width="3.5546875" style="3" customWidth="1"/>
    <col min="14878" max="14880" width="9.109375" style="3"/>
    <col min="14881" max="14881" width="3.5546875" style="3" customWidth="1"/>
    <col min="14882" max="14884" width="9.109375" style="3"/>
    <col min="14885" max="14885" width="3.5546875" style="3" customWidth="1"/>
    <col min="14886" max="15104" width="9.109375" style="3"/>
    <col min="15105" max="15105" width="27.44140625" style="3" customWidth="1"/>
    <col min="15106" max="15106" width="13.88671875" style="3" customWidth="1"/>
    <col min="15107" max="15107" width="10.5546875" style="3" bestFit="1" customWidth="1"/>
    <col min="15108" max="15108" width="10.5546875" style="3" customWidth="1"/>
    <col min="15109" max="15109" width="3.5546875" style="3" customWidth="1"/>
    <col min="15110" max="15110" width="13.5546875" style="3" customWidth="1"/>
    <col min="15111" max="15111" width="10.5546875" style="3" bestFit="1" customWidth="1"/>
    <col min="15112" max="15112" width="10.5546875" style="3" customWidth="1"/>
    <col min="15113" max="15113" width="3.5546875" style="3" customWidth="1"/>
    <col min="15114" max="15114" width="13.88671875" style="3" customWidth="1"/>
    <col min="15115" max="15115" width="10.5546875" style="3" bestFit="1" customWidth="1"/>
    <col min="15116" max="15116" width="10.5546875" style="3" customWidth="1"/>
    <col min="15117" max="15117" width="3.5546875" style="3" customWidth="1"/>
    <col min="15118" max="15118" width="13.88671875" style="3" customWidth="1"/>
    <col min="15119" max="15119" width="10.5546875" style="3" bestFit="1" customWidth="1"/>
    <col min="15120" max="15120" width="10.5546875" style="3" customWidth="1"/>
    <col min="15121" max="15121" width="3.5546875" style="3" customWidth="1"/>
    <col min="15122" max="15122" width="13.88671875" style="3" customWidth="1"/>
    <col min="15123" max="15123" width="10.5546875" style="3" bestFit="1" customWidth="1"/>
    <col min="15124" max="15124" width="10.5546875" style="3" customWidth="1"/>
    <col min="15125" max="15125" width="3.5546875" style="3" customWidth="1"/>
    <col min="15126" max="15128" width="9.109375" style="3"/>
    <col min="15129" max="15129" width="3.5546875" style="3" customWidth="1"/>
    <col min="15130" max="15132" width="9.109375" style="3"/>
    <col min="15133" max="15133" width="3.5546875" style="3" customWidth="1"/>
    <col min="15134" max="15136" width="9.109375" style="3"/>
    <col min="15137" max="15137" width="3.5546875" style="3" customWidth="1"/>
    <col min="15138" max="15140" width="9.109375" style="3"/>
    <col min="15141" max="15141" width="3.5546875" style="3" customWidth="1"/>
    <col min="15142" max="15360" width="9.109375" style="3"/>
    <col min="15361" max="15361" width="27.44140625" style="3" customWidth="1"/>
    <col min="15362" max="15362" width="13.88671875" style="3" customWidth="1"/>
    <col min="15363" max="15363" width="10.5546875" style="3" bestFit="1" customWidth="1"/>
    <col min="15364" max="15364" width="10.5546875" style="3" customWidth="1"/>
    <col min="15365" max="15365" width="3.5546875" style="3" customWidth="1"/>
    <col min="15366" max="15366" width="13.5546875" style="3" customWidth="1"/>
    <col min="15367" max="15367" width="10.5546875" style="3" bestFit="1" customWidth="1"/>
    <col min="15368" max="15368" width="10.5546875" style="3" customWidth="1"/>
    <col min="15369" max="15369" width="3.5546875" style="3" customWidth="1"/>
    <col min="15370" max="15370" width="13.88671875" style="3" customWidth="1"/>
    <col min="15371" max="15371" width="10.5546875" style="3" bestFit="1" customWidth="1"/>
    <col min="15372" max="15372" width="10.5546875" style="3" customWidth="1"/>
    <col min="15373" max="15373" width="3.5546875" style="3" customWidth="1"/>
    <col min="15374" max="15374" width="13.88671875" style="3" customWidth="1"/>
    <col min="15375" max="15375" width="10.5546875" style="3" bestFit="1" customWidth="1"/>
    <col min="15376" max="15376" width="10.5546875" style="3" customWidth="1"/>
    <col min="15377" max="15377" width="3.5546875" style="3" customWidth="1"/>
    <col min="15378" max="15378" width="13.88671875" style="3" customWidth="1"/>
    <col min="15379" max="15379" width="10.5546875" style="3" bestFit="1" customWidth="1"/>
    <col min="15380" max="15380" width="10.5546875" style="3" customWidth="1"/>
    <col min="15381" max="15381" width="3.5546875" style="3" customWidth="1"/>
    <col min="15382" max="15384" width="9.109375" style="3"/>
    <col min="15385" max="15385" width="3.5546875" style="3" customWidth="1"/>
    <col min="15386" max="15388" width="9.109375" style="3"/>
    <col min="15389" max="15389" width="3.5546875" style="3" customWidth="1"/>
    <col min="15390" max="15392" width="9.109375" style="3"/>
    <col min="15393" max="15393" width="3.5546875" style="3" customWidth="1"/>
    <col min="15394" max="15396" width="9.109375" style="3"/>
    <col min="15397" max="15397" width="3.5546875" style="3" customWidth="1"/>
    <col min="15398" max="15616" width="9.109375" style="3"/>
    <col min="15617" max="15617" width="27.44140625" style="3" customWidth="1"/>
    <col min="15618" max="15618" width="13.88671875" style="3" customWidth="1"/>
    <col min="15619" max="15619" width="10.5546875" style="3" bestFit="1" customWidth="1"/>
    <col min="15620" max="15620" width="10.5546875" style="3" customWidth="1"/>
    <col min="15621" max="15621" width="3.5546875" style="3" customWidth="1"/>
    <col min="15622" max="15622" width="13.5546875" style="3" customWidth="1"/>
    <col min="15623" max="15623" width="10.5546875" style="3" bestFit="1" customWidth="1"/>
    <col min="15624" max="15624" width="10.5546875" style="3" customWidth="1"/>
    <col min="15625" max="15625" width="3.5546875" style="3" customWidth="1"/>
    <col min="15626" max="15626" width="13.88671875" style="3" customWidth="1"/>
    <col min="15627" max="15627" width="10.5546875" style="3" bestFit="1" customWidth="1"/>
    <col min="15628" max="15628" width="10.5546875" style="3" customWidth="1"/>
    <col min="15629" max="15629" width="3.5546875" style="3" customWidth="1"/>
    <col min="15630" max="15630" width="13.88671875" style="3" customWidth="1"/>
    <col min="15631" max="15631" width="10.5546875" style="3" bestFit="1" customWidth="1"/>
    <col min="15632" max="15632" width="10.5546875" style="3" customWidth="1"/>
    <col min="15633" max="15633" width="3.5546875" style="3" customWidth="1"/>
    <col min="15634" max="15634" width="13.88671875" style="3" customWidth="1"/>
    <col min="15635" max="15635" width="10.5546875" style="3" bestFit="1" customWidth="1"/>
    <col min="15636" max="15636" width="10.5546875" style="3" customWidth="1"/>
    <col min="15637" max="15637" width="3.5546875" style="3" customWidth="1"/>
    <col min="15638" max="15640" width="9.109375" style="3"/>
    <col min="15641" max="15641" width="3.5546875" style="3" customWidth="1"/>
    <col min="15642" max="15644" width="9.109375" style="3"/>
    <col min="15645" max="15645" width="3.5546875" style="3" customWidth="1"/>
    <col min="15646" max="15648" width="9.109375" style="3"/>
    <col min="15649" max="15649" width="3.5546875" style="3" customWidth="1"/>
    <col min="15650" max="15652" width="9.109375" style="3"/>
    <col min="15653" max="15653" width="3.5546875" style="3" customWidth="1"/>
    <col min="15654" max="15872" width="9.109375" style="3"/>
    <col min="15873" max="15873" width="27.44140625" style="3" customWidth="1"/>
    <col min="15874" max="15874" width="13.88671875" style="3" customWidth="1"/>
    <col min="15875" max="15875" width="10.5546875" style="3" bestFit="1" customWidth="1"/>
    <col min="15876" max="15876" width="10.5546875" style="3" customWidth="1"/>
    <col min="15877" max="15877" width="3.5546875" style="3" customWidth="1"/>
    <col min="15878" max="15878" width="13.5546875" style="3" customWidth="1"/>
    <col min="15879" max="15879" width="10.5546875" style="3" bestFit="1" customWidth="1"/>
    <col min="15880" max="15880" width="10.5546875" style="3" customWidth="1"/>
    <col min="15881" max="15881" width="3.5546875" style="3" customWidth="1"/>
    <col min="15882" max="15882" width="13.88671875" style="3" customWidth="1"/>
    <col min="15883" max="15883" width="10.5546875" style="3" bestFit="1" customWidth="1"/>
    <col min="15884" max="15884" width="10.5546875" style="3" customWidth="1"/>
    <col min="15885" max="15885" width="3.5546875" style="3" customWidth="1"/>
    <col min="15886" max="15886" width="13.88671875" style="3" customWidth="1"/>
    <col min="15887" max="15887" width="10.5546875" style="3" bestFit="1" customWidth="1"/>
    <col min="15888" max="15888" width="10.5546875" style="3" customWidth="1"/>
    <col min="15889" max="15889" width="3.5546875" style="3" customWidth="1"/>
    <col min="15890" max="15890" width="13.88671875" style="3" customWidth="1"/>
    <col min="15891" max="15891" width="10.5546875" style="3" bestFit="1" customWidth="1"/>
    <col min="15892" max="15892" width="10.5546875" style="3" customWidth="1"/>
    <col min="15893" max="15893" width="3.5546875" style="3" customWidth="1"/>
    <col min="15894" max="15896" width="9.109375" style="3"/>
    <col min="15897" max="15897" width="3.5546875" style="3" customWidth="1"/>
    <col min="15898" max="15900" width="9.109375" style="3"/>
    <col min="15901" max="15901" width="3.5546875" style="3" customWidth="1"/>
    <col min="15902" max="15904" width="9.109375" style="3"/>
    <col min="15905" max="15905" width="3.5546875" style="3" customWidth="1"/>
    <col min="15906" max="15908" width="9.109375" style="3"/>
    <col min="15909" max="15909" width="3.5546875" style="3" customWidth="1"/>
    <col min="15910" max="16128" width="9.109375" style="3"/>
    <col min="16129" max="16129" width="27.44140625" style="3" customWidth="1"/>
    <col min="16130" max="16130" width="13.88671875" style="3" customWidth="1"/>
    <col min="16131" max="16131" width="10.5546875" style="3" bestFit="1" customWidth="1"/>
    <col min="16132" max="16132" width="10.5546875" style="3" customWidth="1"/>
    <col min="16133" max="16133" width="3.5546875" style="3" customWidth="1"/>
    <col min="16134" max="16134" width="13.5546875" style="3" customWidth="1"/>
    <col min="16135" max="16135" width="10.5546875" style="3" bestFit="1" customWidth="1"/>
    <col min="16136" max="16136" width="10.5546875" style="3" customWidth="1"/>
    <col min="16137" max="16137" width="3.5546875" style="3" customWidth="1"/>
    <col min="16138" max="16138" width="13.88671875" style="3" customWidth="1"/>
    <col min="16139" max="16139" width="10.5546875" style="3" bestFit="1" customWidth="1"/>
    <col min="16140" max="16140" width="10.5546875" style="3" customWidth="1"/>
    <col min="16141" max="16141" width="3.5546875" style="3" customWidth="1"/>
    <col min="16142" max="16142" width="13.88671875" style="3" customWidth="1"/>
    <col min="16143" max="16143" width="10.5546875" style="3" bestFit="1" customWidth="1"/>
    <col min="16144" max="16144" width="10.5546875" style="3" customWidth="1"/>
    <col min="16145" max="16145" width="3.5546875" style="3" customWidth="1"/>
    <col min="16146" max="16146" width="13.88671875" style="3" customWidth="1"/>
    <col min="16147" max="16147" width="10.5546875" style="3" bestFit="1" customWidth="1"/>
    <col min="16148" max="16148" width="10.5546875" style="3" customWidth="1"/>
    <col min="16149" max="16149" width="3.5546875" style="3" customWidth="1"/>
    <col min="16150" max="16152" width="9.109375" style="3"/>
    <col min="16153" max="16153" width="3.5546875" style="3" customWidth="1"/>
    <col min="16154" max="16156" width="9.109375" style="3"/>
    <col min="16157" max="16157" width="3.5546875" style="3" customWidth="1"/>
    <col min="16158" max="16160" width="9.109375" style="3"/>
    <col min="16161" max="16161" width="3.5546875" style="3" customWidth="1"/>
    <col min="16162" max="16164" width="9.109375" style="3"/>
    <col min="16165" max="16165" width="3.5546875" style="3" customWidth="1"/>
    <col min="16166" max="16384" width="9.109375" style="3"/>
  </cols>
  <sheetData>
    <row r="1" spans="1:40" ht="17.399999999999999" x14ac:dyDescent="0.3">
      <c r="A1" s="1" t="s">
        <v>138</v>
      </c>
      <c r="B1" s="2"/>
      <c r="F1" s="2"/>
      <c r="J1" s="2"/>
      <c r="N1" s="2"/>
      <c r="R1" s="2"/>
    </row>
    <row r="4" spans="1:40" x14ac:dyDescent="0.25">
      <c r="A4" s="11"/>
      <c r="B4" s="11"/>
      <c r="C4" s="11"/>
      <c r="D4" s="11"/>
      <c r="E4" s="11"/>
      <c r="F4" s="11"/>
      <c r="G4" s="11"/>
      <c r="H4" s="11"/>
      <c r="I4" s="11"/>
      <c r="J4" s="11"/>
      <c r="K4" s="11"/>
      <c r="L4" s="11"/>
      <c r="M4" s="11"/>
      <c r="N4" s="11"/>
      <c r="O4" s="11"/>
      <c r="P4" s="11"/>
      <c r="Q4" s="11"/>
      <c r="R4" s="11"/>
      <c r="S4" s="11"/>
      <c r="T4" s="11"/>
    </row>
    <row r="5" spans="1:40" ht="13.8" thickBot="1" x14ac:dyDescent="0.3">
      <c r="A5" s="65"/>
      <c r="B5" s="1051" t="s">
        <v>56</v>
      </c>
      <c r="C5" s="1051"/>
      <c r="D5" s="1051"/>
      <c r="E5" s="1051"/>
      <c r="F5" s="1051"/>
      <c r="G5" s="1051"/>
      <c r="H5" s="1051"/>
      <c r="I5" s="1051"/>
      <c r="J5" s="1051"/>
      <c r="K5" s="1051"/>
      <c r="L5" s="1051"/>
      <c r="M5" s="1051"/>
      <c r="N5" s="1051"/>
      <c r="O5" s="1051"/>
      <c r="P5" s="1051"/>
      <c r="Q5" s="1051"/>
      <c r="R5" s="1051"/>
      <c r="S5" s="1051"/>
      <c r="T5" s="1051"/>
      <c r="V5" s="1051" t="s">
        <v>57</v>
      </c>
      <c r="W5" s="1051"/>
      <c r="X5" s="1051"/>
      <c r="Y5" s="1051"/>
      <c r="Z5" s="1051"/>
      <c r="AA5" s="1051"/>
      <c r="AB5" s="1051"/>
      <c r="AC5" s="1051"/>
      <c r="AD5" s="1051"/>
      <c r="AE5" s="1051"/>
      <c r="AF5" s="1051"/>
      <c r="AG5" s="1051"/>
      <c r="AH5" s="1051"/>
      <c r="AI5" s="1051"/>
      <c r="AJ5" s="1051"/>
      <c r="AK5" s="1051"/>
      <c r="AL5" s="1051"/>
      <c r="AM5" s="1051"/>
      <c r="AN5" s="1051"/>
    </row>
    <row r="6" spans="1:40" s="5" customFormat="1" ht="12.75" customHeight="1" x14ac:dyDescent="0.25">
      <c r="A6" s="516"/>
      <c r="B6" s="1050" t="s">
        <v>40</v>
      </c>
      <c r="C6" s="1050"/>
      <c r="D6" s="1050"/>
      <c r="E6" s="517"/>
      <c r="F6" s="1050" t="s">
        <v>41</v>
      </c>
      <c r="G6" s="1050"/>
      <c r="H6" s="1050"/>
      <c r="I6" s="518"/>
      <c r="J6" s="1050" t="s">
        <v>144</v>
      </c>
      <c r="K6" s="1050"/>
      <c r="L6" s="1050"/>
      <c r="M6" s="518"/>
      <c r="N6" s="1050" t="s">
        <v>44</v>
      </c>
      <c r="O6" s="1050"/>
      <c r="P6" s="1050"/>
      <c r="Q6" s="518"/>
      <c r="R6" s="1050" t="s">
        <v>136</v>
      </c>
      <c r="S6" s="1050"/>
      <c r="T6" s="1050"/>
      <c r="V6" s="1050" t="s">
        <v>40</v>
      </c>
      <c r="W6" s="1050"/>
      <c r="X6" s="1050"/>
      <c r="Y6" s="517"/>
      <c r="Z6" s="1050" t="s">
        <v>41</v>
      </c>
      <c r="AA6" s="1050"/>
      <c r="AB6" s="1050"/>
      <c r="AC6" s="518"/>
      <c r="AD6" s="1050" t="s">
        <v>144</v>
      </c>
      <c r="AE6" s="1050"/>
      <c r="AF6" s="1050"/>
      <c r="AG6" s="518"/>
      <c r="AH6" s="1050" t="s">
        <v>44</v>
      </c>
      <c r="AI6" s="1050"/>
      <c r="AJ6" s="1050"/>
      <c r="AK6" s="518"/>
      <c r="AL6" s="1050" t="s">
        <v>136</v>
      </c>
      <c r="AM6" s="1050"/>
      <c r="AN6" s="1050"/>
    </row>
    <row r="7" spans="1:40" s="5" customFormat="1" x14ac:dyDescent="0.25">
      <c r="A7" s="74"/>
      <c r="B7" s="519" t="s">
        <v>139</v>
      </c>
      <c r="C7" s="520" t="s">
        <v>60</v>
      </c>
      <c r="D7" s="444" t="s">
        <v>145</v>
      </c>
      <c r="E7" s="521"/>
      <c r="F7" s="519" t="s">
        <v>139</v>
      </c>
      <c r="G7" s="520" t="s">
        <v>60</v>
      </c>
      <c r="H7" s="444" t="s">
        <v>145</v>
      </c>
      <c r="I7" s="522"/>
      <c r="J7" s="519" t="s">
        <v>139</v>
      </c>
      <c r="K7" s="520" t="s">
        <v>60</v>
      </c>
      <c r="L7" s="444" t="s">
        <v>145</v>
      </c>
      <c r="M7" s="522"/>
      <c r="N7" s="519" t="s">
        <v>139</v>
      </c>
      <c r="O7" s="520" t="s">
        <v>60</v>
      </c>
      <c r="P7" s="444" t="s">
        <v>145</v>
      </c>
      <c r="Q7" s="522"/>
      <c r="R7" s="519" t="s">
        <v>139</v>
      </c>
      <c r="S7" s="520" t="s">
        <v>60</v>
      </c>
      <c r="T7" s="444" t="s">
        <v>145</v>
      </c>
      <c r="V7" s="519" t="s">
        <v>139</v>
      </c>
      <c r="W7" s="520" t="s">
        <v>60</v>
      </c>
      <c r="X7" s="444" t="s">
        <v>145</v>
      </c>
      <c r="Y7" s="521"/>
      <c r="Z7" s="519" t="s">
        <v>139</v>
      </c>
      <c r="AA7" s="520" t="s">
        <v>60</v>
      </c>
      <c r="AB7" s="444" t="s">
        <v>145</v>
      </c>
      <c r="AC7" s="522"/>
      <c r="AD7" s="519" t="s">
        <v>139</v>
      </c>
      <c r="AE7" s="520" t="s">
        <v>60</v>
      </c>
      <c r="AF7" s="444" t="s">
        <v>145</v>
      </c>
      <c r="AG7" s="522"/>
      <c r="AH7" s="519" t="s">
        <v>139</v>
      </c>
      <c r="AI7" s="520" t="s">
        <v>60</v>
      </c>
      <c r="AJ7" s="444" t="s">
        <v>145</v>
      </c>
      <c r="AK7" s="522"/>
      <c r="AL7" s="519" t="s">
        <v>139</v>
      </c>
      <c r="AM7" s="520" t="s">
        <v>60</v>
      </c>
      <c r="AN7" s="444" t="s">
        <v>145</v>
      </c>
    </row>
    <row r="8" spans="1:40" x14ac:dyDescent="0.25">
      <c r="A8" s="5"/>
      <c r="B8" s="5"/>
      <c r="C8" s="498"/>
      <c r="D8" s="498"/>
      <c r="E8" s="494"/>
      <c r="F8" s="5"/>
      <c r="G8" s="498"/>
      <c r="H8" s="498"/>
      <c r="I8" s="494"/>
      <c r="J8" s="5"/>
      <c r="K8" s="498"/>
      <c r="L8" s="498"/>
      <c r="M8" s="494"/>
      <c r="N8" s="5"/>
      <c r="O8" s="498"/>
      <c r="P8" s="498"/>
      <c r="Q8" s="494"/>
      <c r="R8" s="5"/>
      <c r="S8" s="498"/>
      <c r="T8" s="498"/>
      <c r="V8" s="5"/>
      <c r="W8" s="498"/>
      <c r="X8" s="498"/>
      <c r="Y8" s="494"/>
      <c r="Z8" s="5"/>
      <c r="AA8" s="498"/>
      <c r="AB8" s="498"/>
      <c r="AC8" s="494"/>
      <c r="AD8" s="5"/>
      <c r="AE8" s="498"/>
      <c r="AF8" s="498"/>
      <c r="AG8" s="494"/>
      <c r="AH8" s="5"/>
      <c r="AI8" s="498"/>
      <c r="AJ8" s="498"/>
      <c r="AK8" s="494"/>
      <c r="AL8" s="5"/>
      <c r="AM8" s="498"/>
      <c r="AN8" s="498"/>
    </row>
    <row r="9" spans="1:40" x14ac:dyDescent="0.25">
      <c r="A9" s="2" t="s">
        <v>33</v>
      </c>
      <c r="B9" s="142"/>
      <c r="C9" s="142"/>
      <c r="D9" s="499"/>
      <c r="F9" s="142"/>
      <c r="G9" s="142"/>
      <c r="H9" s="499"/>
      <c r="J9" s="142"/>
      <c r="K9" s="142"/>
      <c r="L9" s="499"/>
      <c r="N9" s="142"/>
      <c r="O9" s="142"/>
      <c r="P9" s="499"/>
      <c r="R9" s="142"/>
      <c r="S9" s="142"/>
      <c r="T9" s="499"/>
      <c r="V9" s="142"/>
      <c r="W9" s="142"/>
      <c r="X9" s="499"/>
      <c r="Z9" s="142"/>
      <c r="AA9" s="142"/>
      <c r="AB9" s="499"/>
      <c r="AD9" s="142"/>
      <c r="AE9" s="142"/>
      <c r="AF9" s="499"/>
      <c r="AH9" s="142"/>
      <c r="AI9" s="142"/>
      <c r="AJ9" s="499"/>
      <c r="AL9" s="142"/>
      <c r="AM9" s="142"/>
      <c r="AN9" s="499"/>
    </row>
    <row r="10" spans="1:40" x14ac:dyDescent="0.25">
      <c r="A10" s="12"/>
      <c r="B10" s="146"/>
      <c r="C10" s="11"/>
      <c r="D10" s="500"/>
      <c r="E10" s="11"/>
      <c r="F10" s="146"/>
      <c r="G10" s="11"/>
      <c r="H10" s="500"/>
      <c r="I10" s="11"/>
      <c r="J10" s="146"/>
      <c r="K10" s="11"/>
      <c r="L10" s="500"/>
      <c r="M10" s="11"/>
      <c r="N10" s="146"/>
      <c r="O10" s="11"/>
      <c r="P10" s="500"/>
      <c r="Q10" s="11"/>
      <c r="R10" s="146"/>
      <c r="S10" s="11"/>
      <c r="T10" s="500"/>
      <c r="V10" s="146"/>
      <c r="W10" s="11"/>
      <c r="X10" s="500"/>
      <c r="Y10" s="11"/>
      <c r="Z10" s="146"/>
      <c r="AA10" s="11"/>
      <c r="AB10" s="500"/>
      <c r="AC10" s="11"/>
      <c r="AD10" s="146"/>
      <c r="AE10" s="11"/>
      <c r="AF10" s="500"/>
      <c r="AG10" s="11"/>
      <c r="AH10" s="146"/>
      <c r="AI10" s="11"/>
      <c r="AJ10" s="500"/>
      <c r="AK10" s="11"/>
      <c r="AL10" s="146"/>
      <c r="AM10" s="11"/>
      <c r="AN10" s="500"/>
    </row>
    <row r="11" spans="1:40" x14ac:dyDescent="0.25">
      <c r="A11" s="2" t="s">
        <v>10</v>
      </c>
      <c r="B11" s="142"/>
      <c r="D11" s="501"/>
      <c r="F11" s="142"/>
      <c r="H11" s="501"/>
      <c r="J11" s="142"/>
      <c r="L11" s="501"/>
      <c r="N11" s="142"/>
      <c r="P11" s="501"/>
      <c r="R11" s="142"/>
      <c r="T11" s="501"/>
      <c r="V11" s="142"/>
      <c r="X11" s="501"/>
      <c r="Z11" s="142"/>
      <c r="AB11" s="501"/>
      <c r="AD11" s="142"/>
      <c r="AF11" s="501"/>
      <c r="AH11" s="142"/>
      <c r="AJ11" s="501"/>
      <c r="AL11" s="142"/>
      <c r="AN11" s="501"/>
    </row>
    <row r="12" spans="1:40" x14ac:dyDescent="0.25">
      <c r="A12" s="7" t="s">
        <v>11</v>
      </c>
      <c r="B12" s="142"/>
      <c r="C12" s="61">
        <v>140</v>
      </c>
      <c r="D12" s="499"/>
      <c r="F12" s="142"/>
      <c r="G12" s="61">
        <v>308</v>
      </c>
      <c r="H12" s="499"/>
      <c r="J12" s="142"/>
      <c r="K12" s="61">
        <v>20</v>
      </c>
      <c r="L12" s="499"/>
      <c r="N12" s="142"/>
      <c r="O12" s="61">
        <v>158</v>
      </c>
      <c r="P12" s="499"/>
      <c r="R12" s="142"/>
      <c r="S12" s="142"/>
      <c r="T12" s="499"/>
      <c r="V12" s="142"/>
      <c r="W12" s="61">
        <v>201</v>
      </c>
      <c r="X12" s="499"/>
      <c r="Z12" s="142"/>
      <c r="AA12" s="142">
        <v>303</v>
      </c>
      <c r="AB12" s="499"/>
      <c r="AD12" s="142"/>
      <c r="AE12" s="142">
        <v>17</v>
      </c>
      <c r="AF12" s="499"/>
      <c r="AH12" s="142"/>
      <c r="AI12" s="61">
        <v>230</v>
      </c>
      <c r="AJ12" s="499"/>
      <c r="AL12" s="142"/>
      <c r="AM12" s="142"/>
      <c r="AN12" s="499"/>
    </row>
    <row r="13" spans="1:40" x14ac:dyDescent="0.25">
      <c r="A13" s="7" t="s">
        <v>12</v>
      </c>
      <c r="B13" s="142"/>
      <c r="C13" s="98">
        <v>287</v>
      </c>
      <c r="D13" s="499"/>
      <c r="F13" s="142"/>
      <c r="G13" s="98">
        <v>581</v>
      </c>
      <c r="H13" s="499"/>
      <c r="J13" s="142"/>
      <c r="K13" s="98">
        <v>17</v>
      </c>
      <c r="L13" s="499"/>
      <c r="N13" s="142"/>
      <c r="O13" s="98">
        <v>61</v>
      </c>
      <c r="P13" s="499"/>
      <c r="R13" s="142"/>
      <c r="S13" s="142"/>
      <c r="T13" s="499"/>
      <c r="V13" s="142"/>
      <c r="W13" s="98">
        <v>246</v>
      </c>
      <c r="X13" s="499"/>
      <c r="Z13" s="142"/>
      <c r="AA13" s="142">
        <v>476</v>
      </c>
      <c r="AB13" s="499"/>
      <c r="AD13" s="142"/>
      <c r="AE13" s="142">
        <v>24</v>
      </c>
      <c r="AF13" s="499"/>
      <c r="AH13" s="142"/>
      <c r="AI13" s="98">
        <v>75</v>
      </c>
      <c r="AJ13" s="499"/>
      <c r="AL13" s="142"/>
      <c r="AM13" s="142"/>
      <c r="AN13" s="499"/>
    </row>
    <row r="14" spans="1:40" x14ac:dyDescent="0.25">
      <c r="A14" s="40" t="s">
        <v>13</v>
      </c>
      <c r="B14" s="503"/>
      <c r="C14" s="61"/>
      <c r="D14" s="504"/>
      <c r="E14" s="27"/>
      <c r="F14" s="503"/>
      <c r="G14" s="61"/>
      <c r="H14" s="504"/>
      <c r="I14" s="27"/>
      <c r="J14" s="503"/>
      <c r="K14" s="61"/>
      <c r="L14" s="504"/>
      <c r="M14" s="27"/>
      <c r="N14" s="503"/>
      <c r="O14" s="61"/>
      <c r="P14" s="504"/>
      <c r="Q14" s="27"/>
      <c r="R14" s="503"/>
      <c r="S14" s="27"/>
      <c r="T14" s="504"/>
      <c r="V14" s="503"/>
      <c r="W14" s="61"/>
      <c r="X14" s="504"/>
      <c r="Y14" s="27"/>
      <c r="Z14" s="503"/>
      <c r="AA14" s="27"/>
      <c r="AB14" s="504"/>
      <c r="AC14" s="27"/>
      <c r="AD14" s="503"/>
      <c r="AE14" s="27"/>
      <c r="AF14" s="504"/>
      <c r="AG14" s="27"/>
      <c r="AH14" s="503"/>
      <c r="AI14" s="61"/>
      <c r="AJ14" s="504"/>
      <c r="AK14" s="27"/>
      <c r="AL14" s="503"/>
      <c r="AM14" s="27"/>
      <c r="AN14" s="504"/>
    </row>
    <row r="15" spans="1:40" x14ac:dyDescent="0.25">
      <c r="A15" s="7" t="s">
        <v>14</v>
      </c>
      <c r="B15" s="142"/>
      <c r="C15" s="61">
        <v>49</v>
      </c>
      <c r="D15" s="499"/>
      <c r="F15" s="142"/>
      <c r="G15" s="61">
        <v>71</v>
      </c>
      <c r="H15" s="499"/>
      <c r="J15" s="142"/>
      <c r="K15" s="61">
        <v>0</v>
      </c>
      <c r="L15" s="499"/>
      <c r="N15" s="142"/>
      <c r="O15" s="61">
        <v>41</v>
      </c>
      <c r="P15" s="499"/>
      <c r="R15" s="142"/>
      <c r="S15" s="142"/>
      <c r="T15" s="499"/>
      <c r="V15" s="142"/>
      <c r="W15" s="61">
        <v>67</v>
      </c>
      <c r="X15" s="499"/>
      <c r="Z15" s="142"/>
      <c r="AA15" s="142">
        <v>59</v>
      </c>
      <c r="AB15" s="499"/>
      <c r="AD15" s="142"/>
      <c r="AE15" s="142">
        <v>1</v>
      </c>
      <c r="AF15" s="499"/>
      <c r="AH15" s="142"/>
      <c r="AI15" s="61">
        <v>73</v>
      </c>
      <c r="AJ15" s="499"/>
      <c r="AL15" s="142"/>
      <c r="AM15" s="142"/>
      <c r="AN15" s="499"/>
    </row>
    <row r="16" spans="1:40" x14ac:dyDescent="0.25">
      <c r="A16" s="7" t="s">
        <v>15</v>
      </c>
      <c r="B16" s="142"/>
      <c r="C16" s="61">
        <v>127</v>
      </c>
      <c r="D16" s="499"/>
      <c r="F16" s="142"/>
      <c r="G16" s="61">
        <v>247</v>
      </c>
      <c r="H16" s="499"/>
      <c r="J16" s="142"/>
      <c r="K16" s="61">
        <v>11</v>
      </c>
      <c r="L16" s="499"/>
      <c r="N16" s="142"/>
      <c r="O16" s="61">
        <v>94</v>
      </c>
      <c r="P16" s="499"/>
      <c r="R16" s="142"/>
      <c r="S16" s="142"/>
      <c r="T16" s="499"/>
      <c r="V16" s="142"/>
      <c r="W16" s="61">
        <v>164</v>
      </c>
      <c r="X16" s="499"/>
      <c r="Z16" s="142"/>
      <c r="AA16" s="142">
        <v>219</v>
      </c>
      <c r="AB16" s="499"/>
      <c r="AD16" s="142"/>
      <c r="AE16" s="142">
        <v>7</v>
      </c>
      <c r="AF16" s="499"/>
      <c r="AH16" s="142"/>
      <c r="AI16" s="61">
        <v>124</v>
      </c>
      <c r="AJ16" s="499"/>
      <c r="AL16" s="142"/>
      <c r="AM16" s="142"/>
      <c r="AN16" s="499"/>
    </row>
    <row r="17" spans="1:40" x14ac:dyDescent="0.25">
      <c r="A17" s="7" t="s">
        <v>16</v>
      </c>
      <c r="B17" s="142"/>
      <c r="C17" s="61">
        <v>153</v>
      </c>
      <c r="D17" s="499"/>
      <c r="F17" s="142"/>
      <c r="G17" s="61">
        <v>363</v>
      </c>
      <c r="H17" s="499"/>
      <c r="J17" s="142"/>
      <c r="K17" s="61">
        <v>19</v>
      </c>
      <c r="L17" s="499"/>
      <c r="N17" s="142"/>
      <c r="O17" s="61">
        <v>44</v>
      </c>
      <c r="P17" s="499"/>
      <c r="R17" s="142"/>
      <c r="S17" s="142"/>
      <c r="T17" s="499"/>
      <c r="V17" s="142"/>
      <c r="W17" s="61">
        <v>146</v>
      </c>
      <c r="X17" s="499"/>
      <c r="Z17" s="142"/>
      <c r="AA17" s="142">
        <v>339</v>
      </c>
      <c r="AB17" s="499"/>
      <c r="AD17" s="142"/>
      <c r="AE17" s="142">
        <v>21</v>
      </c>
      <c r="AF17" s="499"/>
      <c r="AH17" s="142"/>
      <c r="AI17" s="61">
        <v>56</v>
      </c>
      <c r="AJ17" s="499"/>
      <c r="AL17" s="142"/>
      <c r="AM17" s="142"/>
      <c r="AN17" s="499"/>
    </row>
    <row r="18" spans="1:40" x14ac:dyDescent="0.25">
      <c r="A18" s="7" t="s">
        <v>17</v>
      </c>
      <c r="B18" s="142"/>
      <c r="C18" s="61">
        <v>84</v>
      </c>
      <c r="D18" s="499"/>
      <c r="F18" s="142"/>
      <c r="G18" s="61">
        <v>200</v>
      </c>
      <c r="H18" s="499"/>
      <c r="J18" s="142"/>
      <c r="K18" s="61">
        <v>7</v>
      </c>
      <c r="L18" s="499"/>
      <c r="N18" s="142"/>
      <c r="O18" s="61">
        <v>36</v>
      </c>
      <c r="P18" s="499"/>
      <c r="R18" s="142"/>
      <c r="S18" s="142"/>
      <c r="T18" s="499"/>
      <c r="V18" s="142"/>
      <c r="W18" s="61">
        <v>67</v>
      </c>
      <c r="X18" s="499"/>
      <c r="Z18" s="142"/>
      <c r="AA18" s="142">
        <v>157</v>
      </c>
      <c r="AB18" s="499"/>
      <c r="AD18" s="142"/>
      <c r="AE18" s="142">
        <v>12</v>
      </c>
      <c r="AF18" s="499"/>
      <c r="AH18" s="142"/>
      <c r="AI18" s="61">
        <v>46</v>
      </c>
      <c r="AJ18" s="499"/>
      <c r="AL18" s="142"/>
      <c r="AM18" s="142"/>
      <c r="AN18" s="499"/>
    </row>
    <row r="19" spans="1:40" x14ac:dyDescent="0.25">
      <c r="A19" s="7" t="s">
        <v>18</v>
      </c>
      <c r="B19" s="142"/>
      <c r="C19" s="61">
        <v>14</v>
      </c>
      <c r="D19" s="499"/>
      <c r="F19" s="142"/>
      <c r="G19" s="61">
        <v>8</v>
      </c>
      <c r="H19" s="499"/>
      <c r="J19" s="142"/>
      <c r="K19" s="61">
        <v>0</v>
      </c>
      <c r="L19" s="499"/>
      <c r="N19" s="142"/>
      <c r="O19" s="61">
        <v>4</v>
      </c>
      <c r="P19" s="499"/>
      <c r="R19" s="142"/>
      <c r="S19" s="142"/>
      <c r="T19" s="499"/>
      <c r="V19" s="142"/>
      <c r="W19" s="61">
        <v>3</v>
      </c>
      <c r="X19" s="499"/>
      <c r="Z19" s="142"/>
      <c r="AA19" s="142">
        <v>5</v>
      </c>
      <c r="AB19" s="499"/>
      <c r="AD19" s="142"/>
      <c r="AE19" s="142">
        <v>0</v>
      </c>
      <c r="AF19" s="499"/>
      <c r="AH19" s="142"/>
      <c r="AI19" s="61">
        <v>6</v>
      </c>
      <c r="AJ19" s="499"/>
      <c r="AL19" s="142"/>
      <c r="AM19" s="142"/>
      <c r="AN19" s="499"/>
    </row>
    <row r="20" spans="1:40" x14ac:dyDescent="0.25">
      <c r="A20" s="40" t="s">
        <v>137</v>
      </c>
      <c r="B20" s="503"/>
      <c r="C20" s="41"/>
      <c r="D20" s="504"/>
      <c r="E20" s="27"/>
      <c r="F20" s="503"/>
      <c r="G20" s="41"/>
      <c r="H20" s="504"/>
      <c r="I20" s="27"/>
      <c r="J20" s="503"/>
      <c r="K20" s="41"/>
      <c r="L20" s="504"/>
      <c r="M20" s="27"/>
      <c r="N20" s="503"/>
      <c r="O20" s="41"/>
      <c r="P20" s="504"/>
      <c r="Q20" s="27"/>
      <c r="R20" s="503"/>
      <c r="S20" s="27"/>
      <c r="T20" s="504"/>
      <c r="V20" s="503"/>
      <c r="W20" s="41"/>
      <c r="X20" s="504"/>
      <c r="Y20" s="27"/>
      <c r="Z20" s="503"/>
      <c r="AA20" s="27"/>
      <c r="AB20" s="504"/>
      <c r="AC20" s="27"/>
      <c r="AD20" s="503"/>
      <c r="AE20" s="27"/>
      <c r="AF20" s="504"/>
      <c r="AG20" s="27"/>
      <c r="AH20" s="503"/>
      <c r="AI20" s="41"/>
      <c r="AJ20" s="504"/>
      <c r="AK20" s="27"/>
      <c r="AL20" s="503"/>
      <c r="AM20" s="27"/>
      <c r="AN20" s="504"/>
    </row>
    <row r="21" spans="1:40" s="2" customFormat="1" x14ac:dyDescent="0.25">
      <c r="A21" s="2" t="s">
        <v>95</v>
      </c>
      <c r="B21" s="523"/>
      <c r="C21" s="528"/>
      <c r="D21" s="525"/>
      <c r="F21" s="523"/>
      <c r="G21" s="528"/>
      <c r="H21" s="525"/>
      <c r="J21" s="523"/>
      <c r="K21" s="528"/>
      <c r="L21" s="525"/>
      <c r="N21" s="523"/>
      <c r="O21" s="528"/>
      <c r="P21" s="525"/>
      <c r="R21" s="523"/>
      <c r="S21" s="103"/>
      <c r="T21" s="525"/>
      <c r="V21" s="523"/>
      <c r="W21" s="528"/>
      <c r="X21" s="525"/>
      <c r="Z21" s="523"/>
      <c r="AA21" s="103"/>
      <c r="AB21" s="525"/>
      <c r="AD21" s="523"/>
      <c r="AE21" s="103"/>
      <c r="AF21" s="525"/>
      <c r="AH21" s="523"/>
      <c r="AI21" s="528"/>
      <c r="AJ21" s="525"/>
      <c r="AL21" s="523"/>
      <c r="AM21" s="103"/>
      <c r="AN21" s="525"/>
    </row>
    <row r="22" spans="1:40" x14ac:dyDescent="0.25">
      <c r="A22" s="7" t="s">
        <v>72</v>
      </c>
      <c r="B22" s="142"/>
      <c r="C22" s="61">
        <v>16</v>
      </c>
      <c r="D22" s="499"/>
      <c r="F22" s="142"/>
      <c r="G22" s="61">
        <v>34</v>
      </c>
      <c r="H22" s="499"/>
      <c r="J22" s="142"/>
      <c r="K22" s="61">
        <f>SUM(K24:K27)</f>
        <v>4</v>
      </c>
      <c r="L22" s="499"/>
      <c r="N22" s="142"/>
      <c r="O22" s="61">
        <v>14</v>
      </c>
      <c r="P22" s="499"/>
      <c r="R22" s="142"/>
      <c r="S22" s="142"/>
      <c r="T22" s="499"/>
      <c r="V22" s="142"/>
      <c r="W22" s="61"/>
      <c r="X22" s="499"/>
      <c r="Z22" s="142"/>
      <c r="AA22" s="142">
        <v>38</v>
      </c>
      <c r="AB22" s="499"/>
      <c r="AD22" s="142"/>
      <c r="AE22" s="142">
        <v>2</v>
      </c>
      <c r="AF22" s="499"/>
      <c r="AH22" s="142"/>
      <c r="AI22" s="61">
        <v>24</v>
      </c>
      <c r="AJ22" s="499"/>
      <c r="AL22" s="142"/>
      <c r="AM22" s="142"/>
      <c r="AN22" s="499"/>
    </row>
    <row r="23" spans="1:40" x14ac:dyDescent="0.25">
      <c r="A23" s="196" t="s">
        <v>73</v>
      </c>
      <c r="B23" s="142"/>
      <c r="C23" s="61"/>
      <c r="D23" s="499"/>
      <c r="F23" s="142"/>
      <c r="G23" s="61"/>
      <c r="H23" s="499"/>
      <c r="J23" s="142"/>
      <c r="K23" s="61"/>
      <c r="L23" s="499"/>
      <c r="N23" s="142"/>
      <c r="O23" s="61"/>
      <c r="P23" s="499"/>
      <c r="R23" s="142"/>
      <c r="S23" s="142"/>
      <c r="T23" s="499"/>
      <c r="V23" s="142"/>
      <c r="W23" s="61"/>
      <c r="X23" s="499"/>
      <c r="Z23" s="142"/>
      <c r="AA23" s="142"/>
      <c r="AB23" s="499"/>
      <c r="AD23" s="142"/>
      <c r="AE23" s="142"/>
      <c r="AF23" s="499"/>
      <c r="AH23" s="142"/>
      <c r="AI23" s="61"/>
      <c r="AJ23" s="499"/>
      <c r="AL23" s="142"/>
      <c r="AM23" s="142"/>
      <c r="AN23" s="499"/>
    </row>
    <row r="24" spans="1:40" x14ac:dyDescent="0.25">
      <c r="A24" s="196" t="s">
        <v>23</v>
      </c>
      <c r="B24" s="142"/>
      <c r="C24" s="61">
        <v>4</v>
      </c>
      <c r="D24" s="499"/>
      <c r="F24" s="142"/>
      <c r="G24" s="61">
        <v>11</v>
      </c>
      <c r="H24" s="499"/>
      <c r="J24" s="142"/>
      <c r="K24" s="61">
        <v>1</v>
      </c>
      <c r="L24" s="499"/>
      <c r="N24" s="142"/>
      <c r="O24" s="61">
        <v>8</v>
      </c>
      <c r="P24" s="499"/>
      <c r="R24" s="142"/>
      <c r="S24" s="142"/>
      <c r="T24" s="499"/>
      <c r="V24" s="142"/>
      <c r="W24" s="61">
        <v>8</v>
      </c>
      <c r="X24" s="499"/>
      <c r="Z24" s="142"/>
      <c r="AA24" s="142">
        <v>9</v>
      </c>
      <c r="AB24" s="499"/>
      <c r="AD24" s="142"/>
      <c r="AE24" s="142">
        <v>1</v>
      </c>
      <c r="AF24" s="499"/>
      <c r="AH24" s="142"/>
      <c r="AI24" s="61">
        <v>13</v>
      </c>
      <c r="AJ24" s="499"/>
      <c r="AL24" s="142"/>
      <c r="AM24" s="142"/>
      <c r="AN24" s="499"/>
    </row>
    <row r="25" spans="1:40" x14ac:dyDescent="0.25">
      <c r="A25" s="196" t="s">
        <v>24</v>
      </c>
      <c r="B25" s="142"/>
      <c r="C25" s="61">
        <v>6</v>
      </c>
      <c r="D25" s="499"/>
      <c r="F25" s="142"/>
      <c r="G25" s="61">
        <v>5</v>
      </c>
      <c r="H25" s="499"/>
      <c r="J25" s="142"/>
      <c r="K25" s="61">
        <v>0</v>
      </c>
      <c r="L25" s="499"/>
      <c r="N25" s="142"/>
      <c r="O25" s="61">
        <v>5</v>
      </c>
      <c r="P25" s="499"/>
      <c r="R25" s="142"/>
      <c r="S25" s="142"/>
      <c r="T25" s="499"/>
      <c r="V25" s="142"/>
      <c r="W25" s="61">
        <v>8</v>
      </c>
      <c r="X25" s="499"/>
      <c r="Z25" s="142"/>
      <c r="AA25" s="142">
        <v>17</v>
      </c>
      <c r="AB25" s="499"/>
      <c r="AD25" s="142"/>
      <c r="AE25" s="142">
        <v>0</v>
      </c>
      <c r="AF25" s="499"/>
      <c r="AH25" s="142"/>
      <c r="AI25" s="61">
        <v>6</v>
      </c>
      <c r="AJ25" s="499"/>
      <c r="AL25" s="142"/>
      <c r="AM25" s="142"/>
      <c r="AN25" s="499"/>
    </row>
    <row r="26" spans="1:40" x14ac:dyDescent="0.25">
      <c r="A26" s="196" t="s">
        <v>25</v>
      </c>
      <c r="B26" s="142"/>
      <c r="C26" s="61">
        <v>3</v>
      </c>
      <c r="D26" s="499"/>
      <c r="F26" s="142"/>
      <c r="G26" s="61">
        <v>6</v>
      </c>
      <c r="H26" s="499"/>
      <c r="J26" s="142"/>
      <c r="K26" s="61">
        <v>1</v>
      </c>
      <c r="L26" s="499"/>
      <c r="N26" s="142"/>
      <c r="O26" s="61">
        <v>0</v>
      </c>
      <c r="P26" s="499"/>
      <c r="R26" s="142"/>
      <c r="S26" s="142"/>
      <c r="T26" s="499"/>
      <c r="V26" s="142"/>
      <c r="W26" s="61">
        <v>3</v>
      </c>
      <c r="X26" s="499"/>
      <c r="Z26" s="142"/>
      <c r="AA26" s="142">
        <v>3</v>
      </c>
      <c r="AB26" s="499"/>
      <c r="AD26" s="142"/>
      <c r="AE26" s="142">
        <v>0</v>
      </c>
      <c r="AF26" s="499"/>
      <c r="AH26" s="142"/>
      <c r="AI26" s="61">
        <v>0</v>
      </c>
      <c r="AJ26" s="499"/>
      <c r="AL26" s="142"/>
      <c r="AM26" s="142"/>
      <c r="AN26" s="499"/>
    </row>
    <row r="27" spans="1:40" x14ac:dyDescent="0.25">
      <c r="A27" s="196" t="s">
        <v>74</v>
      </c>
      <c r="B27" s="142"/>
      <c r="C27" s="61">
        <v>3</v>
      </c>
      <c r="D27" s="499"/>
      <c r="F27" s="142"/>
      <c r="G27" s="61">
        <v>12</v>
      </c>
      <c r="H27" s="499"/>
      <c r="J27" s="142"/>
      <c r="K27" s="61">
        <v>2</v>
      </c>
      <c r="L27" s="499"/>
      <c r="N27" s="142"/>
      <c r="O27" s="61">
        <v>1</v>
      </c>
      <c r="P27" s="499"/>
      <c r="R27" s="142"/>
      <c r="S27" s="142"/>
      <c r="T27" s="499"/>
      <c r="V27" s="142"/>
      <c r="W27" s="61">
        <v>4</v>
      </c>
      <c r="X27" s="499"/>
      <c r="Z27" s="142"/>
      <c r="AA27" s="142">
        <v>9</v>
      </c>
      <c r="AB27" s="499"/>
      <c r="AD27" s="142"/>
      <c r="AE27" s="142">
        <v>1</v>
      </c>
      <c r="AF27" s="499"/>
      <c r="AH27" s="142"/>
      <c r="AI27" s="61">
        <v>5</v>
      </c>
      <c r="AJ27" s="499"/>
      <c r="AL27" s="142"/>
      <c r="AM27" s="142"/>
      <c r="AN27" s="499"/>
    </row>
    <row r="28" spans="1:40" x14ac:dyDescent="0.25">
      <c r="A28" s="7" t="s">
        <v>27</v>
      </c>
      <c r="B28" s="142"/>
      <c r="C28" s="61">
        <v>358</v>
      </c>
      <c r="D28" s="499"/>
      <c r="F28" s="142"/>
      <c r="G28" s="61">
        <v>782</v>
      </c>
      <c r="H28" s="499"/>
      <c r="J28" s="142"/>
      <c r="K28" s="61">
        <v>29</v>
      </c>
      <c r="L28" s="499"/>
      <c r="N28" s="142"/>
      <c r="O28" s="61">
        <v>122</v>
      </c>
      <c r="P28" s="499"/>
      <c r="R28" s="142"/>
      <c r="S28" s="142"/>
      <c r="T28" s="499"/>
      <c r="V28" s="142"/>
      <c r="W28" s="61">
        <v>367</v>
      </c>
      <c r="X28" s="499"/>
      <c r="Z28" s="142"/>
      <c r="AA28" s="142">
        <v>692</v>
      </c>
      <c r="AB28" s="499"/>
      <c r="AD28" s="142"/>
      <c r="AE28" s="142">
        <v>35</v>
      </c>
      <c r="AF28" s="499"/>
      <c r="AH28" s="142"/>
      <c r="AI28" s="61">
        <v>174</v>
      </c>
      <c r="AJ28" s="499"/>
      <c r="AL28" s="142"/>
      <c r="AM28" s="142"/>
      <c r="AN28" s="499"/>
    </row>
    <row r="29" spans="1:40" x14ac:dyDescent="0.25">
      <c r="A29" s="7" t="s">
        <v>75</v>
      </c>
      <c r="B29" s="142"/>
      <c r="C29" s="98">
        <v>53</v>
      </c>
      <c r="D29" s="499"/>
      <c r="F29" s="142"/>
      <c r="G29" s="98">
        <v>73</v>
      </c>
      <c r="H29" s="499"/>
      <c r="J29" s="142"/>
      <c r="K29" s="98">
        <v>4</v>
      </c>
      <c r="L29" s="499"/>
      <c r="N29" s="142"/>
      <c r="O29" s="98">
        <v>83</v>
      </c>
      <c r="P29" s="499"/>
      <c r="R29" s="142"/>
      <c r="S29" s="142"/>
      <c r="T29" s="499"/>
      <c r="V29" s="142"/>
      <c r="W29" s="98">
        <v>57</v>
      </c>
      <c r="X29" s="499"/>
      <c r="Z29" s="142"/>
      <c r="AA29" s="142">
        <v>49</v>
      </c>
      <c r="AB29" s="499"/>
      <c r="AD29" s="142"/>
      <c r="AE29" s="142">
        <v>4</v>
      </c>
      <c r="AF29" s="499"/>
      <c r="AH29" s="142"/>
      <c r="AI29" s="98">
        <v>107</v>
      </c>
      <c r="AJ29" s="499"/>
      <c r="AL29" s="142"/>
      <c r="AM29" s="142"/>
      <c r="AN29" s="499"/>
    </row>
    <row r="30" spans="1:40" x14ac:dyDescent="0.25">
      <c r="A30" s="40" t="s">
        <v>29</v>
      </c>
      <c r="B30" s="503"/>
      <c r="C30" s="33"/>
      <c r="D30" s="504"/>
      <c r="E30" s="27"/>
      <c r="F30" s="503"/>
      <c r="G30" s="33"/>
      <c r="H30" s="504"/>
      <c r="I30" s="27"/>
      <c r="J30" s="503"/>
      <c r="K30" s="33"/>
      <c r="L30" s="504"/>
      <c r="M30" s="27"/>
      <c r="N30" s="503"/>
      <c r="O30" s="33"/>
      <c r="P30" s="504"/>
      <c r="Q30" s="27"/>
      <c r="R30" s="503"/>
      <c r="S30" s="27"/>
      <c r="T30" s="504"/>
      <c r="V30" s="503"/>
      <c r="W30" s="33"/>
      <c r="X30" s="504"/>
      <c r="Y30" s="27"/>
      <c r="Z30" s="503"/>
      <c r="AA30" s="27"/>
      <c r="AB30" s="504"/>
      <c r="AC30" s="27"/>
      <c r="AD30" s="503"/>
      <c r="AE30" s="27"/>
      <c r="AF30" s="504"/>
      <c r="AG30" s="27"/>
      <c r="AH30" s="503"/>
      <c r="AI30" s="33"/>
      <c r="AJ30" s="504"/>
      <c r="AK30" s="27"/>
      <c r="AL30" s="503"/>
      <c r="AM30" s="27"/>
      <c r="AN30" s="504"/>
    </row>
    <row r="31" spans="1:40" s="2" customFormat="1" x14ac:dyDescent="0.25">
      <c r="A31" s="2" t="s">
        <v>95</v>
      </c>
      <c r="B31" s="523"/>
      <c r="C31" s="528"/>
      <c r="D31" s="525"/>
      <c r="F31" s="523"/>
      <c r="G31" s="528"/>
      <c r="H31" s="525"/>
      <c r="J31" s="523"/>
      <c r="K31" s="524"/>
      <c r="L31" s="525"/>
      <c r="N31" s="523"/>
      <c r="O31" s="524"/>
      <c r="P31" s="525"/>
      <c r="R31" s="523"/>
      <c r="S31" s="103"/>
      <c r="T31" s="525"/>
      <c r="V31" s="523"/>
      <c r="W31" s="524"/>
      <c r="X31" s="525"/>
      <c r="Z31" s="523"/>
      <c r="AA31" s="103"/>
      <c r="AB31" s="525"/>
      <c r="AD31" s="523"/>
      <c r="AE31" s="103"/>
      <c r="AF31" s="525"/>
      <c r="AH31" s="523"/>
      <c r="AI31" s="524"/>
      <c r="AJ31" s="525"/>
      <c r="AL31" s="523"/>
      <c r="AM31" s="103"/>
      <c r="AN31" s="525"/>
    </row>
    <row r="32" spans="1:40" x14ac:dyDescent="0.25">
      <c r="A32" s="7" t="s">
        <v>30</v>
      </c>
      <c r="B32" s="142"/>
      <c r="C32" s="33">
        <v>14</v>
      </c>
      <c r="D32" s="499"/>
      <c r="F32" s="142"/>
      <c r="G32" s="33">
        <v>39</v>
      </c>
      <c r="H32" s="499"/>
      <c r="J32" s="142"/>
      <c r="K32" s="33">
        <v>1</v>
      </c>
      <c r="L32" s="499"/>
      <c r="N32" s="142"/>
      <c r="O32" s="33">
        <v>17</v>
      </c>
      <c r="P32" s="499"/>
      <c r="R32" s="142"/>
      <c r="S32" s="142"/>
      <c r="T32" s="499"/>
      <c r="V32" s="142"/>
      <c r="W32" s="33">
        <v>13</v>
      </c>
      <c r="X32" s="499"/>
      <c r="Z32" s="142"/>
      <c r="AA32" s="142">
        <v>36</v>
      </c>
      <c r="AB32" s="499"/>
      <c r="AD32" s="142"/>
      <c r="AE32" s="142">
        <v>2</v>
      </c>
      <c r="AF32" s="499"/>
      <c r="AH32" s="142"/>
      <c r="AI32" s="33">
        <v>22</v>
      </c>
      <c r="AJ32" s="499"/>
      <c r="AL32" s="142"/>
      <c r="AM32" s="142"/>
      <c r="AN32" s="499"/>
    </row>
    <row r="33" spans="1:40" x14ac:dyDescent="0.25">
      <c r="A33" s="7" t="s">
        <v>31</v>
      </c>
      <c r="B33" s="142"/>
      <c r="C33" s="33">
        <v>235</v>
      </c>
      <c r="D33" s="499"/>
      <c r="F33" s="142"/>
      <c r="G33" s="33">
        <v>512</v>
      </c>
      <c r="H33" s="499"/>
      <c r="J33" s="142"/>
      <c r="K33" s="33">
        <v>23</v>
      </c>
      <c r="L33" s="499"/>
      <c r="N33" s="142"/>
      <c r="O33" s="33">
        <v>119</v>
      </c>
      <c r="P33" s="499"/>
      <c r="R33" s="142"/>
      <c r="S33" s="142"/>
      <c r="T33" s="499"/>
      <c r="V33" s="142"/>
      <c r="W33" s="33">
        <v>257</v>
      </c>
      <c r="X33" s="499"/>
      <c r="Z33" s="142"/>
      <c r="AA33" s="142">
        <v>466</v>
      </c>
      <c r="AB33" s="499"/>
      <c r="AD33" s="142"/>
      <c r="AE33" s="142">
        <v>28</v>
      </c>
      <c r="AF33" s="499"/>
      <c r="AH33" s="142"/>
      <c r="AI33" s="33">
        <v>186</v>
      </c>
      <c r="AJ33" s="499"/>
      <c r="AL33" s="142"/>
      <c r="AM33" s="142"/>
      <c r="AN33" s="499"/>
    </row>
    <row r="34" spans="1:40" x14ac:dyDescent="0.25">
      <c r="A34" s="7" t="s">
        <v>32</v>
      </c>
      <c r="B34" s="142"/>
      <c r="C34" s="33">
        <v>178</v>
      </c>
      <c r="D34" s="499"/>
      <c r="F34" s="142"/>
      <c r="G34" s="33">
        <v>338</v>
      </c>
      <c r="H34" s="499"/>
      <c r="J34" s="142"/>
      <c r="K34" s="33">
        <v>13</v>
      </c>
      <c r="L34" s="499"/>
      <c r="N34" s="142"/>
      <c r="O34" s="33">
        <v>83</v>
      </c>
      <c r="P34" s="499"/>
      <c r="R34" s="142"/>
      <c r="S34" s="142"/>
      <c r="T34" s="499"/>
      <c r="V34" s="142"/>
      <c r="W34" s="33">
        <v>177</v>
      </c>
      <c r="X34" s="499"/>
      <c r="Z34" s="142"/>
      <c r="AA34" s="142">
        <v>277</v>
      </c>
      <c r="AB34" s="499"/>
      <c r="AD34" s="142"/>
      <c r="AE34" s="142">
        <v>11</v>
      </c>
      <c r="AF34" s="499"/>
      <c r="AH34" s="142"/>
      <c r="AI34" s="33">
        <v>97</v>
      </c>
      <c r="AJ34" s="499"/>
      <c r="AL34" s="142"/>
      <c r="AM34" s="142"/>
      <c r="AN34" s="499"/>
    </row>
    <row r="35" spans="1:40" s="27" customFormat="1" x14ac:dyDescent="0.25">
      <c r="A35" s="40"/>
      <c r="B35" s="40"/>
      <c r="F35" s="40"/>
      <c r="J35" s="40"/>
      <c r="N35" s="40"/>
      <c r="R35" s="40"/>
    </row>
    <row r="36" spans="1:40" x14ac:dyDescent="0.25">
      <c r="A36" s="14" t="s">
        <v>35</v>
      </c>
    </row>
    <row r="37" spans="1:40" ht="15.6" x14ac:dyDescent="0.25">
      <c r="A37" s="512" t="s">
        <v>146</v>
      </c>
      <c r="B37" s="511"/>
      <c r="C37" s="511"/>
      <c r="F37" s="511"/>
      <c r="G37" s="511"/>
      <c r="J37" s="511"/>
      <c r="K37" s="511"/>
      <c r="N37" s="511"/>
      <c r="O37" s="511"/>
      <c r="R37" s="511"/>
      <c r="S37" s="511"/>
      <c r="V37" s="511"/>
      <c r="X37" s="511"/>
      <c r="Y37" s="511"/>
    </row>
    <row r="38" spans="1:40" ht="15.6" x14ac:dyDescent="0.25">
      <c r="A38" s="512" t="s">
        <v>147</v>
      </c>
      <c r="B38" s="511"/>
      <c r="C38" s="511"/>
      <c r="F38" s="511"/>
      <c r="G38" s="511"/>
      <c r="J38" s="511"/>
      <c r="K38" s="511"/>
      <c r="N38" s="511"/>
      <c r="O38" s="511"/>
      <c r="R38" s="511"/>
      <c r="S38" s="511"/>
      <c r="V38" s="511"/>
      <c r="X38" s="511"/>
      <c r="Y38" s="511"/>
    </row>
    <row r="39" spans="1:40" ht="15.6" x14ac:dyDescent="0.25">
      <c r="A39" s="512" t="s">
        <v>148</v>
      </c>
      <c r="B39" s="511"/>
      <c r="C39" s="511"/>
      <c r="F39" s="511"/>
      <c r="G39" s="511"/>
      <c r="J39" s="511"/>
      <c r="K39" s="511"/>
      <c r="N39" s="511"/>
      <c r="O39" s="511"/>
      <c r="R39" s="511"/>
      <c r="S39" s="511"/>
      <c r="V39" s="511"/>
      <c r="X39" s="511"/>
      <c r="Y39" s="511"/>
    </row>
    <row r="41" spans="1:40" ht="39" customHeight="1" x14ac:dyDescent="0.25">
      <c r="A41" s="1004" t="s">
        <v>49</v>
      </c>
      <c r="B41" s="1020"/>
      <c r="C41" s="1020"/>
      <c r="D41" s="1020"/>
      <c r="E41" s="1020"/>
      <c r="F41" s="1020"/>
      <c r="G41" s="1020"/>
      <c r="H41" s="1020"/>
      <c r="I41" s="1020"/>
      <c r="J41" s="1020"/>
      <c r="K41" s="1020"/>
      <c r="L41" s="1020"/>
      <c r="M41" s="527"/>
      <c r="N41" s="527"/>
      <c r="O41" s="527"/>
      <c r="P41" s="527"/>
      <c r="Q41" s="527"/>
      <c r="R41" s="527"/>
    </row>
    <row r="43" spans="1:40" ht="14.25" customHeight="1" x14ac:dyDescent="0.25">
      <c r="A43" s="1005" t="s">
        <v>149</v>
      </c>
      <c r="B43" s="1005"/>
      <c r="C43" s="1005"/>
      <c r="D43" s="1005"/>
      <c r="E43" s="1005"/>
      <c r="F43" s="1005"/>
      <c r="G43" s="1005"/>
      <c r="H43" s="1005"/>
      <c r="I43" s="1005"/>
      <c r="J43" s="1005"/>
      <c r="K43" s="1005"/>
      <c r="L43" s="1005"/>
    </row>
    <row r="44" spans="1:40" x14ac:dyDescent="0.25">
      <c r="A44" s="1005"/>
      <c r="B44" s="1005"/>
      <c r="C44" s="1005"/>
      <c r="D44" s="1005"/>
      <c r="E44" s="1005"/>
      <c r="F44" s="1005"/>
      <c r="G44" s="1005"/>
      <c r="H44" s="1005"/>
      <c r="I44" s="1005"/>
      <c r="J44" s="1005"/>
      <c r="K44" s="1005"/>
      <c r="L44" s="1005"/>
    </row>
    <row r="45" spans="1:40" x14ac:dyDescent="0.25">
      <c r="A45" s="1005"/>
      <c r="B45" s="1005"/>
      <c r="C45" s="1005"/>
      <c r="D45" s="1005"/>
      <c r="E45" s="1005"/>
      <c r="F45" s="1005"/>
      <c r="G45" s="1005"/>
      <c r="H45" s="1005"/>
      <c r="I45" s="1005"/>
      <c r="J45" s="1005"/>
      <c r="K45" s="1005"/>
      <c r="L45" s="1005"/>
    </row>
    <row r="46" spans="1:40" x14ac:dyDescent="0.25">
      <c r="A46" s="1005"/>
      <c r="B46" s="1005"/>
      <c r="C46" s="1005"/>
      <c r="D46" s="1005"/>
      <c r="E46" s="1005"/>
      <c r="F46" s="1005"/>
      <c r="G46" s="1005"/>
      <c r="H46" s="1005"/>
      <c r="I46" s="1005"/>
      <c r="J46" s="1005"/>
      <c r="K46" s="1005"/>
      <c r="L46" s="1005"/>
    </row>
    <row r="47" spans="1:40" x14ac:dyDescent="0.25">
      <c r="A47" s="1005"/>
      <c r="B47" s="1005"/>
      <c r="C47" s="1005"/>
      <c r="D47" s="1005"/>
      <c r="E47" s="1005"/>
      <c r="F47" s="1005"/>
      <c r="G47" s="1005"/>
      <c r="H47" s="1005"/>
      <c r="I47" s="1005"/>
      <c r="J47" s="1005"/>
      <c r="K47" s="1005"/>
      <c r="L47" s="1005"/>
    </row>
    <row r="48" spans="1:40" x14ac:dyDescent="0.25">
      <c r="A48" s="1005"/>
      <c r="B48" s="1005"/>
      <c r="C48" s="1005"/>
      <c r="D48" s="1005"/>
      <c r="E48" s="1005"/>
      <c r="F48" s="1005"/>
      <c r="G48" s="1005"/>
      <c r="H48" s="1005"/>
      <c r="I48" s="1005"/>
      <c r="J48" s="1005"/>
      <c r="K48" s="1005"/>
      <c r="L48" s="1005"/>
    </row>
    <row r="49" spans="1:20" x14ac:dyDescent="0.25">
      <c r="A49" s="1005"/>
      <c r="B49" s="1005"/>
      <c r="C49" s="1005"/>
      <c r="D49" s="1005"/>
      <c r="E49" s="1005"/>
      <c r="F49" s="1005"/>
      <c r="G49" s="1005"/>
      <c r="H49" s="1005"/>
      <c r="I49" s="1005"/>
      <c r="J49" s="1005"/>
      <c r="K49" s="1005"/>
      <c r="L49" s="1005"/>
    </row>
    <row r="50" spans="1:20" x14ac:dyDescent="0.25">
      <c r="A50" s="1005"/>
      <c r="B50" s="1005"/>
      <c r="C50" s="1005"/>
      <c r="D50" s="1005"/>
      <c r="E50" s="1005"/>
      <c r="F50" s="1005"/>
      <c r="G50" s="1005"/>
      <c r="H50" s="1005"/>
      <c r="I50" s="1005"/>
      <c r="J50" s="1005"/>
      <c r="K50" s="1005"/>
      <c r="L50" s="1005"/>
    </row>
    <row r="51" spans="1:20" x14ac:dyDescent="0.25">
      <c r="A51" s="1005"/>
      <c r="B51" s="1005"/>
      <c r="C51" s="1005"/>
      <c r="D51" s="1005"/>
      <c r="E51" s="1005"/>
      <c r="F51" s="1005"/>
      <c r="G51" s="1005"/>
      <c r="H51" s="1005"/>
      <c r="I51" s="1005"/>
      <c r="J51" s="1005"/>
      <c r="K51" s="1005"/>
      <c r="L51" s="1005"/>
    </row>
    <row r="52" spans="1:20" x14ac:dyDescent="0.25">
      <c r="A52" s="1005"/>
      <c r="B52" s="1005"/>
      <c r="C52" s="1005"/>
      <c r="D52" s="1005"/>
      <c r="E52" s="1005"/>
      <c r="F52" s="1005"/>
      <c r="G52" s="1005"/>
      <c r="H52" s="1005"/>
      <c r="I52" s="1005"/>
      <c r="J52" s="1005"/>
      <c r="K52" s="1005"/>
      <c r="L52" s="1005"/>
    </row>
    <row r="53" spans="1:20" x14ac:dyDescent="0.25">
      <c r="A53" s="1005"/>
      <c r="B53" s="1005"/>
      <c r="C53" s="1005"/>
      <c r="D53" s="1005"/>
      <c r="E53" s="1005"/>
      <c r="F53" s="1005"/>
      <c r="G53" s="1005"/>
      <c r="H53" s="1005"/>
      <c r="I53" s="1005"/>
      <c r="J53" s="1005"/>
      <c r="K53" s="1005"/>
      <c r="L53" s="1005"/>
    </row>
    <row r="54" spans="1:20" x14ac:dyDescent="0.25">
      <c r="A54" s="1005"/>
      <c r="B54" s="1005"/>
      <c r="C54" s="1005"/>
      <c r="D54" s="1005"/>
      <c r="E54" s="1005"/>
      <c r="F54" s="1005"/>
      <c r="G54" s="1005"/>
      <c r="H54" s="1005"/>
      <c r="I54" s="1005"/>
      <c r="J54" s="1005"/>
      <c r="K54" s="1005"/>
      <c r="L54" s="1005"/>
    </row>
    <row r="55" spans="1:20" x14ac:dyDescent="0.25">
      <c r="A55" s="1005"/>
      <c r="B55" s="1005"/>
      <c r="C55" s="1005"/>
      <c r="D55" s="1005"/>
      <c r="E55" s="1005"/>
      <c r="F55" s="1005"/>
      <c r="G55" s="1005"/>
      <c r="H55" s="1005"/>
      <c r="I55" s="1005"/>
      <c r="J55" s="1005"/>
      <c r="K55" s="1005"/>
      <c r="L55" s="1005"/>
    </row>
    <row r="56" spans="1:20" x14ac:dyDescent="0.25">
      <c r="A56" s="1005"/>
      <c r="B56" s="1005"/>
      <c r="C56" s="1005"/>
      <c r="D56" s="1005"/>
      <c r="E56" s="1005"/>
      <c r="F56" s="1005"/>
      <c r="G56" s="1005"/>
      <c r="H56" s="1005"/>
      <c r="I56" s="1005"/>
      <c r="J56" s="1005"/>
      <c r="K56" s="1005"/>
      <c r="L56" s="1005"/>
    </row>
    <row r="57" spans="1:20" x14ac:dyDescent="0.25">
      <c r="A57" s="1005"/>
      <c r="B57" s="1005"/>
      <c r="C57" s="1005"/>
      <c r="D57" s="1005"/>
      <c r="E57" s="1005"/>
      <c r="F57" s="1005"/>
      <c r="G57" s="1005"/>
      <c r="H57" s="1005"/>
      <c r="I57" s="1005"/>
      <c r="J57" s="1005"/>
      <c r="K57" s="1005"/>
      <c r="L57" s="1005"/>
    </row>
    <row r="58" spans="1:20" x14ac:dyDescent="0.25">
      <c r="A58" s="1005"/>
      <c r="B58" s="1005"/>
      <c r="C58" s="1005"/>
      <c r="D58" s="1005"/>
      <c r="E58" s="1005"/>
      <c r="F58" s="1005"/>
      <c r="G58" s="1005"/>
      <c r="H58" s="1005"/>
      <c r="I58" s="1005"/>
      <c r="J58" s="1005"/>
      <c r="K58" s="1005"/>
      <c r="L58" s="1005"/>
    </row>
    <row r="59" spans="1:20" x14ac:dyDescent="0.25">
      <c r="A59" s="89"/>
      <c r="B59" s="89"/>
      <c r="C59" s="89"/>
      <c r="D59" s="89"/>
      <c r="E59" s="89"/>
      <c r="F59" s="89"/>
      <c r="G59" s="89"/>
      <c r="H59" s="89"/>
      <c r="I59" s="89"/>
      <c r="J59" s="89"/>
      <c r="K59" s="89"/>
      <c r="L59" s="89"/>
      <c r="M59" s="89"/>
      <c r="N59" s="89"/>
      <c r="O59" s="89"/>
      <c r="P59" s="89"/>
      <c r="Q59" s="89"/>
      <c r="R59" s="89"/>
      <c r="S59" s="89"/>
      <c r="T59" s="89"/>
    </row>
    <row r="60" spans="1:20" x14ac:dyDescent="0.25">
      <c r="A60" s="89"/>
      <c r="B60" s="89"/>
      <c r="C60" s="89"/>
      <c r="D60" s="89"/>
      <c r="E60" s="89"/>
      <c r="F60" s="89"/>
      <c r="G60" s="89"/>
      <c r="H60" s="89"/>
      <c r="I60" s="89"/>
      <c r="J60" s="89"/>
      <c r="K60" s="89"/>
      <c r="L60" s="89"/>
      <c r="M60" s="89"/>
      <c r="N60" s="89"/>
      <c r="O60" s="89"/>
      <c r="P60" s="89"/>
      <c r="Q60" s="89"/>
      <c r="R60" s="89"/>
      <c r="S60" s="89"/>
      <c r="T60" s="89"/>
    </row>
    <row r="61" spans="1:20" x14ac:dyDescent="0.25">
      <c r="A61" s="89"/>
      <c r="B61" s="89"/>
      <c r="C61" s="89"/>
      <c r="D61" s="89"/>
      <c r="E61" s="89"/>
      <c r="F61" s="89"/>
      <c r="G61" s="89"/>
      <c r="H61" s="89"/>
      <c r="I61" s="89"/>
      <c r="J61" s="89"/>
      <c r="K61" s="89"/>
      <c r="L61" s="89"/>
      <c r="M61" s="89"/>
      <c r="N61" s="89"/>
      <c r="O61" s="89"/>
      <c r="P61" s="89"/>
      <c r="Q61" s="89"/>
      <c r="R61" s="89"/>
      <c r="S61" s="89"/>
      <c r="T61" s="89"/>
    </row>
    <row r="62" spans="1:20" x14ac:dyDescent="0.25">
      <c r="A62" s="89"/>
      <c r="B62" s="89"/>
      <c r="C62" s="89"/>
      <c r="D62" s="89"/>
      <c r="E62" s="89"/>
      <c r="F62" s="89"/>
      <c r="G62" s="89"/>
      <c r="H62" s="89"/>
      <c r="I62" s="89"/>
      <c r="J62" s="89"/>
      <c r="K62" s="89"/>
      <c r="L62" s="89"/>
      <c r="M62" s="89"/>
      <c r="N62" s="89"/>
      <c r="O62" s="89"/>
      <c r="P62" s="89"/>
      <c r="Q62" s="89"/>
      <c r="R62" s="89"/>
      <c r="S62" s="89"/>
      <c r="T62" s="89"/>
    </row>
  </sheetData>
  <mergeCells count="14">
    <mergeCell ref="AH6:AJ6"/>
    <mergeCell ref="AL6:AN6"/>
    <mergeCell ref="A41:L41"/>
    <mergeCell ref="A43:L58"/>
    <mergeCell ref="B5:T5"/>
    <mergeCell ref="V5:AN5"/>
    <mergeCell ref="B6:D6"/>
    <mergeCell ref="F6:H6"/>
    <mergeCell ref="J6:L6"/>
    <mergeCell ref="N6:P6"/>
    <mergeCell ref="R6:T6"/>
    <mergeCell ref="V6:X6"/>
    <mergeCell ref="Z6:AB6"/>
    <mergeCell ref="AD6:AF6"/>
  </mergeCells>
  <pageMargins left="0.74803149606299213" right="0.74803149606299213" top="0.98425196850393704" bottom="0.98425196850393704" header="0.51181102362204722" footer="0.51181102362204722"/>
  <pageSetup paperSize="8" scale="5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82"/>
  <sheetViews>
    <sheetView zoomScale="90" zoomScaleNormal="90" zoomScaleSheetLayoutView="80" workbookViewId="0">
      <selection activeCell="A42" sqref="A42:P42"/>
    </sheetView>
  </sheetViews>
  <sheetFormatPr defaultRowHeight="13.2" x14ac:dyDescent="0.25"/>
  <cols>
    <col min="1" max="1" width="27.44140625" style="3" customWidth="1"/>
    <col min="2" max="2" width="13.5546875" style="3" customWidth="1"/>
    <col min="3" max="3" width="10.5546875" style="3" bestFit="1" customWidth="1"/>
    <col min="4" max="4" width="10.5546875" style="3" customWidth="1"/>
    <col min="5" max="5" width="9.44140625" style="3" customWidth="1"/>
    <col min="6" max="6" width="13.88671875" style="3" customWidth="1"/>
    <col min="7" max="7" width="10.5546875" style="3" bestFit="1" customWidth="1"/>
    <col min="8" max="8" width="10.5546875" style="3" customWidth="1"/>
    <col min="9" max="9" width="9.44140625" style="3" customWidth="1"/>
    <col min="10" max="10" width="13.88671875" style="3" customWidth="1"/>
    <col min="11" max="11" width="10.5546875" style="3" bestFit="1" customWidth="1"/>
    <col min="12" max="12" width="10.5546875" style="3" customWidth="1"/>
    <col min="13" max="13" width="9.44140625" style="3" customWidth="1"/>
    <col min="14" max="14" width="13.88671875" style="3" customWidth="1"/>
    <col min="15" max="15" width="10.5546875" style="3" bestFit="1" customWidth="1"/>
    <col min="16" max="16" width="10.5546875" style="3" customWidth="1"/>
    <col min="17" max="256" width="9.109375" style="3"/>
    <col min="257" max="257" width="27.44140625" style="3" customWidth="1"/>
    <col min="258" max="258" width="13.5546875" style="3" customWidth="1"/>
    <col min="259" max="259" width="10.5546875" style="3" bestFit="1" customWidth="1"/>
    <col min="260" max="260" width="10.5546875" style="3" customWidth="1"/>
    <col min="261" max="261" width="9.44140625" style="3" customWidth="1"/>
    <col min="262" max="262" width="13.88671875" style="3" customWidth="1"/>
    <col min="263" max="263" width="10.5546875" style="3" bestFit="1" customWidth="1"/>
    <col min="264" max="264" width="10.5546875" style="3" customWidth="1"/>
    <col min="265" max="265" width="9.44140625" style="3" customWidth="1"/>
    <col min="266" max="266" width="13.88671875" style="3" customWidth="1"/>
    <col min="267" max="267" width="10.5546875" style="3" bestFit="1" customWidth="1"/>
    <col min="268" max="268" width="10.5546875" style="3" customWidth="1"/>
    <col min="269" max="269" width="9.44140625" style="3" customWidth="1"/>
    <col min="270" max="270" width="13.88671875" style="3" customWidth="1"/>
    <col min="271" max="271" width="10.5546875" style="3" bestFit="1" customWidth="1"/>
    <col min="272" max="272" width="10.5546875" style="3" customWidth="1"/>
    <col min="273" max="512" width="9.109375" style="3"/>
    <col min="513" max="513" width="27.44140625" style="3" customWidth="1"/>
    <col min="514" max="514" width="13.5546875" style="3" customWidth="1"/>
    <col min="515" max="515" width="10.5546875" style="3" bestFit="1" customWidth="1"/>
    <col min="516" max="516" width="10.5546875" style="3" customWidth="1"/>
    <col min="517" max="517" width="9.44140625" style="3" customWidth="1"/>
    <col min="518" max="518" width="13.88671875" style="3" customWidth="1"/>
    <col min="519" max="519" width="10.5546875" style="3" bestFit="1" customWidth="1"/>
    <col min="520" max="520" width="10.5546875" style="3" customWidth="1"/>
    <col min="521" max="521" width="9.44140625" style="3" customWidth="1"/>
    <col min="522" max="522" width="13.88671875" style="3" customWidth="1"/>
    <col min="523" max="523" width="10.5546875" style="3" bestFit="1" customWidth="1"/>
    <col min="524" max="524" width="10.5546875" style="3" customWidth="1"/>
    <col min="525" max="525" width="9.44140625" style="3" customWidth="1"/>
    <col min="526" max="526" width="13.88671875" style="3" customWidth="1"/>
    <col min="527" max="527" width="10.5546875" style="3" bestFit="1" customWidth="1"/>
    <col min="528" max="528" width="10.5546875" style="3" customWidth="1"/>
    <col min="529" max="768" width="9.109375" style="3"/>
    <col min="769" max="769" width="27.44140625" style="3" customWidth="1"/>
    <col min="770" max="770" width="13.5546875" style="3" customWidth="1"/>
    <col min="771" max="771" width="10.5546875" style="3" bestFit="1" customWidth="1"/>
    <col min="772" max="772" width="10.5546875" style="3" customWidth="1"/>
    <col min="773" max="773" width="9.44140625" style="3" customWidth="1"/>
    <col min="774" max="774" width="13.88671875" style="3" customWidth="1"/>
    <col min="775" max="775" width="10.5546875" style="3" bestFit="1" customWidth="1"/>
    <col min="776" max="776" width="10.5546875" style="3" customWidth="1"/>
    <col min="777" max="777" width="9.44140625" style="3" customWidth="1"/>
    <col min="778" max="778" width="13.88671875" style="3" customWidth="1"/>
    <col min="779" max="779" width="10.5546875" style="3" bestFit="1" customWidth="1"/>
    <col min="780" max="780" width="10.5546875" style="3" customWidth="1"/>
    <col min="781" max="781" width="9.44140625" style="3" customWidth="1"/>
    <col min="782" max="782" width="13.88671875" style="3" customWidth="1"/>
    <col min="783" max="783" width="10.5546875" style="3" bestFit="1" customWidth="1"/>
    <col min="784" max="784" width="10.5546875" style="3" customWidth="1"/>
    <col min="785" max="1024" width="9.109375" style="3"/>
    <col min="1025" max="1025" width="27.44140625" style="3" customWidth="1"/>
    <col min="1026" max="1026" width="13.5546875" style="3" customWidth="1"/>
    <col min="1027" max="1027" width="10.5546875" style="3" bestFit="1" customWidth="1"/>
    <col min="1028" max="1028" width="10.5546875" style="3" customWidth="1"/>
    <col min="1029" max="1029" width="9.44140625" style="3" customWidth="1"/>
    <col min="1030" max="1030" width="13.88671875" style="3" customWidth="1"/>
    <col min="1031" max="1031" width="10.5546875" style="3" bestFit="1" customWidth="1"/>
    <col min="1032" max="1032" width="10.5546875" style="3" customWidth="1"/>
    <col min="1033" max="1033" width="9.44140625" style="3" customWidth="1"/>
    <col min="1034" max="1034" width="13.88671875" style="3" customWidth="1"/>
    <col min="1035" max="1035" width="10.5546875" style="3" bestFit="1" customWidth="1"/>
    <col min="1036" max="1036" width="10.5546875" style="3" customWidth="1"/>
    <col min="1037" max="1037" width="9.44140625" style="3" customWidth="1"/>
    <col min="1038" max="1038" width="13.88671875" style="3" customWidth="1"/>
    <col min="1039" max="1039" width="10.5546875" style="3" bestFit="1" customWidth="1"/>
    <col min="1040" max="1040" width="10.5546875" style="3" customWidth="1"/>
    <col min="1041" max="1280" width="9.109375" style="3"/>
    <col min="1281" max="1281" width="27.44140625" style="3" customWidth="1"/>
    <col min="1282" max="1282" width="13.5546875" style="3" customWidth="1"/>
    <col min="1283" max="1283" width="10.5546875" style="3" bestFit="1" customWidth="1"/>
    <col min="1284" max="1284" width="10.5546875" style="3" customWidth="1"/>
    <col min="1285" max="1285" width="9.44140625" style="3" customWidth="1"/>
    <col min="1286" max="1286" width="13.88671875" style="3" customWidth="1"/>
    <col min="1287" max="1287" width="10.5546875" style="3" bestFit="1" customWidth="1"/>
    <col min="1288" max="1288" width="10.5546875" style="3" customWidth="1"/>
    <col min="1289" max="1289" width="9.44140625" style="3" customWidth="1"/>
    <col min="1290" max="1290" width="13.88671875" style="3" customWidth="1"/>
    <col min="1291" max="1291" width="10.5546875" style="3" bestFit="1" customWidth="1"/>
    <col min="1292" max="1292" width="10.5546875" style="3" customWidth="1"/>
    <col min="1293" max="1293" width="9.44140625" style="3" customWidth="1"/>
    <col min="1294" max="1294" width="13.88671875" style="3" customWidth="1"/>
    <col min="1295" max="1295" width="10.5546875" style="3" bestFit="1" customWidth="1"/>
    <col min="1296" max="1296" width="10.5546875" style="3" customWidth="1"/>
    <col min="1297" max="1536" width="9.109375" style="3"/>
    <col min="1537" max="1537" width="27.44140625" style="3" customWidth="1"/>
    <col min="1538" max="1538" width="13.5546875" style="3" customWidth="1"/>
    <col min="1539" max="1539" width="10.5546875" style="3" bestFit="1" customWidth="1"/>
    <col min="1540" max="1540" width="10.5546875" style="3" customWidth="1"/>
    <col min="1541" max="1541" width="9.44140625" style="3" customWidth="1"/>
    <col min="1542" max="1542" width="13.88671875" style="3" customWidth="1"/>
    <col min="1543" max="1543" width="10.5546875" style="3" bestFit="1" customWidth="1"/>
    <col min="1544" max="1544" width="10.5546875" style="3" customWidth="1"/>
    <col min="1545" max="1545" width="9.44140625" style="3" customWidth="1"/>
    <col min="1546" max="1546" width="13.88671875" style="3" customWidth="1"/>
    <col min="1547" max="1547" width="10.5546875" style="3" bestFit="1" customWidth="1"/>
    <col min="1548" max="1548" width="10.5546875" style="3" customWidth="1"/>
    <col min="1549" max="1549" width="9.44140625" style="3" customWidth="1"/>
    <col min="1550" max="1550" width="13.88671875" style="3" customWidth="1"/>
    <col min="1551" max="1551" width="10.5546875" style="3" bestFit="1" customWidth="1"/>
    <col min="1552" max="1552" width="10.5546875" style="3" customWidth="1"/>
    <col min="1553" max="1792" width="9.109375" style="3"/>
    <col min="1793" max="1793" width="27.44140625" style="3" customWidth="1"/>
    <col min="1794" max="1794" width="13.5546875" style="3" customWidth="1"/>
    <col min="1795" max="1795" width="10.5546875" style="3" bestFit="1" customWidth="1"/>
    <col min="1796" max="1796" width="10.5546875" style="3" customWidth="1"/>
    <col min="1797" max="1797" width="9.44140625" style="3" customWidth="1"/>
    <col min="1798" max="1798" width="13.88671875" style="3" customWidth="1"/>
    <col min="1799" max="1799" width="10.5546875" style="3" bestFit="1" customWidth="1"/>
    <col min="1800" max="1800" width="10.5546875" style="3" customWidth="1"/>
    <col min="1801" max="1801" width="9.44140625" style="3" customWidth="1"/>
    <col min="1802" max="1802" width="13.88671875" style="3" customWidth="1"/>
    <col min="1803" max="1803" width="10.5546875" style="3" bestFit="1" customWidth="1"/>
    <col min="1804" max="1804" width="10.5546875" style="3" customWidth="1"/>
    <col min="1805" max="1805" width="9.44140625" style="3" customWidth="1"/>
    <col min="1806" max="1806" width="13.88671875" style="3" customWidth="1"/>
    <col min="1807" max="1807" width="10.5546875" style="3" bestFit="1" customWidth="1"/>
    <col min="1808" max="1808" width="10.5546875" style="3" customWidth="1"/>
    <col min="1809" max="2048" width="9.109375" style="3"/>
    <col min="2049" max="2049" width="27.44140625" style="3" customWidth="1"/>
    <col min="2050" max="2050" width="13.5546875" style="3" customWidth="1"/>
    <col min="2051" max="2051" width="10.5546875" style="3" bestFit="1" customWidth="1"/>
    <col min="2052" max="2052" width="10.5546875" style="3" customWidth="1"/>
    <col min="2053" max="2053" width="9.44140625" style="3" customWidth="1"/>
    <col min="2054" max="2054" width="13.88671875" style="3" customWidth="1"/>
    <col min="2055" max="2055" width="10.5546875" style="3" bestFit="1" customWidth="1"/>
    <col min="2056" max="2056" width="10.5546875" style="3" customWidth="1"/>
    <col min="2057" max="2057" width="9.44140625" style="3" customWidth="1"/>
    <col min="2058" max="2058" width="13.88671875" style="3" customWidth="1"/>
    <col min="2059" max="2059" width="10.5546875" style="3" bestFit="1" customWidth="1"/>
    <col min="2060" max="2060" width="10.5546875" style="3" customWidth="1"/>
    <col min="2061" max="2061" width="9.44140625" style="3" customWidth="1"/>
    <col min="2062" max="2062" width="13.88671875" style="3" customWidth="1"/>
    <col min="2063" max="2063" width="10.5546875" style="3" bestFit="1" customWidth="1"/>
    <col min="2064" max="2064" width="10.5546875" style="3" customWidth="1"/>
    <col min="2065" max="2304" width="9.109375" style="3"/>
    <col min="2305" max="2305" width="27.44140625" style="3" customWidth="1"/>
    <col min="2306" max="2306" width="13.5546875" style="3" customWidth="1"/>
    <col min="2307" max="2307" width="10.5546875" style="3" bestFit="1" customWidth="1"/>
    <col min="2308" max="2308" width="10.5546875" style="3" customWidth="1"/>
    <col min="2309" max="2309" width="9.44140625" style="3" customWidth="1"/>
    <col min="2310" max="2310" width="13.88671875" style="3" customWidth="1"/>
    <col min="2311" max="2311" width="10.5546875" style="3" bestFit="1" customWidth="1"/>
    <col min="2312" max="2312" width="10.5546875" style="3" customWidth="1"/>
    <col min="2313" max="2313" width="9.44140625" style="3" customWidth="1"/>
    <col min="2314" max="2314" width="13.88671875" style="3" customWidth="1"/>
    <col min="2315" max="2315" width="10.5546875" style="3" bestFit="1" customWidth="1"/>
    <col min="2316" max="2316" width="10.5546875" style="3" customWidth="1"/>
    <col min="2317" max="2317" width="9.44140625" style="3" customWidth="1"/>
    <col min="2318" max="2318" width="13.88671875" style="3" customWidth="1"/>
    <col min="2319" max="2319" width="10.5546875" style="3" bestFit="1" customWidth="1"/>
    <col min="2320" max="2320" width="10.5546875" style="3" customWidth="1"/>
    <col min="2321" max="2560" width="9.109375" style="3"/>
    <col min="2561" max="2561" width="27.44140625" style="3" customWidth="1"/>
    <col min="2562" max="2562" width="13.5546875" style="3" customWidth="1"/>
    <col min="2563" max="2563" width="10.5546875" style="3" bestFit="1" customWidth="1"/>
    <col min="2564" max="2564" width="10.5546875" style="3" customWidth="1"/>
    <col min="2565" max="2565" width="9.44140625" style="3" customWidth="1"/>
    <col min="2566" max="2566" width="13.88671875" style="3" customWidth="1"/>
    <col min="2567" max="2567" width="10.5546875" style="3" bestFit="1" customWidth="1"/>
    <col min="2568" max="2568" width="10.5546875" style="3" customWidth="1"/>
    <col min="2569" max="2569" width="9.44140625" style="3" customWidth="1"/>
    <col min="2570" max="2570" width="13.88671875" style="3" customWidth="1"/>
    <col min="2571" max="2571" width="10.5546875" style="3" bestFit="1" customWidth="1"/>
    <col min="2572" max="2572" width="10.5546875" style="3" customWidth="1"/>
    <col min="2573" max="2573" width="9.44140625" style="3" customWidth="1"/>
    <col min="2574" max="2574" width="13.88671875" style="3" customWidth="1"/>
    <col min="2575" max="2575" width="10.5546875" style="3" bestFit="1" customWidth="1"/>
    <col min="2576" max="2576" width="10.5546875" style="3" customWidth="1"/>
    <col min="2577" max="2816" width="9.109375" style="3"/>
    <col min="2817" max="2817" width="27.44140625" style="3" customWidth="1"/>
    <col min="2818" max="2818" width="13.5546875" style="3" customWidth="1"/>
    <col min="2819" max="2819" width="10.5546875" style="3" bestFit="1" customWidth="1"/>
    <col min="2820" max="2820" width="10.5546875" style="3" customWidth="1"/>
    <col min="2821" max="2821" width="9.44140625" style="3" customWidth="1"/>
    <col min="2822" max="2822" width="13.88671875" style="3" customWidth="1"/>
    <col min="2823" max="2823" width="10.5546875" style="3" bestFit="1" customWidth="1"/>
    <col min="2824" max="2824" width="10.5546875" style="3" customWidth="1"/>
    <col min="2825" max="2825" width="9.44140625" style="3" customWidth="1"/>
    <col min="2826" max="2826" width="13.88671875" style="3" customWidth="1"/>
    <col min="2827" max="2827" width="10.5546875" style="3" bestFit="1" customWidth="1"/>
    <col min="2828" max="2828" width="10.5546875" style="3" customWidth="1"/>
    <col min="2829" max="2829" width="9.44140625" style="3" customWidth="1"/>
    <col min="2830" max="2830" width="13.88671875" style="3" customWidth="1"/>
    <col min="2831" max="2831" width="10.5546875" style="3" bestFit="1" customWidth="1"/>
    <col min="2832" max="2832" width="10.5546875" style="3" customWidth="1"/>
    <col min="2833" max="3072" width="9.109375" style="3"/>
    <col min="3073" max="3073" width="27.44140625" style="3" customWidth="1"/>
    <col min="3074" max="3074" width="13.5546875" style="3" customWidth="1"/>
    <col min="3075" max="3075" width="10.5546875" style="3" bestFit="1" customWidth="1"/>
    <col min="3076" max="3076" width="10.5546875" style="3" customWidth="1"/>
    <col min="3077" max="3077" width="9.44140625" style="3" customWidth="1"/>
    <col min="3078" max="3078" width="13.88671875" style="3" customWidth="1"/>
    <col min="3079" max="3079" width="10.5546875" style="3" bestFit="1" customWidth="1"/>
    <col min="3080" max="3080" width="10.5546875" style="3" customWidth="1"/>
    <col min="3081" max="3081" width="9.44140625" style="3" customWidth="1"/>
    <col min="3082" max="3082" width="13.88671875" style="3" customWidth="1"/>
    <col min="3083" max="3083" width="10.5546875" style="3" bestFit="1" customWidth="1"/>
    <col min="3084" max="3084" width="10.5546875" style="3" customWidth="1"/>
    <col min="3085" max="3085" width="9.44140625" style="3" customWidth="1"/>
    <col min="3086" max="3086" width="13.88671875" style="3" customWidth="1"/>
    <col min="3087" max="3087" width="10.5546875" style="3" bestFit="1" customWidth="1"/>
    <col min="3088" max="3088" width="10.5546875" style="3" customWidth="1"/>
    <col min="3089" max="3328" width="9.109375" style="3"/>
    <col min="3329" max="3329" width="27.44140625" style="3" customWidth="1"/>
    <col min="3330" max="3330" width="13.5546875" style="3" customWidth="1"/>
    <col min="3331" max="3331" width="10.5546875" style="3" bestFit="1" customWidth="1"/>
    <col min="3332" max="3332" width="10.5546875" style="3" customWidth="1"/>
    <col min="3333" max="3333" width="9.44140625" style="3" customWidth="1"/>
    <col min="3334" max="3334" width="13.88671875" style="3" customWidth="1"/>
    <col min="3335" max="3335" width="10.5546875" style="3" bestFit="1" customWidth="1"/>
    <col min="3336" max="3336" width="10.5546875" style="3" customWidth="1"/>
    <col min="3337" max="3337" width="9.44140625" style="3" customWidth="1"/>
    <col min="3338" max="3338" width="13.88671875" style="3" customWidth="1"/>
    <col min="3339" max="3339" width="10.5546875" style="3" bestFit="1" customWidth="1"/>
    <col min="3340" max="3340" width="10.5546875" style="3" customWidth="1"/>
    <col min="3341" max="3341" width="9.44140625" style="3" customWidth="1"/>
    <col min="3342" max="3342" width="13.88671875" style="3" customWidth="1"/>
    <col min="3343" max="3343" width="10.5546875" style="3" bestFit="1" customWidth="1"/>
    <col min="3344" max="3344" width="10.5546875" style="3" customWidth="1"/>
    <col min="3345" max="3584" width="9.109375" style="3"/>
    <col min="3585" max="3585" width="27.44140625" style="3" customWidth="1"/>
    <col min="3586" max="3586" width="13.5546875" style="3" customWidth="1"/>
    <col min="3587" max="3587" width="10.5546875" style="3" bestFit="1" customWidth="1"/>
    <col min="3588" max="3588" width="10.5546875" style="3" customWidth="1"/>
    <col min="3589" max="3589" width="9.44140625" style="3" customWidth="1"/>
    <col min="3590" max="3590" width="13.88671875" style="3" customWidth="1"/>
    <col min="3591" max="3591" width="10.5546875" style="3" bestFit="1" customWidth="1"/>
    <col min="3592" max="3592" width="10.5546875" style="3" customWidth="1"/>
    <col min="3593" max="3593" width="9.44140625" style="3" customWidth="1"/>
    <col min="3594" max="3594" width="13.88671875" style="3" customWidth="1"/>
    <col min="3595" max="3595" width="10.5546875" style="3" bestFit="1" customWidth="1"/>
    <col min="3596" max="3596" width="10.5546875" style="3" customWidth="1"/>
    <col min="3597" max="3597" width="9.44140625" style="3" customWidth="1"/>
    <col min="3598" max="3598" width="13.88671875" style="3" customWidth="1"/>
    <col min="3599" max="3599" width="10.5546875" style="3" bestFit="1" customWidth="1"/>
    <col min="3600" max="3600" width="10.5546875" style="3" customWidth="1"/>
    <col min="3601" max="3840" width="9.109375" style="3"/>
    <col min="3841" max="3841" width="27.44140625" style="3" customWidth="1"/>
    <col min="3842" max="3842" width="13.5546875" style="3" customWidth="1"/>
    <col min="3843" max="3843" width="10.5546875" style="3" bestFit="1" customWidth="1"/>
    <col min="3844" max="3844" width="10.5546875" style="3" customWidth="1"/>
    <col min="3845" max="3845" width="9.44140625" style="3" customWidth="1"/>
    <col min="3846" max="3846" width="13.88671875" style="3" customWidth="1"/>
    <col min="3847" max="3847" width="10.5546875" style="3" bestFit="1" customWidth="1"/>
    <col min="3848" max="3848" width="10.5546875" style="3" customWidth="1"/>
    <col min="3849" max="3849" width="9.44140625" style="3" customWidth="1"/>
    <col min="3850" max="3850" width="13.88671875" style="3" customWidth="1"/>
    <col min="3851" max="3851" width="10.5546875" style="3" bestFit="1" customWidth="1"/>
    <col min="3852" max="3852" width="10.5546875" style="3" customWidth="1"/>
    <col min="3853" max="3853" width="9.44140625" style="3" customWidth="1"/>
    <col min="3854" max="3854" width="13.88671875" style="3" customWidth="1"/>
    <col min="3855" max="3855" width="10.5546875" style="3" bestFit="1" customWidth="1"/>
    <col min="3856" max="3856" width="10.5546875" style="3" customWidth="1"/>
    <col min="3857" max="4096" width="9.109375" style="3"/>
    <col min="4097" max="4097" width="27.44140625" style="3" customWidth="1"/>
    <col min="4098" max="4098" width="13.5546875" style="3" customWidth="1"/>
    <col min="4099" max="4099" width="10.5546875" style="3" bestFit="1" customWidth="1"/>
    <col min="4100" max="4100" width="10.5546875" style="3" customWidth="1"/>
    <col min="4101" max="4101" width="9.44140625" style="3" customWidth="1"/>
    <col min="4102" max="4102" width="13.88671875" style="3" customWidth="1"/>
    <col min="4103" max="4103" width="10.5546875" style="3" bestFit="1" customWidth="1"/>
    <col min="4104" max="4104" width="10.5546875" style="3" customWidth="1"/>
    <col min="4105" max="4105" width="9.44140625" style="3" customWidth="1"/>
    <col min="4106" max="4106" width="13.88671875" style="3" customWidth="1"/>
    <col min="4107" max="4107" width="10.5546875" style="3" bestFit="1" customWidth="1"/>
    <col min="4108" max="4108" width="10.5546875" style="3" customWidth="1"/>
    <col min="4109" max="4109" width="9.44140625" style="3" customWidth="1"/>
    <col min="4110" max="4110" width="13.88671875" style="3" customWidth="1"/>
    <col min="4111" max="4111" width="10.5546875" style="3" bestFit="1" customWidth="1"/>
    <col min="4112" max="4112" width="10.5546875" style="3" customWidth="1"/>
    <col min="4113" max="4352" width="9.109375" style="3"/>
    <col min="4353" max="4353" width="27.44140625" style="3" customWidth="1"/>
    <col min="4354" max="4354" width="13.5546875" style="3" customWidth="1"/>
    <col min="4355" max="4355" width="10.5546875" style="3" bestFit="1" customWidth="1"/>
    <col min="4356" max="4356" width="10.5546875" style="3" customWidth="1"/>
    <col min="4357" max="4357" width="9.44140625" style="3" customWidth="1"/>
    <col min="4358" max="4358" width="13.88671875" style="3" customWidth="1"/>
    <col min="4359" max="4359" width="10.5546875" style="3" bestFit="1" customWidth="1"/>
    <col min="4360" max="4360" width="10.5546875" style="3" customWidth="1"/>
    <col min="4361" max="4361" width="9.44140625" style="3" customWidth="1"/>
    <col min="4362" max="4362" width="13.88671875" style="3" customWidth="1"/>
    <col min="4363" max="4363" width="10.5546875" style="3" bestFit="1" customWidth="1"/>
    <col min="4364" max="4364" width="10.5546875" style="3" customWidth="1"/>
    <col min="4365" max="4365" width="9.44140625" style="3" customWidth="1"/>
    <col min="4366" max="4366" width="13.88671875" style="3" customWidth="1"/>
    <col min="4367" max="4367" width="10.5546875" style="3" bestFit="1" customWidth="1"/>
    <col min="4368" max="4368" width="10.5546875" style="3" customWidth="1"/>
    <col min="4369" max="4608" width="9.109375" style="3"/>
    <col min="4609" max="4609" width="27.44140625" style="3" customWidth="1"/>
    <col min="4610" max="4610" width="13.5546875" style="3" customWidth="1"/>
    <col min="4611" max="4611" width="10.5546875" style="3" bestFit="1" customWidth="1"/>
    <col min="4612" max="4612" width="10.5546875" style="3" customWidth="1"/>
    <col min="4613" max="4613" width="9.44140625" style="3" customWidth="1"/>
    <col min="4614" max="4614" width="13.88671875" style="3" customWidth="1"/>
    <col min="4615" max="4615" width="10.5546875" style="3" bestFit="1" customWidth="1"/>
    <col min="4616" max="4616" width="10.5546875" style="3" customWidth="1"/>
    <col min="4617" max="4617" width="9.44140625" style="3" customWidth="1"/>
    <col min="4618" max="4618" width="13.88671875" style="3" customWidth="1"/>
    <col min="4619" max="4619" width="10.5546875" style="3" bestFit="1" customWidth="1"/>
    <col min="4620" max="4620" width="10.5546875" style="3" customWidth="1"/>
    <col min="4621" max="4621" width="9.44140625" style="3" customWidth="1"/>
    <col min="4622" max="4622" width="13.88671875" style="3" customWidth="1"/>
    <col min="4623" max="4623" width="10.5546875" style="3" bestFit="1" customWidth="1"/>
    <col min="4624" max="4624" width="10.5546875" style="3" customWidth="1"/>
    <col min="4625" max="4864" width="9.109375" style="3"/>
    <col min="4865" max="4865" width="27.44140625" style="3" customWidth="1"/>
    <col min="4866" max="4866" width="13.5546875" style="3" customWidth="1"/>
    <col min="4867" max="4867" width="10.5546875" style="3" bestFit="1" customWidth="1"/>
    <col min="4868" max="4868" width="10.5546875" style="3" customWidth="1"/>
    <col min="4869" max="4869" width="9.44140625" style="3" customWidth="1"/>
    <col min="4870" max="4870" width="13.88671875" style="3" customWidth="1"/>
    <col min="4871" max="4871" width="10.5546875" style="3" bestFit="1" customWidth="1"/>
    <col min="4872" max="4872" width="10.5546875" style="3" customWidth="1"/>
    <col min="4873" max="4873" width="9.44140625" style="3" customWidth="1"/>
    <col min="4874" max="4874" width="13.88671875" style="3" customWidth="1"/>
    <col min="4875" max="4875" width="10.5546875" style="3" bestFit="1" customWidth="1"/>
    <col min="4876" max="4876" width="10.5546875" style="3" customWidth="1"/>
    <col min="4877" max="4877" width="9.44140625" style="3" customWidth="1"/>
    <col min="4878" max="4878" width="13.88671875" style="3" customWidth="1"/>
    <col min="4879" max="4879" width="10.5546875" style="3" bestFit="1" customWidth="1"/>
    <col min="4880" max="4880" width="10.5546875" style="3" customWidth="1"/>
    <col min="4881" max="5120" width="9.109375" style="3"/>
    <col min="5121" max="5121" width="27.44140625" style="3" customWidth="1"/>
    <col min="5122" max="5122" width="13.5546875" style="3" customWidth="1"/>
    <col min="5123" max="5123" width="10.5546875" style="3" bestFit="1" customWidth="1"/>
    <col min="5124" max="5124" width="10.5546875" style="3" customWidth="1"/>
    <col min="5125" max="5125" width="9.44140625" style="3" customWidth="1"/>
    <col min="5126" max="5126" width="13.88671875" style="3" customWidth="1"/>
    <col min="5127" max="5127" width="10.5546875" style="3" bestFit="1" customWidth="1"/>
    <col min="5128" max="5128" width="10.5546875" style="3" customWidth="1"/>
    <col min="5129" max="5129" width="9.44140625" style="3" customWidth="1"/>
    <col min="5130" max="5130" width="13.88671875" style="3" customWidth="1"/>
    <col min="5131" max="5131" width="10.5546875" style="3" bestFit="1" customWidth="1"/>
    <col min="5132" max="5132" width="10.5546875" style="3" customWidth="1"/>
    <col min="5133" max="5133" width="9.44140625" style="3" customWidth="1"/>
    <col min="5134" max="5134" width="13.88671875" style="3" customWidth="1"/>
    <col min="5135" max="5135" width="10.5546875" style="3" bestFit="1" customWidth="1"/>
    <col min="5136" max="5136" width="10.5546875" style="3" customWidth="1"/>
    <col min="5137" max="5376" width="9.109375" style="3"/>
    <col min="5377" max="5377" width="27.44140625" style="3" customWidth="1"/>
    <col min="5378" max="5378" width="13.5546875" style="3" customWidth="1"/>
    <col min="5379" max="5379" width="10.5546875" style="3" bestFit="1" customWidth="1"/>
    <col min="5380" max="5380" width="10.5546875" style="3" customWidth="1"/>
    <col min="5381" max="5381" width="9.44140625" style="3" customWidth="1"/>
    <col min="5382" max="5382" width="13.88671875" style="3" customWidth="1"/>
    <col min="5383" max="5383" width="10.5546875" style="3" bestFit="1" customWidth="1"/>
    <col min="5384" max="5384" width="10.5546875" style="3" customWidth="1"/>
    <col min="5385" max="5385" width="9.44140625" style="3" customWidth="1"/>
    <col min="5386" max="5386" width="13.88671875" style="3" customWidth="1"/>
    <col min="5387" max="5387" width="10.5546875" style="3" bestFit="1" customWidth="1"/>
    <col min="5388" max="5388" width="10.5546875" style="3" customWidth="1"/>
    <col min="5389" max="5389" width="9.44140625" style="3" customWidth="1"/>
    <col min="5390" max="5390" width="13.88671875" style="3" customWidth="1"/>
    <col min="5391" max="5391" width="10.5546875" style="3" bestFit="1" customWidth="1"/>
    <col min="5392" max="5392" width="10.5546875" style="3" customWidth="1"/>
    <col min="5393" max="5632" width="9.109375" style="3"/>
    <col min="5633" max="5633" width="27.44140625" style="3" customWidth="1"/>
    <col min="5634" max="5634" width="13.5546875" style="3" customWidth="1"/>
    <col min="5635" max="5635" width="10.5546875" style="3" bestFit="1" customWidth="1"/>
    <col min="5636" max="5636" width="10.5546875" style="3" customWidth="1"/>
    <col min="5637" max="5637" width="9.44140625" style="3" customWidth="1"/>
    <col min="5638" max="5638" width="13.88671875" style="3" customWidth="1"/>
    <col min="5639" max="5639" width="10.5546875" style="3" bestFit="1" customWidth="1"/>
    <col min="5640" max="5640" width="10.5546875" style="3" customWidth="1"/>
    <col min="5641" max="5641" width="9.44140625" style="3" customWidth="1"/>
    <col min="5642" max="5642" width="13.88671875" style="3" customWidth="1"/>
    <col min="5643" max="5643" width="10.5546875" style="3" bestFit="1" customWidth="1"/>
    <col min="5644" max="5644" width="10.5546875" style="3" customWidth="1"/>
    <col min="5645" max="5645" width="9.44140625" style="3" customWidth="1"/>
    <col min="5646" max="5646" width="13.88671875" style="3" customWidth="1"/>
    <col min="5647" max="5647" width="10.5546875" style="3" bestFit="1" customWidth="1"/>
    <col min="5648" max="5648" width="10.5546875" style="3" customWidth="1"/>
    <col min="5649" max="5888" width="9.109375" style="3"/>
    <col min="5889" max="5889" width="27.44140625" style="3" customWidth="1"/>
    <col min="5890" max="5890" width="13.5546875" style="3" customWidth="1"/>
    <col min="5891" max="5891" width="10.5546875" style="3" bestFit="1" customWidth="1"/>
    <col min="5892" max="5892" width="10.5546875" style="3" customWidth="1"/>
    <col min="5893" max="5893" width="9.44140625" style="3" customWidth="1"/>
    <col min="5894" max="5894" width="13.88671875" style="3" customWidth="1"/>
    <col min="5895" max="5895" width="10.5546875" style="3" bestFit="1" customWidth="1"/>
    <col min="5896" max="5896" width="10.5546875" style="3" customWidth="1"/>
    <col min="5897" max="5897" width="9.44140625" style="3" customWidth="1"/>
    <col min="5898" max="5898" width="13.88671875" style="3" customWidth="1"/>
    <col min="5899" max="5899" width="10.5546875" style="3" bestFit="1" customWidth="1"/>
    <col min="5900" max="5900" width="10.5546875" style="3" customWidth="1"/>
    <col min="5901" max="5901" width="9.44140625" style="3" customWidth="1"/>
    <col min="5902" max="5902" width="13.88671875" style="3" customWidth="1"/>
    <col min="5903" max="5903" width="10.5546875" style="3" bestFit="1" customWidth="1"/>
    <col min="5904" max="5904" width="10.5546875" style="3" customWidth="1"/>
    <col min="5905" max="6144" width="9.109375" style="3"/>
    <col min="6145" max="6145" width="27.44140625" style="3" customWidth="1"/>
    <col min="6146" max="6146" width="13.5546875" style="3" customWidth="1"/>
    <col min="6147" max="6147" width="10.5546875" style="3" bestFit="1" customWidth="1"/>
    <col min="6148" max="6148" width="10.5546875" style="3" customWidth="1"/>
    <col min="6149" max="6149" width="9.44140625" style="3" customWidth="1"/>
    <col min="6150" max="6150" width="13.88671875" style="3" customWidth="1"/>
    <col min="6151" max="6151" width="10.5546875" style="3" bestFit="1" customWidth="1"/>
    <col min="6152" max="6152" width="10.5546875" style="3" customWidth="1"/>
    <col min="6153" max="6153" width="9.44140625" style="3" customWidth="1"/>
    <col min="6154" max="6154" width="13.88671875" style="3" customWidth="1"/>
    <col min="6155" max="6155" width="10.5546875" style="3" bestFit="1" customWidth="1"/>
    <col min="6156" max="6156" width="10.5546875" style="3" customWidth="1"/>
    <col min="6157" max="6157" width="9.44140625" style="3" customWidth="1"/>
    <col min="6158" max="6158" width="13.88671875" style="3" customWidth="1"/>
    <col min="6159" max="6159" width="10.5546875" style="3" bestFit="1" customWidth="1"/>
    <col min="6160" max="6160" width="10.5546875" style="3" customWidth="1"/>
    <col min="6161" max="6400" width="9.109375" style="3"/>
    <col min="6401" max="6401" width="27.44140625" style="3" customWidth="1"/>
    <col min="6402" max="6402" width="13.5546875" style="3" customWidth="1"/>
    <col min="6403" max="6403" width="10.5546875" style="3" bestFit="1" customWidth="1"/>
    <col min="6404" max="6404" width="10.5546875" style="3" customWidth="1"/>
    <col min="6405" max="6405" width="9.44140625" style="3" customWidth="1"/>
    <col min="6406" max="6406" width="13.88671875" style="3" customWidth="1"/>
    <col min="6407" max="6407" width="10.5546875" style="3" bestFit="1" customWidth="1"/>
    <col min="6408" max="6408" width="10.5546875" style="3" customWidth="1"/>
    <col min="6409" max="6409" width="9.44140625" style="3" customWidth="1"/>
    <col min="6410" max="6410" width="13.88671875" style="3" customWidth="1"/>
    <col min="6411" max="6411" width="10.5546875" style="3" bestFit="1" customWidth="1"/>
    <col min="6412" max="6412" width="10.5546875" style="3" customWidth="1"/>
    <col min="6413" max="6413" width="9.44140625" style="3" customWidth="1"/>
    <col min="6414" max="6414" width="13.88671875" style="3" customWidth="1"/>
    <col min="6415" max="6415" width="10.5546875" style="3" bestFit="1" customWidth="1"/>
    <col min="6416" max="6416" width="10.5546875" style="3" customWidth="1"/>
    <col min="6417" max="6656" width="9.109375" style="3"/>
    <col min="6657" max="6657" width="27.44140625" style="3" customWidth="1"/>
    <col min="6658" max="6658" width="13.5546875" style="3" customWidth="1"/>
    <col min="6659" max="6659" width="10.5546875" style="3" bestFit="1" customWidth="1"/>
    <col min="6660" max="6660" width="10.5546875" style="3" customWidth="1"/>
    <col min="6661" max="6661" width="9.44140625" style="3" customWidth="1"/>
    <col min="6662" max="6662" width="13.88671875" style="3" customWidth="1"/>
    <col min="6663" max="6663" width="10.5546875" style="3" bestFit="1" customWidth="1"/>
    <col min="6664" max="6664" width="10.5546875" style="3" customWidth="1"/>
    <col min="6665" max="6665" width="9.44140625" style="3" customWidth="1"/>
    <col min="6666" max="6666" width="13.88671875" style="3" customWidth="1"/>
    <col min="6667" max="6667" width="10.5546875" style="3" bestFit="1" customWidth="1"/>
    <col min="6668" max="6668" width="10.5546875" style="3" customWidth="1"/>
    <col min="6669" max="6669" width="9.44140625" style="3" customWidth="1"/>
    <col min="6670" max="6670" width="13.88671875" style="3" customWidth="1"/>
    <col min="6671" max="6671" width="10.5546875" style="3" bestFit="1" customWidth="1"/>
    <col min="6672" max="6672" width="10.5546875" style="3" customWidth="1"/>
    <col min="6673" max="6912" width="9.109375" style="3"/>
    <col min="6913" max="6913" width="27.44140625" style="3" customWidth="1"/>
    <col min="6914" max="6914" width="13.5546875" style="3" customWidth="1"/>
    <col min="6915" max="6915" width="10.5546875" style="3" bestFit="1" customWidth="1"/>
    <col min="6916" max="6916" width="10.5546875" style="3" customWidth="1"/>
    <col min="6917" max="6917" width="9.44140625" style="3" customWidth="1"/>
    <col min="6918" max="6918" width="13.88671875" style="3" customWidth="1"/>
    <col min="6919" max="6919" width="10.5546875" style="3" bestFit="1" customWidth="1"/>
    <col min="6920" max="6920" width="10.5546875" style="3" customWidth="1"/>
    <col min="6921" max="6921" width="9.44140625" style="3" customWidth="1"/>
    <col min="6922" max="6922" width="13.88671875" style="3" customWidth="1"/>
    <col min="6923" max="6923" width="10.5546875" style="3" bestFit="1" customWidth="1"/>
    <col min="6924" max="6924" width="10.5546875" style="3" customWidth="1"/>
    <col min="6925" max="6925" width="9.44140625" style="3" customWidth="1"/>
    <col min="6926" max="6926" width="13.88671875" style="3" customWidth="1"/>
    <col min="6927" max="6927" width="10.5546875" style="3" bestFit="1" customWidth="1"/>
    <col min="6928" max="6928" width="10.5546875" style="3" customWidth="1"/>
    <col min="6929" max="7168" width="9.109375" style="3"/>
    <col min="7169" max="7169" width="27.44140625" style="3" customWidth="1"/>
    <col min="7170" max="7170" width="13.5546875" style="3" customWidth="1"/>
    <col min="7171" max="7171" width="10.5546875" style="3" bestFit="1" customWidth="1"/>
    <col min="7172" max="7172" width="10.5546875" style="3" customWidth="1"/>
    <col min="7173" max="7173" width="9.44140625" style="3" customWidth="1"/>
    <col min="7174" max="7174" width="13.88671875" style="3" customWidth="1"/>
    <col min="7175" max="7175" width="10.5546875" style="3" bestFit="1" customWidth="1"/>
    <col min="7176" max="7176" width="10.5546875" style="3" customWidth="1"/>
    <col min="7177" max="7177" width="9.44140625" style="3" customWidth="1"/>
    <col min="7178" max="7178" width="13.88671875" style="3" customWidth="1"/>
    <col min="7179" max="7179" width="10.5546875" style="3" bestFit="1" customWidth="1"/>
    <col min="7180" max="7180" width="10.5546875" style="3" customWidth="1"/>
    <col min="7181" max="7181" width="9.44140625" style="3" customWidth="1"/>
    <col min="7182" max="7182" width="13.88671875" style="3" customWidth="1"/>
    <col min="7183" max="7183" width="10.5546875" style="3" bestFit="1" customWidth="1"/>
    <col min="7184" max="7184" width="10.5546875" style="3" customWidth="1"/>
    <col min="7185" max="7424" width="9.109375" style="3"/>
    <col min="7425" max="7425" width="27.44140625" style="3" customWidth="1"/>
    <col min="7426" max="7426" width="13.5546875" style="3" customWidth="1"/>
    <col min="7427" max="7427" width="10.5546875" style="3" bestFit="1" customWidth="1"/>
    <col min="7428" max="7428" width="10.5546875" style="3" customWidth="1"/>
    <col min="7429" max="7429" width="9.44140625" style="3" customWidth="1"/>
    <col min="7430" max="7430" width="13.88671875" style="3" customWidth="1"/>
    <col min="7431" max="7431" width="10.5546875" style="3" bestFit="1" customWidth="1"/>
    <col min="7432" max="7432" width="10.5546875" style="3" customWidth="1"/>
    <col min="7433" max="7433" width="9.44140625" style="3" customWidth="1"/>
    <col min="7434" max="7434" width="13.88671875" style="3" customWidth="1"/>
    <col min="7435" max="7435" width="10.5546875" style="3" bestFit="1" customWidth="1"/>
    <col min="7436" max="7436" width="10.5546875" style="3" customWidth="1"/>
    <col min="7437" max="7437" width="9.44140625" style="3" customWidth="1"/>
    <col min="7438" max="7438" width="13.88671875" style="3" customWidth="1"/>
    <col min="7439" max="7439" width="10.5546875" style="3" bestFit="1" customWidth="1"/>
    <col min="7440" max="7440" width="10.5546875" style="3" customWidth="1"/>
    <col min="7441" max="7680" width="9.109375" style="3"/>
    <col min="7681" max="7681" width="27.44140625" style="3" customWidth="1"/>
    <col min="7682" max="7682" width="13.5546875" style="3" customWidth="1"/>
    <col min="7683" max="7683" width="10.5546875" style="3" bestFit="1" customWidth="1"/>
    <col min="7684" max="7684" width="10.5546875" style="3" customWidth="1"/>
    <col min="7685" max="7685" width="9.44140625" style="3" customWidth="1"/>
    <col min="7686" max="7686" width="13.88671875" style="3" customWidth="1"/>
    <col min="7687" max="7687" width="10.5546875" style="3" bestFit="1" customWidth="1"/>
    <col min="7688" max="7688" width="10.5546875" style="3" customWidth="1"/>
    <col min="7689" max="7689" width="9.44140625" style="3" customWidth="1"/>
    <col min="7690" max="7690" width="13.88671875" style="3" customWidth="1"/>
    <col min="7691" max="7691" width="10.5546875" style="3" bestFit="1" customWidth="1"/>
    <col min="7692" max="7692" width="10.5546875" style="3" customWidth="1"/>
    <col min="7693" max="7693" width="9.44140625" style="3" customWidth="1"/>
    <col min="7694" max="7694" width="13.88671875" style="3" customWidth="1"/>
    <col min="7695" max="7695" width="10.5546875" style="3" bestFit="1" customWidth="1"/>
    <col min="7696" max="7696" width="10.5546875" style="3" customWidth="1"/>
    <col min="7697" max="7936" width="9.109375" style="3"/>
    <col min="7937" max="7937" width="27.44140625" style="3" customWidth="1"/>
    <col min="7938" max="7938" width="13.5546875" style="3" customWidth="1"/>
    <col min="7939" max="7939" width="10.5546875" style="3" bestFit="1" customWidth="1"/>
    <col min="7940" max="7940" width="10.5546875" style="3" customWidth="1"/>
    <col min="7941" max="7941" width="9.44140625" style="3" customWidth="1"/>
    <col min="7942" max="7942" width="13.88671875" style="3" customWidth="1"/>
    <col min="7943" max="7943" width="10.5546875" style="3" bestFit="1" customWidth="1"/>
    <col min="7944" max="7944" width="10.5546875" style="3" customWidth="1"/>
    <col min="7945" max="7945" width="9.44140625" style="3" customWidth="1"/>
    <col min="7946" max="7946" width="13.88671875" style="3" customWidth="1"/>
    <col min="7947" max="7947" width="10.5546875" style="3" bestFit="1" customWidth="1"/>
    <col min="7948" max="7948" width="10.5546875" style="3" customWidth="1"/>
    <col min="7949" max="7949" width="9.44140625" style="3" customWidth="1"/>
    <col min="7950" max="7950" width="13.88671875" style="3" customWidth="1"/>
    <col min="7951" max="7951" width="10.5546875" style="3" bestFit="1" customWidth="1"/>
    <col min="7952" max="7952" width="10.5546875" style="3" customWidth="1"/>
    <col min="7953" max="8192" width="9.109375" style="3"/>
    <col min="8193" max="8193" width="27.44140625" style="3" customWidth="1"/>
    <col min="8194" max="8194" width="13.5546875" style="3" customWidth="1"/>
    <col min="8195" max="8195" width="10.5546875" style="3" bestFit="1" customWidth="1"/>
    <col min="8196" max="8196" width="10.5546875" style="3" customWidth="1"/>
    <col min="8197" max="8197" width="9.44140625" style="3" customWidth="1"/>
    <col min="8198" max="8198" width="13.88671875" style="3" customWidth="1"/>
    <col min="8199" max="8199" width="10.5546875" style="3" bestFit="1" customWidth="1"/>
    <col min="8200" max="8200" width="10.5546875" style="3" customWidth="1"/>
    <col min="8201" max="8201" width="9.44140625" style="3" customWidth="1"/>
    <col min="8202" max="8202" width="13.88671875" style="3" customWidth="1"/>
    <col min="8203" max="8203" width="10.5546875" style="3" bestFit="1" customWidth="1"/>
    <col min="8204" max="8204" width="10.5546875" style="3" customWidth="1"/>
    <col min="8205" max="8205" width="9.44140625" style="3" customWidth="1"/>
    <col min="8206" max="8206" width="13.88671875" style="3" customWidth="1"/>
    <col min="8207" max="8207" width="10.5546875" style="3" bestFit="1" customWidth="1"/>
    <col min="8208" max="8208" width="10.5546875" style="3" customWidth="1"/>
    <col min="8209" max="8448" width="9.109375" style="3"/>
    <col min="8449" max="8449" width="27.44140625" style="3" customWidth="1"/>
    <col min="8450" max="8450" width="13.5546875" style="3" customWidth="1"/>
    <col min="8451" max="8451" width="10.5546875" style="3" bestFit="1" customWidth="1"/>
    <col min="8452" max="8452" width="10.5546875" style="3" customWidth="1"/>
    <col min="8453" max="8453" width="9.44140625" style="3" customWidth="1"/>
    <col min="8454" max="8454" width="13.88671875" style="3" customWidth="1"/>
    <col min="8455" max="8455" width="10.5546875" style="3" bestFit="1" customWidth="1"/>
    <col min="8456" max="8456" width="10.5546875" style="3" customWidth="1"/>
    <col min="8457" max="8457" width="9.44140625" style="3" customWidth="1"/>
    <col min="8458" max="8458" width="13.88671875" style="3" customWidth="1"/>
    <col min="8459" max="8459" width="10.5546875" style="3" bestFit="1" customWidth="1"/>
    <col min="8460" max="8460" width="10.5546875" style="3" customWidth="1"/>
    <col min="8461" max="8461" width="9.44140625" style="3" customWidth="1"/>
    <col min="8462" max="8462" width="13.88671875" style="3" customWidth="1"/>
    <col min="8463" max="8463" width="10.5546875" style="3" bestFit="1" customWidth="1"/>
    <col min="8464" max="8464" width="10.5546875" style="3" customWidth="1"/>
    <col min="8465" max="8704" width="9.109375" style="3"/>
    <col min="8705" max="8705" width="27.44140625" style="3" customWidth="1"/>
    <col min="8706" max="8706" width="13.5546875" style="3" customWidth="1"/>
    <col min="8707" max="8707" width="10.5546875" style="3" bestFit="1" customWidth="1"/>
    <col min="8708" max="8708" width="10.5546875" style="3" customWidth="1"/>
    <col min="8709" max="8709" width="9.44140625" style="3" customWidth="1"/>
    <col min="8710" max="8710" width="13.88671875" style="3" customWidth="1"/>
    <col min="8711" max="8711" width="10.5546875" style="3" bestFit="1" customWidth="1"/>
    <col min="8712" max="8712" width="10.5546875" style="3" customWidth="1"/>
    <col min="8713" max="8713" width="9.44140625" style="3" customWidth="1"/>
    <col min="8714" max="8714" width="13.88671875" style="3" customWidth="1"/>
    <col min="8715" max="8715" width="10.5546875" style="3" bestFit="1" customWidth="1"/>
    <col min="8716" max="8716" width="10.5546875" style="3" customWidth="1"/>
    <col min="8717" max="8717" width="9.44140625" style="3" customWidth="1"/>
    <col min="8718" max="8718" width="13.88671875" style="3" customWidth="1"/>
    <col min="8719" max="8719" width="10.5546875" style="3" bestFit="1" customWidth="1"/>
    <col min="8720" max="8720" width="10.5546875" style="3" customWidth="1"/>
    <col min="8721" max="8960" width="9.109375" style="3"/>
    <col min="8961" max="8961" width="27.44140625" style="3" customWidth="1"/>
    <col min="8962" max="8962" width="13.5546875" style="3" customWidth="1"/>
    <col min="8963" max="8963" width="10.5546875" style="3" bestFit="1" customWidth="1"/>
    <col min="8964" max="8964" width="10.5546875" style="3" customWidth="1"/>
    <col min="8965" max="8965" width="9.44140625" style="3" customWidth="1"/>
    <col min="8966" max="8966" width="13.88671875" style="3" customWidth="1"/>
    <col min="8967" max="8967" width="10.5546875" style="3" bestFit="1" customWidth="1"/>
    <col min="8968" max="8968" width="10.5546875" style="3" customWidth="1"/>
    <col min="8969" max="8969" width="9.44140625" style="3" customWidth="1"/>
    <col min="8970" max="8970" width="13.88671875" style="3" customWidth="1"/>
    <col min="8971" max="8971" width="10.5546875" style="3" bestFit="1" customWidth="1"/>
    <col min="8972" max="8972" width="10.5546875" style="3" customWidth="1"/>
    <col min="8973" max="8973" width="9.44140625" style="3" customWidth="1"/>
    <col min="8974" max="8974" width="13.88671875" style="3" customWidth="1"/>
    <col min="8975" max="8975" width="10.5546875" style="3" bestFit="1" customWidth="1"/>
    <col min="8976" max="8976" width="10.5546875" style="3" customWidth="1"/>
    <col min="8977" max="9216" width="9.109375" style="3"/>
    <col min="9217" max="9217" width="27.44140625" style="3" customWidth="1"/>
    <col min="9218" max="9218" width="13.5546875" style="3" customWidth="1"/>
    <col min="9219" max="9219" width="10.5546875" style="3" bestFit="1" customWidth="1"/>
    <col min="9220" max="9220" width="10.5546875" style="3" customWidth="1"/>
    <col min="9221" max="9221" width="9.44140625" style="3" customWidth="1"/>
    <col min="9222" max="9222" width="13.88671875" style="3" customWidth="1"/>
    <col min="9223" max="9223" width="10.5546875" style="3" bestFit="1" customWidth="1"/>
    <col min="9224" max="9224" width="10.5546875" style="3" customWidth="1"/>
    <col min="9225" max="9225" width="9.44140625" style="3" customWidth="1"/>
    <col min="9226" max="9226" width="13.88671875" style="3" customWidth="1"/>
    <col min="9227" max="9227" width="10.5546875" style="3" bestFit="1" customWidth="1"/>
    <col min="9228" max="9228" width="10.5546875" style="3" customWidth="1"/>
    <col min="9229" max="9229" width="9.44140625" style="3" customWidth="1"/>
    <col min="9230" max="9230" width="13.88671875" style="3" customWidth="1"/>
    <col min="9231" max="9231" width="10.5546875" style="3" bestFit="1" customWidth="1"/>
    <col min="9232" max="9232" width="10.5546875" style="3" customWidth="1"/>
    <col min="9233" max="9472" width="9.109375" style="3"/>
    <col min="9473" max="9473" width="27.44140625" style="3" customWidth="1"/>
    <col min="9474" max="9474" width="13.5546875" style="3" customWidth="1"/>
    <col min="9475" max="9475" width="10.5546875" style="3" bestFit="1" customWidth="1"/>
    <col min="9476" max="9476" width="10.5546875" style="3" customWidth="1"/>
    <col min="9477" max="9477" width="9.44140625" style="3" customWidth="1"/>
    <col min="9478" max="9478" width="13.88671875" style="3" customWidth="1"/>
    <col min="9479" max="9479" width="10.5546875" style="3" bestFit="1" customWidth="1"/>
    <col min="9480" max="9480" width="10.5546875" style="3" customWidth="1"/>
    <col min="9481" max="9481" width="9.44140625" style="3" customWidth="1"/>
    <col min="9482" max="9482" width="13.88671875" style="3" customWidth="1"/>
    <col min="9483" max="9483" width="10.5546875" style="3" bestFit="1" customWidth="1"/>
    <col min="9484" max="9484" width="10.5546875" style="3" customWidth="1"/>
    <col min="9485" max="9485" width="9.44140625" style="3" customWidth="1"/>
    <col min="9486" max="9486" width="13.88671875" style="3" customWidth="1"/>
    <col min="9487" max="9487" width="10.5546875" style="3" bestFit="1" customWidth="1"/>
    <col min="9488" max="9488" width="10.5546875" style="3" customWidth="1"/>
    <col min="9489" max="9728" width="9.109375" style="3"/>
    <col min="9729" max="9729" width="27.44140625" style="3" customWidth="1"/>
    <col min="9730" max="9730" width="13.5546875" style="3" customWidth="1"/>
    <col min="9731" max="9731" width="10.5546875" style="3" bestFit="1" customWidth="1"/>
    <col min="9732" max="9732" width="10.5546875" style="3" customWidth="1"/>
    <col min="9733" max="9733" width="9.44140625" style="3" customWidth="1"/>
    <col min="9734" max="9734" width="13.88671875" style="3" customWidth="1"/>
    <col min="9735" max="9735" width="10.5546875" style="3" bestFit="1" customWidth="1"/>
    <col min="9736" max="9736" width="10.5546875" style="3" customWidth="1"/>
    <col min="9737" max="9737" width="9.44140625" style="3" customWidth="1"/>
    <col min="9738" max="9738" width="13.88671875" style="3" customWidth="1"/>
    <col min="9739" max="9739" width="10.5546875" style="3" bestFit="1" customWidth="1"/>
    <col min="9740" max="9740" width="10.5546875" style="3" customWidth="1"/>
    <col min="9741" max="9741" width="9.44140625" style="3" customWidth="1"/>
    <col min="9742" max="9742" width="13.88671875" style="3" customWidth="1"/>
    <col min="9743" max="9743" width="10.5546875" style="3" bestFit="1" customWidth="1"/>
    <col min="9744" max="9744" width="10.5546875" style="3" customWidth="1"/>
    <col min="9745" max="9984" width="9.109375" style="3"/>
    <col min="9985" max="9985" width="27.44140625" style="3" customWidth="1"/>
    <col min="9986" max="9986" width="13.5546875" style="3" customWidth="1"/>
    <col min="9987" max="9987" width="10.5546875" style="3" bestFit="1" customWidth="1"/>
    <col min="9988" max="9988" width="10.5546875" style="3" customWidth="1"/>
    <col min="9989" max="9989" width="9.44140625" style="3" customWidth="1"/>
    <col min="9990" max="9990" width="13.88671875" style="3" customWidth="1"/>
    <col min="9991" max="9991" width="10.5546875" style="3" bestFit="1" customWidth="1"/>
    <col min="9992" max="9992" width="10.5546875" style="3" customWidth="1"/>
    <col min="9993" max="9993" width="9.44140625" style="3" customWidth="1"/>
    <col min="9994" max="9994" width="13.88671875" style="3" customWidth="1"/>
    <col min="9995" max="9995" width="10.5546875" style="3" bestFit="1" customWidth="1"/>
    <col min="9996" max="9996" width="10.5546875" style="3" customWidth="1"/>
    <col min="9997" max="9997" width="9.44140625" style="3" customWidth="1"/>
    <col min="9998" max="9998" width="13.88671875" style="3" customWidth="1"/>
    <col min="9999" max="9999" width="10.5546875" style="3" bestFit="1" customWidth="1"/>
    <col min="10000" max="10000" width="10.5546875" style="3" customWidth="1"/>
    <col min="10001" max="10240" width="9.109375" style="3"/>
    <col min="10241" max="10241" width="27.44140625" style="3" customWidth="1"/>
    <col min="10242" max="10242" width="13.5546875" style="3" customWidth="1"/>
    <col min="10243" max="10243" width="10.5546875" style="3" bestFit="1" customWidth="1"/>
    <col min="10244" max="10244" width="10.5546875" style="3" customWidth="1"/>
    <col min="10245" max="10245" width="9.44140625" style="3" customWidth="1"/>
    <col min="10246" max="10246" width="13.88671875" style="3" customWidth="1"/>
    <col min="10247" max="10247" width="10.5546875" style="3" bestFit="1" customWidth="1"/>
    <col min="10248" max="10248" width="10.5546875" style="3" customWidth="1"/>
    <col min="10249" max="10249" width="9.44140625" style="3" customWidth="1"/>
    <col min="10250" max="10250" width="13.88671875" style="3" customWidth="1"/>
    <col min="10251" max="10251" width="10.5546875" style="3" bestFit="1" customWidth="1"/>
    <col min="10252" max="10252" width="10.5546875" style="3" customWidth="1"/>
    <col min="10253" max="10253" width="9.44140625" style="3" customWidth="1"/>
    <col min="10254" max="10254" width="13.88671875" style="3" customWidth="1"/>
    <col min="10255" max="10255" width="10.5546875" style="3" bestFit="1" customWidth="1"/>
    <col min="10256" max="10256" width="10.5546875" style="3" customWidth="1"/>
    <col min="10257" max="10496" width="9.109375" style="3"/>
    <col min="10497" max="10497" width="27.44140625" style="3" customWidth="1"/>
    <col min="10498" max="10498" width="13.5546875" style="3" customWidth="1"/>
    <col min="10499" max="10499" width="10.5546875" style="3" bestFit="1" customWidth="1"/>
    <col min="10500" max="10500" width="10.5546875" style="3" customWidth="1"/>
    <col min="10501" max="10501" width="9.44140625" style="3" customWidth="1"/>
    <col min="10502" max="10502" width="13.88671875" style="3" customWidth="1"/>
    <col min="10503" max="10503" width="10.5546875" style="3" bestFit="1" customWidth="1"/>
    <col min="10504" max="10504" width="10.5546875" style="3" customWidth="1"/>
    <col min="10505" max="10505" width="9.44140625" style="3" customWidth="1"/>
    <col min="10506" max="10506" width="13.88671875" style="3" customWidth="1"/>
    <col min="10507" max="10507" width="10.5546875" style="3" bestFit="1" customWidth="1"/>
    <col min="10508" max="10508" width="10.5546875" style="3" customWidth="1"/>
    <col min="10509" max="10509" width="9.44140625" style="3" customWidth="1"/>
    <col min="10510" max="10510" width="13.88671875" style="3" customWidth="1"/>
    <col min="10511" max="10511" width="10.5546875" style="3" bestFit="1" customWidth="1"/>
    <col min="10512" max="10512" width="10.5546875" style="3" customWidth="1"/>
    <col min="10513" max="10752" width="9.109375" style="3"/>
    <col min="10753" max="10753" width="27.44140625" style="3" customWidth="1"/>
    <col min="10754" max="10754" width="13.5546875" style="3" customWidth="1"/>
    <col min="10755" max="10755" width="10.5546875" style="3" bestFit="1" customWidth="1"/>
    <col min="10756" max="10756" width="10.5546875" style="3" customWidth="1"/>
    <col min="10757" max="10757" width="9.44140625" style="3" customWidth="1"/>
    <col min="10758" max="10758" width="13.88671875" style="3" customWidth="1"/>
    <col min="10759" max="10759" width="10.5546875" style="3" bestFit="1" customWidth="1"/>
    <col min="10760" max="10760" width="10.5546875" style="3" customWidth="1"/>
    <col min="10761" max="10761" width="9.44140625" style="3" customWidth="1"/>
    <col min="10762" max="10762" width="13.88671875" style="3" customWidth="1"/>
    <col min="10763" max="10763" width="10.5546875" style="3" bestFit="1" customWidth="1"/>
    <col min="10764" max="10764" width="10.5546875" style="3" customWidth="1"/>
    <col min="10765" max="10765" width="9.44140625" style="3" customWidth="1"/>
    <col min="10766" max="10766" width="13.88671875" style="3" customWidth="1"/>
    <col min="10767" max="10767" width="10.5546875" style="3" bestFit="1" customWidth="1"/>
    <col min="10768" max="10768" width="10.5546875" style="3" customWidth="1"/>
    <col min="10769" max="11008" width="9.109375" style="3"/>
    <col min="11009" max="11009" width="27.44140625" style="3" customWidth="1"/>
    <col min="11010" max="11010" width="13.5546875" style="3" customWidth="1"/>
    <col min="11011" max="11011" width="10.5546875" style="3" bestFit="1" customWidth="1"/>
    <col min="11012" max="11012" width="10.5546875" style="3" customWidth="1"/>
    <col min="11013" max="11013" width="9.44140625" style="3" customWidth="1"/>
    <col min="11014" max="11014" width="13.88671875" style="3" customWidth="1"/>
    <col min="11015" max="11015" width="10.5546875" style="3" bestFit="1" customWidth="1"/>
    <col min="11016" max="11016" width="10.5546875" style="3" customWidth="1"/>
    <col min="11017" max="11017" width="9.44140625" style="3" customWidth="1"/>
    <col min="11018" max="11018" width="13.88671875" style="3" customWidth="1"/>
    <col min="11019" max="11019" width="10.5546875" style="3" bestFit="1" customWidth="1"/>
    <col min="11020" max="11020" width="10.5546875" style="3" customWidth="1"/>
    <col min="11021" max="11021" width="9.44140625" style="3" customWidth="1"/>
    <col min="11022" max="11022" width="13.88671875" style="3" customWidth="1"/>
    <col min="11023" max="11023" width="10.5546875" style="3" bestFit="1" customWidth="1"/>
    <col min="11024" max="11024" width="10.5546875" style="3" customWidth="1"/>
    <col min="11025" max="11264" width="9.109375" style="3"/>
    <col min="11265" max="11265" width="27.44140625" style="3" customWidth="1"/>
    <col min="11266" max="11266" width="13.5546875" style="3" customWidth="1"/>
    <col min="11267" max="11267" width="10.5546875" style="3" bestFit="1" customWidth="1"/>
    <col min="11268" max="11268" width="10.5546875" style="3" customWidth="1"/>
    <col min="11269" max="11269" width="9.44140625" style="3" customWidth="1"/>
    <col min="11270" max="11270" width="13.88671875" style="3" customWidth="1"/>
    <col min="11271" max="11271" width="10.5546875" style="3" bestFit="1" customWidth="1"/>
    <col min="11272" max="11272" width="10.5546875" style="3" customWidth="1"/>
    <col min="11273" max="11273" width="9.44140625" style="3" customWidth="1"/>
    <col min="11274" max="11274" width="13.88671875" style="3" customWidth="1"/>
    <col min="11275" max="11275" width="10.5546875" style="3" bestFit="1" customWidth="1"/>
    <col min="11276" max="11276" width="10.5546875" style="3" customWidth="1"/>
    <col min="11277" max="11277" width="9.44140625" style="3" customWidth="1"/>
    <col min="11278" max="11278" width="13.88671875" style="3" customWidth="1"/>
    <col min="11279" max="11279" width="10.5546875" style="3" bestFit="1" customWidth="1"/>
    <col min="11280" max="11280" width="10.5546875" style="3" customWidth="1"/>
    <col min="11281" max="11520" width="9.109375" style="3"/>
    <col min="11521" max="11521" width="27.44140625" style="3" customWidth="1"/>
    <col min="11522" max="11522" width="13.5546875" style="3" customWidth="1"/>
    <col min="11523" max="11523" width="10.5546875" style="3" bestFit="1" customWidth="1"/>
    <col min="11524" max="11524" width="10.5546875" style="3" customWidth="1"/>
    <col min="11525" max="11525" width="9.44140625" style="3" customWidth="1"/>
    <col min="11526" max="11526" width="13.88671875" style="3" customWidth="1"/>
    <col min="11527" max="11527" width="10.5546875" style="3" bestFit="1" customWidth="1"/>
    <col min="11528" max="11528" width="10.5546875" style="3" customWidth="1"/>
    <col min="11529" max="11529" width="9.44140625" style="3" customWidth="1"/>
    <col min="11530" max="11530" width="13.88671875" style="3" customWidth="1"/>
    <col min="11531" max="11531" width="10.5546875" style="3" bestFit="1" customWidth="1"/>
    <col min="11532" max="11532" width="10.5546875" style="3" customWidth="1"/>
    <col min="11533" max="11533" width="9.44140625" style="3" customWidth="1"/>
    <col min="11534" max="11534" width="13.88671875" style="3" customWidth="1"/>
    <col min="11535" max="11535" width="10.5546875" style="3" bestFit="1" customWidth="1"/>
    <col min="11536" max="11536" width="10.5546875" style="3" customWidth="1"/>
    <col min="11537" max="11776" width="9.109375" style="3"/>
    <col min="11777" max="11777" width="27.44140625" style="3" customWidth="1"/>
    <col min="11778" max="11778" width="13.5546875" style="3" customWidth="1"/>
    <col min="11779" max="11779" width="10.5546875" style="3" bestFit="1" customWidth="1"/>
    <col min="11780" max="11780" width="10.5546875" style="3" customWidth="1"/>
    <col min="11781" max="11781" width="9.44140625" style="3" customWidth="1"/>
    <col min="11782" max="11782" width="13.88671875" style="3" customWidth="1"/>
    <col min="11783" max="11783" width="10.5546875" style="3" bestFit="1" customWidth="1"/>
    <col min="11784" max="11784" width="10.5546875" style="3" customWidth="1"/>
    <col min="11785" max="11785" width="9.44140625" style="3" customWidth="1"/>
    <col min="11786" max="11786" width="13.88671875" style="3" customWidth="1"/>
    <col min="11787" max="11787" width="10.5546875" style="3" bestFit="1" customWidth="1"/>
    <col min="11788" max="11788" width="10.5546875" style="3" customWidth="1"/>
    <col min="11789" max="11789" width="9.44140625" style="3" customWidth="1"/>
    <col min="11790" max="11790" width="13.88671875" style="3" customWidth="1"/>
    <col min="11791" max="11791" width="10.5546875" style="3" bestFit="1" customWidth="1"/>
    <col min="11792" max="11792" width="10.5546875" style="3" customWidth="1"/>
    <col min="11793" max="12032" width="9.109375" style="3"/>
    <col min="12033" max="12033" width="27.44140625" style="3" customWidth="1"/>
    <col min="12034" max="12034" width="13.5546875" style="3" customWidth="1"/>
    <col min="12035" max="12035" width="10.5546875" style="3" bestFit="1" customWidth="1"/>
    <col min="12036" max="12036" width="10.5546875" style="3" customWidth="1"/>
    <col min="12037" max="12037" width="9.44140625" style="3" customWidth="1"/>
    <col min="12038" max="12038" width="13.88671875" style="3" customWidth="1"/>
    <col min="12039" max="12039" width="10.5546875" style="3" bestFit="1" customWidth="1"/>
    <col min="12040" max="12040" width="10.5546875" style="3" customWidth="1"/>
    <col min="12041" max="12041" width="9.44140625" style="3" customWidth="1"/>
    <col min="12042" max="12042" width="13.88671875" style="3" customWidth="1"/>
    <col min="12043" max="12043" width="10.5546875" style="3" bestFit="1" customWidth="1"/>
    <col min="12044" max="12044" width="10.5546875" style="3" customWidth="1"/>
    <col min="12045" max="12045" width="9.44140625" style="3" customWidth="1"/>
    <col min="12046" max="12046" width="13.88671875" style="3" customWidth="1"/>
    <col min="12047" max="12047" width="10.5546875" style="3" bestFit="1" customWidth="1"/>
    <col min="12048" max="12048" width="10.5546875" style="3" customWidth="1"/>
    <col min="12049" max="12288" width="9.109375" style="3"/>
    <col min="12289" max="12289" width="27.44140625" style="3" customWidth="1"/>
    <col min="12290" max="12290" width="13.5546875" style="3" customWidth="1"/>
    <col min="12291" max="12291" width="10.5546875" style="3" bestFit="1" customWidth="1"/>
    <col min="12292" max="12292" width="10.5546875" style="3" customWidth="1"/>
    <col min="12293" max="12293" width="9.44140625" style="3" customWidth="1"/>
    <col min="12294" max="12294" width="13.88671875" style="3" customWidth="1"/>
    <col min="12295" max="12295" width="10.5546875" style="3" bestFit="1" customWidth="1"/>
    <col min="12296" max="12296" width="10.5546875" style="3" customWidth="1"/>
    <col min="12297" max="12297" width="9.44140625" style="3" customWidth="1"/>
    <col min="12298" max="12298" width="13.88671875" style="3" customWidth="1"/>
    <col min="12299" max="12299" width="10.5546875" style="3" bestFit="1" customWidth="1"/>
    <col min="12300" max="12300" width="10.5546875" style="3" customWidth="1"/>
    <col min="12301" max="12301" width="9.44140625" style="3" customWidth="1"/>
    <col min="12302" max="12302" width="13.88671875" style="3" customWidth="1"/>
    <col min="12303" max="12303" width="10.5546875" style="3" bestFit="1" customWidth="1"/>
    <col min="12304" max="12304" width="10.5546875" style="3" customWidth="1"/>
    <col min="12305" max="12544" width="9.109375" style="3"/>
    <col min="12545" max="12545" width="27.44140625" style="3" customWidth="1"/>
    <col min="12546" max="12546" width="13.5546875" style="3" customWidth="1"/>
    <col min="12547" max="12547" width="10.5546875" style="3" bestFit="1" customWidth="1"/>
    <col min="12548" max="12548" width="10.5546875" style="3" customWidth="1"/>
    <col min="12549" max="12549" width="9.44140625" style="3" customWidth="1"/>
    <col min="12550" max="12550" width="13.88671875" style="3" customWidth="1"/>
    <col min="12551" max="12551" width="10.5546875" style="3" bestFit="1" customWidth="1"/>
    <col min="12552" max="12552" width="10.5546875" style="3" customWidth="1"/>
    <col min="12553" max="12553" width="9.44140625" style="3" customWidth="1"/>
    <col min="12554" max="12554" width="13.88671875" style="3" customWidth="1"/>
    <col min="12555" max="12555" width="10.5546875" style="3" bestFit="1" customWidth="1"/>
    <col min="12556" max="12556" width="10.5546875" style="3" customWidth="1"/>
    <col min="12557" max="12557" width="9.44140625" style="3" customWidth="1"/>
    <col min="12558" max="12558" width="13.88671875" style="3" customWidth="1"/>
    <col min="12559" max="12559" width="10.5546875" style="3" bestFit="1" customWidth="1"/>
    <col min="12560" max="12560" width="10.5546875" style="3" customWidth="1"/>
    <col min="12561" max="12800" width="9.109375" style="3"/>
    <col min="12801" max="12801" width="27.44140625" style="3" customWidth="1"/>
    <col min="12802" max="12802" width="13.5546875" style="3" customWidth="1"/>
    <col min="12803" max="12803" width="10.5546875" style="3" bestFit="1" customWidth="1"/>
    <col min="12804" max="12804" width="10.5546875" style="3" customWidth="1"/>
    <col min="12805" max="12805" width="9.44140625" style="3" customWidth="1"/>
    <col min="12806" max="12806" width="13.88671875" style="3" customWidth="1"/>
    <col min="12807" max="12807" width="10.5546875" style="3" bestFit="1" customWidth="1"/>
    <col min="12808" max="12808" width="10.5546875" style="3" customWidth="1"/>
    <col min="12809" max="12809" width="9.44140625" style="3" customWidth="1"/>
    <col min="12810" max="12810" width="13.88671875" style="3" customWidth="1"/>
    <col min="12811" max="12811" width="10.5546875" style="3" bestFit="1" customWidth="1"/>
    <col min="12812" max="12812" width="10.5546875" style="3" customWidth="1"/>
    <col min="12813" max="12813" width="9.44140625" style="3" customWidth="1"/>
    <col min="12814" max="12814" width="13.88671875" style="3" customWidth="1"/>
    <col min="12815" max="12815" width="10.5546875" style="3" bestFit="1" customWidth="1"/>
    <col min="12816" max="12816" width="10.5546875" style="3" customWidth="1"/>
    <col min="12817" max="13056" width="9.109375" style="3"/>
    <col min="13057" max="13057" width="27.44140625" style="3" customWidth="1"/>
    <col min="13058" max="13058" width="13.5546875" style="3" customWidth="1"/>
    <col min="13059" max="13059" width="10.5546875" style="3" bestFit="1" customWidth="1"/>
    <col min="13060" max="13060" width="10.5546875" style="3" customWidth="1"/>
    <col min="13061" max="13061" width="9.44140625" style="3" customWidth="1"/>
    <col min="13062" max="13062" width="13.88671875" style="3" customWidth="1"/>
    <col min="13063" max="13063" width="10.5546875" style="3" bestFit="1" customWidth="1"/>
    <col min="13064" max="13064" width="10.5546875" style="3" customWidth="1"/>
    <col min="13065" max="13065" width="9.44140625" style="3" customWidth="1"/>
    <col min="13066" max="13066" width="13.88671875" style="3" customWidth="1"/>
    <col min="13067" max="13067" width="10.5546875" style="3" bestFit="1" customWidth="1"/>
    <col min="13068" max="13068" width="10.5546875" style="3" customWidth="1"/>
    <col min="13069" max="13069" width="9.44140625" style="3" customWidth="1"/>
    <col min="13070" max="13070" width="13.88671875" style="3" customWidth="1"/>
    <col min="13071" max="13071" width="10.5546875" style="3" bestFit="1" customWidth="1"/>
    <col min="13072" max="13072" width="10.5546875" style="3" customWidth="1"/>
    <col min="13073" max="13312" width="9.109375" style="3"/>
    <col min="13313" max="13313" width="27.44140625" style="3" customWidth="1"/>
    <col min="13314" max="13314" width="13.5546875" style="3" customWidth="1"/>
    <col min="13315" max="13315" width="10.5546875" style="3" bestFit="1" customWidth="1"/>
    <col min="13316" max="13316" width="10.5546875" style="3" customWidth="1"/>
    <col min="13317" max="13317" width="9.44140625" style="3" customWidth="1"/>
    <col min="13318" max="13318" width="13.88671875" style="3" customWidth="1"/>
    <col min="13319" max="13319" width="10.5546875" style="3" bestFit="1" customWidth="1"/>
    <col min="13320" max="13320" width="10.5546875" style="3" customWidth="1"/>
    <col min="13321" max="13321" width="9.44140625" style="3" customWidth="1"/>
    <col min="13322" max="13322" width="13.88671875" style="3" customWidth="1"/>
    <col min="13323" max="13323" width="10.5546875" style="3" bestFit="1" customWidth="1"/>
    <col min="13324" max="13324" width="10.5546875" style="3" customWidth="1"/>
    <col min="13325" max="13325" width="9.44140625" style="3" customWidth="1"/>
    <col min="13326" max="13326" width="13.88671875" style="3" customWidth="1"/>
    <col min="13327" max="13327" width="10.5546875" style="3" bestFit="1" customWidth="1"/>
    <col min="13328" max="13328" width="10.5546875" style="3" customWidth="1"/>
    <col min="13329" max="13568" width="9.109375" style="3"/>
    <col min="13569" max="13569" width="27.44140625" style="3" customWidth="1"/>
    <col min="13570" max="13570" width="13.5546875" style="3" customWidth="1"/>
    <col min="13571" max="13571" width="10.5546875" style="3" bestFit="1" customWidth="1"/>
    <col min="13572" max="13572" width="10.5546875" style="3" customWidth="1"/>
    <col min="13573" max="13573" width="9.44140625" style="3" customWidth="1"/>
    <col min="13574" max="13574" width="13.88671875" style="3" customWidth="1"/>
    <col min="13575" max="13575" width="10.5546875" style="3" bestFit="1" customWidth="1"/>
    <col min="13576" max="13576" width="10.5546875" style="3" customWidth="1"/>
    <col min="13577" max="13577" width="9.44140625" style="3" customWidth="1"/>
    <col min="13578" max="13578" width="13.88671875" style="3" customWidth="1"/>
    <col min="13579" max="13579" width="10.5546875" style="3" bestFit="1" customWidth="1"/>
    <col min="13580" max="13580" width="10.5546875" style="3" customWidth="1"/>
    <col min="13581" max="13581" width="9.44140625" style="3" customWidth="1"/>
    <col min="13582" max="13582" width="13.88671875" style="3" customWidth="1"/>
    <col min="13583" max="13583" width="10.5546875" style="3" bestFit="1" customWidth="1"/>
    <col min="13584" max="13584" width="10.5546875" style="3" customWidth="1"/>
    <col min="13585" max="13824" width="9.109375" style="3"/>
    <col min="13825" max="13825" width="27.44140625" style="3" customWidth="1"/>
    <col min="13826" max="13826" width="13.5546875" style="3" customWidth="1"/>
    <col min="13827" max="13827" width="10.5546875" style="3" bestFit="1" customWidth="1"/>
    <col min="13828" max="13828" width="10.5546875" style="3" customWidth="1"/>
    <col min="13829" max="13829" width="9.44140625" style="3" customWidth="1"/>
    <col min="13830" max="13830" width="13.88671875" style="3" customWidth="1"/>
    <col min="13831" max="13831" width="10.5546875" style="3" bestFit="1" customWidth="1"/>
    <col min="13832" max="13832" width="10.5546875" style="3" customWidth="1"/>
    <col min="13833" max="13833" width="9.44140625" style="3" customWidth="1"/>
    <col min="13834" max="13834" width="13.88671875" style="3" customWidth="1"/>
    <col min="13835" max="13835" width="10.5546875" style="3" bestFit="1" customWidth="1"/>
    <col min="13836" max="13836" width="10.5546875" style="3" customWidth="1"/>
    <col min="13837" max="13837" width="9.44140625" style="3" customWidth="1"/>
    <col min="13838" max="13838" width="13.88671875" style="3" customWidth="1"/>
    <col min="13839" max="13839" width="10.5546875" style="3" bestFit="1" customWidth="1"/>
    <col min="13840" max="13840" width="10.5546875" style="3" customWidth="1"/>
    <col min="13841" max="14080" width="9.109375" style="3"/>
    <col min="14081" max="14081" width="27.44140625" style="3" customWidth="1"/>
    <col min="14082" max="14082" width="13.5546875" style="3" customWidth="1"/>
    <col min="14083" max="14083" width="10.5546875" style="3" bestFit="1" customWidth="1"/>
    <col min="14084" max="14084" width="10.5546875" style="3" customWidth="1"/>
    <col min="14085" max="14085" width="9.44140625" style="3" customWidth="1"/>
    <col min="14086" max="14086" width="13.88671875" style="3" customWidth="1"/>
    <col min="14087" max="14087" width="10.5546875" style="3" bestFit="1" customWidth="1"/>
    <col min="14088" max="14088" width="10.5546875" style="3" customWidth="1"/>
    <col min="14089" max="14089" width="9.44140625" style="3" customWidth="1"/>
    <col min="14090" max="14090" width="13.88671875" style="3" customWidth="1"/>
    <col min="14091" max="14091" width="10.5546875" style="3" bestFit="1" customWidth="1"/>
    <col min="14092" max="14092" width="10.5546875" style="3" customWidth="1"/>
    <col min="14093" max="14093" width="9.44140625" style="3" customWidth="1"/>
    <col min="14094" max="14094" width="13.88671875" style="3" customWidth="1"/>
    <col min="14095" max="14095" width="10.5546875" style="3" bestFit="1" customWidth="1"/>
    <col min="14096" max="14096" width="10.5546875" style="3" customWidth="1"/>
    <col min="14097" max="14336" width="9.109375" style="3"/>
    <col min="14337" max="14337" width="27.44140625" style="3" customWidth="1"/>
    <col min="14338" max="14338" width="13.5546875" style="3" customWidth="1"/>
    <col min="14339" max="14339" width="10.5546875" style="3" bestFit="1" customWidth="1"/>
    <col min="14340" max="14340" width="10.5546875" style="3" customWidth="1"/>
    <col min="14341" max="14341" width="9.44140625" style="3" customWidth="1"/>
    <col min="14342" max="14342" width="13.88671875" style="3" customWidth="1"/>
    <col min="14343" max="14343" width="10.5546875" style="3" bestFit="1" customWidth="1"/>
    <col min="14344" max="14344" width="10.5546875" style="3" customWidth="1"/>
    <col min="14345" max="14345" width="9.44140625" style="3" customWidth="1"/>
    <col min="14346" max="14346" width="13.88671875" style="3" customWidth="1"/>
    <col min="14347" max="14347" width="10.5546875" style="3" bestFit="1" customWidth="1"/>
    <col min="14348" max="14348" width="10.5546875" style="3" customWidth="1"/>
    <col min="14349" max="14349" width="9.44140625" style="3" customWidth="1"/>
    <col min="14350" max="14350" width="13.88671875" style="3" customWidth="1"/>
    <col min="14351" max="14351" width="10.5546875" style="3" bestFit="1" customWidth="1"/>
    <col min="14352" max="14352" width="10.5546875" style="3" customWidth="1"/>
    <col min="14353" max="14592" width="9.109375" style="3"/>
    <col min="14593" max="14593" width="27.44140625" style="3" customWidth="1"/>
    <col min="14594" max="14594" width="13.5546875" style="3" customWidth="1"/>
    <col min="14595" max="14595" width="10.5546875" style="3" bestFit="1" customWidth="1"/>
    <col min="14596" max="14596" width="10.5546875" style="3" customWidth="1"/>
    <col min="14597" max="14597" width="9.44140625" style="3" customWidth="1"/>
    <col min="14598" max="14598" width="13.88671875" style="3" customWidth="1"/>
    <col min="14599" max="14599" width="10.5546875" style="3" bestFit="1" customWidth="1"/>
    <col min="14600" max="14600" width="10.5546875" style="3" customWidth="1"/>
    <col min="14601" max="14601" width="9.44140625" style="3" customWidth="1"/>
    <col min="14602" max="14602" width="13.88671875" style="3" customWidth="1"/>
    <col min="14603" max="14603" width="10.5546875" style="3" bestFit="1" customWidth="1"/>
    <col min="14604" max="14604" width="10.5546875" style="3" customWidth="1"/>
    <col min="14605" max="14605" width="9.44140625" style="3" customWidth="1"/>
    <col min="14606" max="14606" width="13.88671875" style="3" customWidth="1"/>
    <col min="14607" max="14607" width="10.5546875" style="3" bestFit="1" customWidth="1"/>
    <col min="14608" max="14608" width="10.5546875" style="3" customWidth="1"/>
    <col min="14609" max="14848" width="9.109375" style="3"/>
    <col min="14849" max="14849" width="27.44140625" style="3" customWidth="1"/>
    <col min="14850" max="14850" width="13.5546875" style="3" customWidth="1"/>
    <col min="14851" max="14851" width="10.5546875" style="3" bestFit="1" customWidth="1"/>
    <col min="14852" max="14852" width="10.5546875" style="3" customWidth="1"/>
    <col min="14853" max="14853" width="9.44140625" style="3" customWidth="1"/>
    <col min="14854" max="14854" width="13.88671875" style="3" customWidth="1"/>
    <col min="14855" max="14855" width="10.5546875" style="3" bestFit="1" customWidth="1"/>
    <col min="14856" max="14856" width="10.5546875" style="3" customWidth="1"/>
    <col min="14857" max="14857" width="9.44140625" style="3" customWidth="1"/>
    <col min="14858" max="14858" width="13.88671875" style="3" customWidth="1"/>
    <col min="14859" max="14859" width="10.5546875" style="3" bestFit="1" customWidth="1"/>
    <col min="14860" max="14860" width="10.5546875" style="3" customWidth="1"/>
    <col min="14861" max="14861" width="9.44140625" style="3" customWidth="1"/>
    <col min="14862" max="14862" width="13.88671875" style="3" customWidth="1"/>
    <col min="14863" max="14863" width="10.5546875" style="3" bestFit="1" customWidth="1"/>
    <col min="14864" max="14864" width="10.5546875" style="3" customWidth="1"/>
    <col min="14865" max="15104" width="9.109375" style="3"/>
    <col min="15105" max="15105" width="27.44140625" style="3" customWidth="1"/>
    <col min="15106" max="15106" width="13.5546875" style="3" customWidth="1"/>
    <col min="15107" max="15107" width="10.5546875" style="3" bestFit="1" customWidth="1"/>
    <col min="15108" max="15108" width="10.5546875" style="3" customWidth="1"/>
    <col min="15109" max="15109" width="9.44140625" style="3" customWidth="1"/>
    <col min="15110" max="15110" width="13.88671875" style="3" customWidth="1"/>
    <col min="15111" max="15111" width="10.5546875" style="3" bestFit="1" customWidth="1"/>
    <col min="15112" max="15112" width="10.5546875" style="3" customWidth="1"/>
    <col min="15113" max="15113" width="9.44140625" style="3" customWidth="1"/>
    <col min="15114" max="15114" width="13.88671875" style="3" customWidth="1"/>
    <col min="15115" max="15115" width="10.5546875" style="3" bestFit="1" customWidth="1"/>
    <col min="15116" max="15116" width="10.5546875" style="3" customWidth="1"/>
    <col min="15117" max="15117" width="9.44140625" style="3" customWidth="1"/>
    <col min="15118" max="15118" width="13.88671875" style="3" customWidth="1"/>
    <col min="15119" max="15119" width="10.5546875" style="3" bestFit="1" customWidth="1"/>
    <col min="15120" max="15120" width="10.5546875" style="3" customWidth="1"/>
    <col min="15121" max="15360" width="9.109375" style="3"/>
    <col min="15361" max="15361" width="27.44140625" style="3" customWidth="1"/>
    <col min="15362" max="15362" width="13.5546875" style="3" customWidth="1"/>
    <col min="15363" max="15363" width="10.5546875" style="3" bestFit="1" customWidth="1"/>
    <col min="15364" max="15364" width="10.5546875" style="3" customWidth="1"/>
    <col min="15365" max="15365" width="9.44140625" style="3" customWidth="1"/>
    <col min="15366" max="15366" width="13.88671875" style="3" customWidth="1"/>
    <col min="15367" max="15367" width="10.5546875" style="3" bestFit="1" customWidth="1"/>
    <col min="15368" max="15368" width="10.5546875" style="3" customWidth="1"/>
    <col min="15369" max="15369" width="9.44140625" style="3" customWidth="1"/>
    <col min="15370" max="15370" width="13.88671875" style="3" customWidth="1"/>
    <col min="15371" max="15371" width="10.5546875" style="3" bestFit="1" customWidth="1"/>
    <col min="15372" max="15372" width="10.5546875" style="3" customWidth="1"/>
    <col min="15373" max="15373" width="9.44140625" style="3" customWidth="1"/>
    <col min="15374" max="15374" width="13.88671875" style="3" customWidth="1"/>
    <col min="15375" max="15375" width="10.5546875" style="3" bestFit="1" customWidth="1"/>
    <col min="15376" max="15376" width="10.5546875" style="3" customWidth="1"/>
    <col min="15377" max="15616" width="9.109375" style="3"/>
    <col min="15617" max="15617" width="27.44140625" style="3" customWidth="1"/>
    <col min="15618" max="15618" width="13.5546875" style="3" customWidth="1"/>
    <col min="15619" max="15619" width="10.5546875" style="3" bestFit="1" customWidth="1"/>
    <col min="15620" max="15620" width="10.5546875" style="3" customWidth="1"/>
    <col min="15621" max="15621" width="9.44140625" style="3" customWidth="1"/>
    <col min="15622" max="15622" width="13.88671875" style="3" customWidth="1"/>
    <col min="15623" max="15623" width="10.5546875" style="3" bestFit="1" customWidth="1"/>
    <col min="15624" max="15624" width="10.5546875" style="3" customWidth="1"/>
    <col min="15625" max="15625" width="9.44140625" style="3" customWidth="1"/>
    <col min="15626" max="15626" width="13.88671875" style="3" customWidth="1"/>
    <col min="15627" max="15627" width="10.5546875" style="3" bestFit="1" customWidth="1"/>
    <col min="15628" max="15628" width="10.5546875" style="3" customWidth="1"/>
    <col min="15629" max="15629" width="9.44140625" style="3" customWidth="1"/>
    <col min="15630" max="15630" width="13.88671875" style="3" customWidth="1"/>
    <col min="15631" max="15631" width="10.5546875" style="3" bestFit="1" customWidth="1"/>
    <col min="15632" max="15632" width="10.5546875" style="3" customWidth="1"/>
    <col min="15633" max="15872" width="9.109375" style="3"/>
    <col min="15873" max="15873" width="27.44140625" style="3" customWidth="1"/>
    <col min="15874" max="15874" width="13.5546875" style="3" customWidth="1"/>
    <col min="15875" max="15875" width="10.5546875" style="3" bestFit="1" customWidth="1"/>
    <col min="15876" max="15876" width="10.5546875" style="3" customWidth="1"/>
    <col min="15877" max="15877" width="9.44140625" style="3" customWidth="1"/>
    <col min="15878" max="15878" width="13.88671875" style="3" customWidth="1"/>
    <col min="15879" max="15879" width="10.5546875" style="3" bestFit="1" customWidth="1"/>
    <col min="15880" max="15880" width="10.5546875" style="3" customWidth="1"/>
    <col min="15881" max="15881" width="9.44140625" style="3" customWidth="1"/>
    <col min="15882" max="15882" width="13.88671875" style="3" customWidth="1"/>
    <col min="15883" max="15883" width="10.5546875" style="3" bestFit="1" customWidth="1"/>
    <col min="15884" max="15884" width="10.5546875" style="3" customWidth="1"/>
    <col min="15885" max="15885" width="9.44140625" style="3" customWidth="1"/>
    <col min="15886" max="15886" width="13.88671875" style="3" customWidth="1"/>
    <col min="15887" max="15887" width="10.5546875" style="3" bestFit="1" customWidth="1"/>
    <col min="15888" max="15888" width="10.5546875" style="3" customWidth="1"/>
    <col min="15889" max="16128" width="9.109375" style="3"/>
    <col min="16129" max="16129" width="27.44140625" style="3" customWidth="1"/>
    <col min="16130" max="16130" width="13.5546875" style="3" customWidth="1"/>
    <col min="16131" max="16131" width="10.5546875" style="3" bestFit="1" customWidth="1"/>
    <col min="16132" max="16132" width="10.5546875" style="3" customWidth="1"/>
    <col min="16133" max="16133" width="9.44140625" style="3" customWidth="1"/>
    <col min="16134" max="16134" width="13.88671875" style="3" customWidth="1"/>
    <col min="16135" max="16135" width="10.5546875" style="3" bestFit="1" customWidth="1"/>
    <col min="16136" max="16136" width="10.5546875" style="3" customWidth="1"/>
    <col min="16137" max="16137" width="9.44140625" style="3" customWidth="1"/>
    <col min="16138" max="16138" width="13.88671875" style="3" customWidth="1"/>
    <col min="16139" max="16139" width="10.5546875" style="3" bestFit="1" customWidth="1"/>
    <col min="16140" max="16140" width="10.5546875" style="3" customWidth="1"/>
    <col min="16141" max="16141" width="9.44140625" style="3" customWidth="1"/>
    <col min="16142" max="16142" width="13.88671875" style="3" customWidth="1"/>
    <col min="16143" max="16143" width="10.5546875" style="3" bestFit="1" customWidth="1"/>
    <col min="16144" max="16144" width="10.5546875" style="3" customWidth="1"/>
    <col min="16145" max="16384" width="9.109375" style="3"/>
  </cols>
  <sheetData>
    <row r="1" spans="1:16" ht="19.2" x14ac:dyDescent="0.3">
      <c r="A1" s="1" t="s">
        <v>323</v>
      </c>
      <c r="B1" s="2"/>
      <c r="F1" s="2"/>
      <c r="J1" s="2"/>
      <c r="N1" s="2"/>
    </row>
    <row r="3" spans="1:16" ht="13.8" thickBot="1" x14ac:dyDescent="0.3">
      <c r="A3" s="65"/>
      <c r="B3" s="65"/>
      <c r="C3" s="65"/>
      <c r="D3" s="65"/>
      <c r="E3" s="65"/>
      <c r="F3" s="65"/>
      <c r="G3" s="65"/>
      <c r="H3" s="65"/>
      <c r="I3" s="65"/>
      <c r="J3" s="65"/>
      <c r="K3" s="65"/>
      <c r="L3" s="65"/>
      <c r="M3" s="65"/>
      <c r="N3" s="65"/>
      <c r="O3" s="65"/>
      <c r="P3" s="65"/>
    </row>
    <row r="4" spans="1:16" s="5" customFormat="1" x14ac:dyDescent="0.25">
      <c r="B4" s="1045">
        <v>41364</v>
      </c>
      <c r="C4" s="1046"/>
      <c r="D4" s="1046"/>
      <c r="E4" s="494"/>
      <c r="F4" s="1045">
        <v>41729</v>
      </c>
      <c r="G4" s="1046"/>
      <c r="H4" s="1046"/>
      <c r="I4" s="494"/>
      <c r="J4" s="1045">
        <v>42094</v>
      </c>
      <c r="K4" s="1046"/>
      <c r="L4" s="1046"/>
      <c r="M4" s="494"/>
      <c r="N4" s="1045">
        <v>42460</v>
      </c>
      <c r="O4" s="1046"/>
      <c r="P4" s="1046"/>
    </row>
    <row r="5" spans="1:16" s="5" customFormat="1" ht="26.25" customHeight="1" x14ac:dyDescent="0.25">
      <c r="A5" s="11"/>
      <c r="B5" s="513" t="s">
        <v>304</v>
      </c>
      <c r="C5" s="514" t="s">
        <v>60</v>
      </c>
      <c r="D5" s="891" t="s">
        <v>293</v>
      </c>
      <c r="E5" s="515"/>
      <c r="F5" s="513" t="s">
        <v>304</v>
      </c>
      <c r="G5" s="514" t="s">
        <v>60</v>
      </c>
      <c r="H5" s="891" t="s">
        <v>293</v>
      </c>
      <c r="I5" s="515"/>
      <c r="J5" s="513" t="s">
        <v>304</v>
      </c>
      <c r="K5" s="514" t="s">
        <v>60</v>
      </c>
      <c r="L5" s="891" t="s">
        <v>293</v>
      </c>
      <c r="M5" s="515"/>
      <c r="N5" s="513" t="s">
        <v>304</v>
      </c>
      <c r="O5" s="514" t="s">
        <v>60</v>
      </c>
      <c r="P5" s="891" t="s">
        <v>293</v>
      </c>
    </row>
    <row r="6" spans="1:16" x14ac:dyDescent="0.25">
      <c r="A6" s="2" t="s">
        <v>33</v>
      </c>
    </row>
    <row r="7" spans="1:16" x14ac:dyDescent="0.25">
      <c r="A7" s="12"/>
      <c r="B7" s="146">
        <v>66893</v>
      </c>
      <c r="C7" s="146">
        <v>1686</v>
      </c>
      <c r="D7" s="502">
        <v>2.5204430956901316</v>
      </c>
      <c r="E7" s="11"/>
      <c r="F7" s="146">
        <v>62184</v>
      </c>
      <c r="G7" s="146">
        <v>1534</v>
      </c>
      <c r="H7" s="502">
        <v>2.4668725073974009</v>
      </c>
      <c r="I7" s="11"/>
      <c r="J7" s="146">
        <v>69840</v>
      </c>
      <c r="K7" s="146">
        <v>2636</v>
      </c>
      <c r="L7" s="502">
        <v>3.7743413516609392</v>
      </c>
      <c r="M7" s="11"/>
      <c r="N7" s="146">
        <v>68223</v>
      </c>
      <c r="O7" s="146">
        <v>2694</v>
      </c>
      <c r="P7" s="502">
        <v>3.9488149157908623</v>
      </c>
    </row>
    <row r="8" spans="1:16" x14ac:dyDescent="0.25">
      <c r="A8" s="2" t="s">
        <v>10</v>
      </c>
      <c r="B8" s="142"/>
      <c r="D8" s="501"/>
      <c r="F8" s="142"/>
      <c r="H8" s="501"/>
      <c r="J8" s="142"/>
      <c r="L8" s="501"/>
      <c r="N8" s="142"/>
      <c r="P8" s="501"/>
    </row>
    <row r="9" spans="1:16" x14ac:dyDescent="0.25">
      <c r="A9" s="7" t="s">
        <v>11</v>
      </c>
      <c r="B9" s="807">
        <v>31651</v>
      </c>
      <c r="C9" s="807">
        <v>938</v>
      </c>
      <c r="D9" s="499">
        <v>2.9635714511389848</v>
      </c>
      <c r="E9" s="142"/>
      <c r="F9" s="807">
        <v>30414</v>
      </c>
      <c r="G9" s="807">
        <v>763</v>
      </c>
      <c r="H9" s="499">
        <v>2.5087130926546988</v>
      </c>
      <c r="I9" s="142"/>
      <c r="J9" s="807">
        <v>36569</v>
      </c>
      <c r="K9" s="807">
        <v>1292</v>
      </c>
      <c r="L9" s="499">
        <v>3.5330471164100743</v>
      </c>
      <c r="M9" s="142"/>
      <c r="N9" s="807">
        <v>36546</v>
      </c>
      <c r="O9" s="807">
        <v>1457</v>
      </c>
      <c r="P9" s="499">
        <v>3.9867564165708971</v>
      </c>
    </row>
    <row r="10" spans="1:16" x14ac:dyDescent="0.25">
      <c r="A10" s="7" t="s">
        <v>12</v>
      </c>
      <c r="B10" s="808">
        <v>35242</v>
      </c>
      <c r="C10" s="808">
        <v>748</v>
      </c>
      <c r="D10" s="499">
        <v>2.1224675103569601</v>
      </c>
      <c r="E10" s="142"/>
      <c r="F10" s="808">
        <v>31770</v>
      </c>
      <c r="G10" s="808">
        <v>771</v>
      </c>
      <c r="H10" s="499">
        <v>2.4268177525967896</v>
      </c>
      <c r="I10" s="142"/>
      <c r="J10" s="808">
        <v>33271</v>
      </c>
      <c r="K10" s="808">
        <v>1344</v>
      </c>
      <c r="L10" s="499">
        <v>4.039553965916264</v>
      </c>
      <c r="M10" s="142"/>
      <c r="N10" s="808">
        <v>31677</v>
      </c>
      <c r="O10" s="808">
        <v>1237</v>
      </c>
      <c r="P10" s="502">
        <v>3.9050415127695177</v>
      </c>
    </row>
    <row r="11" spans="1:16" x14ac:dyDescent="0.25">
      <c r="A11" s="40" t="s">
        <v>13</v>
      </c>
      <c r="B11" s="807"/>
      <c r="C11" s="807"/>
      <c r="D11" s="504"/>
      <c r="E11" s="27"/>
      <c r="F11" s="807"/>
      <c r="G11" s="807"/>
      <c r="H11" s="504"/>
      <c r="I11" s="27"/>
      <c r="J11" s="807"/>
      <c r="K11" s="807"/>
      <c r="L11" s="504"/>
      <c r="M11" s="27"/>
      <c r="N11" s="807"/>
      <c r="O11" s="807"/>
      <c r="P11" s="499"/>
    </row>
    <row r="12" spans="1:16" x14ac:dyDescent="0.25">
      <c r="A12" s="7" t="s">
        <v>14</v>
      </c>
      <c r="B12" s="807">
        <v>7947</v>
      </c>
      <c r="C12" s="807">
        <v>463</v>
      </c>
      <c r="D12" s="499">
        <v>5.8260978985780802</v>
      </c>
      <c r="E12" s="142"/>
      <c r="F12" s="807">
        <v>6923</v>
      </c>
      <c r="G12" s="807">
        <v>281</v>
      </c>
      <c r="H12" s="499">
        <v>4.0589339881554238</v>
      </c>
      <c r="I12" s="142"/>
      <c r="J12" s="807">
        <v>7800</v>
      </c>
      <c r="K12" s="807">
        <v>407</v>
      </c>
      <c r="L12" s="499">
        <v>5.2179487179487181</v>
      </c>
      <c r="M12" s="142"/>
      <c r="N12" s="807">
        <v>8525</v>
      </c>
      <c r="O12" s="807">
        <v>435</v>
      </c>
      <c r="P12" s="499">
        <v>5.1026392961876832</v>
      </c>
    </row>
    <row r="13" spans="1:16" x14ac:dyDescent="0.25">
      <c r="A13" s="7" t="s">
        <v>15</v>
      </c>
      <c r="B13" s="807">
        <v>13635</v>
      </c>
      <c r="C13" s="807">
        <v>434</v>
      </c>
      <c r="D13" s="499">
        <v>3.182984965163183</v>
      </c>
      <c r="E13" s="142"/>
      <c r="F13" s="807">
        <v>13156</v>
      </c>
      <c r="G13" s="807">
        <v>471</v>
      </c>
      <c r="H13" s="499">
        <v>3.5801155366372757</v>
      </c>
      <c r="I13" s="142"/>
      <c r="J13" s="807">
        <v>15566</v>
      </c>
      <c r="K13" s="807">
        <v>847</v>
      </c>
      <c r="L13" s="499">
        <v>5.4413465244764234</v>
      </c>
      <c r="M13" s="142"/>
      <c r="N13" s="807">
        <v>15604</v>
      </c>
      <c r="O13" s="807">
        <v>911</v>
      </c>
      <c r="P13" s="499">
        <v>5.8382466034350173</v>
      </c>
    </row>
    <row r="14" spans="1:16" x14ac:dyDescent="0.25">
      <c r="A14" s="7" t="s">
        <v>16</v>
      </c>
      <c r="B14" s="807">
        <v>21330</v>
      </c>
      <c r="C14" s="807">
        <v>484</v>
      </c>
      <c r="D14" s="499">
        <v>2.26910454758556</v>
      </c>
      <c r="E14" s="142"/>
      <c r="F14" s="807">
        <v>19368</v>
      </c>
      <c r="G14" s="807">
        <v>475</v>
      </c>
      <c r="H14" s="499">
        <v>2.452498967368856</v>
      </c>
      <c r="I14" s="142"/>
      <c r="J14" s="807">
        <v>20145</v>
      </c>
      <c r="K14" s="807">
        <v>846</v>
      </c>
      <c r="L14" s="499">
        <v>4.1995532390171251</v>
      </c>
      <c r="M14" s="142"/>
      <c r="N14" s="807">
        <v>18500</v>
      </c>
      <c r="O14" s="807">
        <v>828</v>
      </c>
      <c r="P14" s="499">
        <v>4.4756756756756753</v>
      </c>
    </row>
    <row r="15" spans="1:16" x14ac:dyDescent="0.25">
      <c r="A15" s="7" t="s">
        <v>17</v>
      </c>
      <c r="B15" s="807">
        <v>18146</v>
      </c>
      <c r="C15" s="807">
        <v>258</v>
      </c>
      <c r="D15" s="499">
        <v>1.4218009478672986</v>
      </c>
      <c r="E15" s="142"/>
      <c r="F15" s="807">
        <v>17375</v>
      </c>
      <c r="G15" s="807">
        <v>277</v>
      </c>
      <c r="H15" s="499">
        <v>1.5942446043165468</v>
      </c>
      <c r="I15" s="142"/>
      <c r="J15" s="807">
        <v>20300</v>
      </c>
      <c r="K15" s="807">
        <v>484</v>
      </c>
      <c r="L15" s="499">
        <v>2.3842364532019706</v>
      </c>
      <c r="M15" s="142"/>
      <c r="N15" s="807">
        <v>20009</v>
      </c>
      <c r="O15" s="807">
        <v>472</v>
      </c>
      <c r="P15" s="499">
        <v>2.3589384776850415</v>
      </c>
    </row>
    <row r="16" spans="1:16" x14ac:dyDescent="0.25">
      <c r="A16" s="7" t="s">
        <v>18</v>
      </c>
      <c r="B16" s="807">
        <v>5835</v>
      </c>
      <c r="C16" s="807">
        <v>47</v>
      </c>
      <c r="D16" s="499">
        <v>0.80548414738646101</v>
      </c>
      <c r="E16" s="142"/>
      <c r="F16" s="807">
        <v>5362</v>
      </c>
      <c r="G16" s="807">
        <v>30</v>
      </c>
      <c r="H16" s="499">
        <v>0.55949272659455418</v>
      </c>
      <c r="I16" s="142"/>
      <c r="J16" s="807">
        <v>6029</v>
      </c>
      <c r="K16" s="807">
        <v>52</v>
      </c>
      <c r="L16" s="499">
        <v>0.86249792668767622</v>
      </c>
      <c r="M16" s="142"/>
      <c r="N16" s="807">
        <v>5585</v>
      </c>
      <c r="O16" s="807">
        <v>48</v>
      </c>
      <c r="P16" s="502">
        <v>0.85944494180841535</v>
      </c>
    </row>
    <row r="17" spans="1:16" x14ac:dyDescent="0.25">
      <c r="A17" s="40" t="s">
        <v>137</v>
      </c>
      <c r="B17" s="809"/>
      <c r="C17" s="809"/>
      <c r="D17" s="504"/>
      <c r="E17" s="27"/>
      <c r="F17" s="809"/>
      <c r="G17" s="809"/>
      <c r="H17" s="504"/>
      <c r="I17" s="27"/>
      <c r="J17" s="809"/>
      <c r="K17" s="809"/>
      <c r="L17" s="504"/>
      <c r="M17" s="27"/>
      <c r="N17" s="809"/>
      <c r="O17" s="809"/>
      <c r="P17" s="499"/>
    </row>
    <row r="18" spans="1:16" x14ac:dyDescent="0.25">
      <c r="A18" s="7" t="s">
        <v>72</v>
      </c>
      <c r="B18" s="807">
        <v>5455</v>
      </c>
      <c r="C18" s="807">
        <v>119</v>
      </c>
      <c r="D18" s="499">
        <v>2.1814848762603116</v>
      </c>
      <c r="E18" s="142"/>
      <c r="F18" s="807">
        <v>5579</v>
      </c>
      <c r="G18" s="807">
        <v>118</v>
      </c>
      <c r="H18" s="499">
        <v>2.1150743860906971</v>
      </c>
      <c r="I18" s="142"/>
      <c r="J18" s="807">
        <v>5979</v>
      </c>
      <c r="K18" s="807">
        <v>213</v>
      </c>
      <c r="L18" s="499">
        <v>3.562468640240843</v>
      </c>
      <c r="M18" s="142"/>
      <c r="N18" s="807">
        <v>6312</v>
      </c>
      <c r="O18" s="807">
        <v>234</v>
      </c>
      <c r="P18" s="499">
        <v>3.7072243346007601</v>
      </c>
    </row>
    <row r="19" spans="1:16" x14ac:dyDescent="0.25">
      <c r="A19" s="196" t="s">
        <v>73</v>
      </c>
      <c r="B19" s="807"/>
      <c r="C19" s="807"/>
      <c r="D19" s="142"/>
      <c r="E19" s="142"/>
      <c r="F19" s="807"/>
      <c r="G19" s="807"/>
      <c r="H19" s="142"/>
      <c r="I19" s="142"/>
      <c r="J19" s="807"/>
      <c r="K19" s="807"/>
      <c r="L19" s="142"/>
      <c r="M19" s="142"/>
      <c r="N19" s="807"/>
      <c r="O19" s="807"/>
      <c r="P19" s="499"/>
    </row>
    <row r="20" spans="1:16" x14ac:dyDescent="0.25">
      <c r="A20" s="196" t="s">
        <v>23</v>
      </c>
      <c r="B20" s="807">
        <v>2149</v>
      </c>
      <c r="C20" s="807">
        <v>46</v>
      </c>
      <c r="D20" s="499">
        <v>2.140530479292694</v>
      </c>
      <c r="E20" s="142"/>
      <c r="F20" s="807">
        <v>2304</v>
      </c>
      <c r="G20" s="807">
        <v>52</v>
      </c>
      <c r="H20" s="499">
        <v>2.2569444444444446</v>
      </c>
      <c r="I20" s="142"/>
      <c r="J20" s="807">
        <v>2476</v>
      </c>
      <c r="K20" s="807">
        <v>93</v>
      </c>
      <c r="L20" s="499">
        <v>3.7560581583198704</v>
      </c>
      <c r="M20" s="142"/>
      <c r="N20" s="807">
        <v>2682</v>
      </c>
      <c r="O20" s="807">
        <v>113</v>
      </c>
      <c r="P20" s="499">
        <v>4.2132736763609246</v>
      </c>
    </row>
    <row r="21" spans="1:16" x14ac:dyDescent="0.25">
      <c r="A21" s="196" t="s">
        <v>24</v>
      </c>
      <c r="B21" s="807">
        <v>2111</v>
      </c>
      <c r="C21" s="807">
        <v>39</v>
      </c>
      <c r="D21" s="499">
        <v>1.8474656560871625</v>
      </c>
      <c r="E21" s="142"/>
      <c r="F21" s="807">
        <v>2131</v>
      </c>
      <c r="G21" s="807">
        <v>41</v>
      </c>
      <c r="H21" s="499">
        <v>1.9239793524167059</v>
      </c>
      <c r="I21" s="142"/>
      <c r="J21" s="807">
        <v>2303</v>
      </c>
      <c r="K21" s="807">
        <v>64</v>
      </c>
      <c r="L21" s="499">
        <v>2.7789839339991316</v>
      </c>
      <c r="M21" s="142"/>
      <c r="N21" s="807">
        <v>2364</v>
      </c>
      <c r="O21" s="807">
        <v>76</v>
      </c>
      <c r="P21" s="499">
        <v>3.2148900169204735</v>
      </c>
    </row>
    <row r="22" spans="1:16" x14ac:dyDescent="0.25">
      <c r="A22" s="196" t="s">
        <v>25</v>
      </c>
      <c r="B22" s="807">
        <v>479</v>
      </c>
      <c r="C22" s="807">
        <v>9</v>
      </c>
      <c r="D22" s="499">
        <v>1.8789144050104385</v>
      </c>
      <c r="E22" s="142"/>
      <c r="F22" s="807">
        <v>459</v>
      </c>
      <c r="G22" s="807">
        <v>8</v>
      </c>
      <c r="H22" s="499">
        <v>1.7429193899782136</v>
      </c>
      <c r="I22" s="142"/>
      <c r="J22" s="807">
        <v>441</v>
      </c>
      <c r="K22" s="807">
        <v>23</v>
      </c>
      <c r="L22" s="499">
        <v>5.2154195011337867</v>
      </c>
      <c r="M22" s="142"/>
      <c r="N22" s="807">
        <v>437</v>
      </c>
      <c r="O22" s="807">
        <v>10</v>
      </c>
      <c r="P22" s="499">
        <v>2.2883295194508007</v>
      </c>
    </row>
    <row r="23" spans="1:16" x14ac:dyDescent="0.25">
      <c r="A23" s="196" t="s">
        <v>74</v>
      </c>
      <c r="B23" s="807">
        <v>716</v>
      </c>
      <c r="C23" s="807">
        <v>25</v>
      </c>
      <c r="D23" s="499">
        <v>3.4916201117318435</v>
      </c>
      <c r="E23" s="142"/>
      <c r="F23" s="807">
        <v>685</v>
      </c>
      <c r="G23" s="807">
        <v>17</v>
      </c>
      <c r="H23" s="499">
        <v>2.4817518248175179</v>
      </c>
      <c r="I23" s="142"/>
      <c r="J23" s="807">
        <v>759</v>
      </c>
      <c r="K23" s="807">
        <v>33</v>
      </c>
      <c r="L23" s="499">
        <v>4.3478260869565215</v>
      </c>
      <c r="M23" s="142"/>
      <c r="N23" s="807">
        <v>829</v>
      </c>
      <c r="O23" s="807">
        <v>35</v>
      </c>
      <c r="P23" s="499">
        <v>4.2219541616405305</v>
      </c>
    </row>
    <row r="24" spans="1:16" x14ac:dyDescent="0.25">
      <c r="A24" s="7" t="s">
        <v>27</v>
      </c>
      <c r="B24" s="807">
        <v>51663</v>
      </c>
      <c r="C24" s="807">
        <v>1264</v>
      </c>
      <c r="D24" s="499">
        <v>2.4466252443721812</v>
      </c>
      <c r="E24" s="142"/>
      <c r="F24" s="807">
        <v>46840</v>
      </c>
      <c r="G24" s="807">
        <v>1134</v>
      </c>
      <c r="H24" s="499">
        <v>2.4210076857386849</v>
      </c>
      <c r="I24" s="142"/>
      <c r="J24" s="807">
        <v>46860</v>
      </c>
      <c r="K24" s="807">
        <v>1954</v>
      </c>
      <c r="L24" s="499">
        <v>4.169867690994451</v>
      </c>
      <c r="M24" s="142"/>
      <c r="N24" s="807">
        <v>46137</v>
      </c>
      <c r="O24" s="807">
        <v>1974</v>
      </c>
      <c r="P24" s="499">
        <v>4.2785616750113791</v>
      </c>
    </row>
    <row r="25" spans="1:16" x14ac:dyDescent="0.25">
      <c r="A25" s="446" t="s">
        <v>333</v>
      </c>
      <c r="B25" s="807">
        <v>9775</v>
      </c>
      <c r="C25" s="807">
        <v>303</v>
      </c>
      <c r="D25" s="499">
        <v>3.0997442455242967</v>
      </c>
      <c r="E25" s="142"/>
      <c r="F25" s="807">
        <v>9765</v>
      </c>
      <c r="G25" s="807">
        <v>282</v>
      </c>
      <c r="H25" s="499">
        <v>2.8878648233486941</v>
      </c>
      <c r="I25" s="142"/>
      <c r="J25" s="807">
        <v>17001</v>
      </c>
      <c r="K25" s="807">
        <v>469</v>
      </c>
      <c r="L25" s="499">
        <v>2.7586612552202814</v>
      </c>
      <c r="M25" s="142"/>
      <c r="N25" s="807">
        <v>15774</v>
      </c>
      <c r="O25" s="807">
        <v>482</v>
      </c>
      <c r="P25" s="499">
        <v>3.0556612146570306</v>
      </c>
    </row>
    <row r="26" spans="1:16" x14ac:dyDescent="0.25">
      <c r="A26" s="7"/>
      <c r="B26" s="810"/>
      <c r="C26" s="810"/>
      <c r="D26" s="499"/>
      <c r="E26" s="142"/>
      <c r="F26" s="810"/>
      <c r="G26" s="810"/>
      <c r="H26" s="499"/>
      <c r="I26" s="142"/>
      <c r="J26" s="810"/>
      <c r="K26" s="810"/>
      <c r="L26" s="499"/>
      <c r="M26" s="142"/>
      <c r="N26" s="810"/>
      <c r="O26" s="810"/>
      <c r="P26" s="499"/>
    </row>
    <row r="27" spans="1:16" s="2" customFormat="1" ht="15.6" x14ac:dyDescent="0.25">
      <c r="A27" s="505" t="s">
        <v>302</v>
      </c>
      <c r="B27" s="811"/>
      <c r="C27" s="806">
        <v>0.82028469750889677</v>
      </c>
      <c r="D27" s="715"/>
      <c r="E27" s="715"/>
      <c r="F27" s="811"/>
      <c r="G27" s="806">
        <v>0.81616688396349413</v>
      </c>
      <c r="H27" s="715"/>
      <c r="I27" s="715"/>
      <c r="J27" s="811"/>
      <c r="K27" s="806">
        <v>0.82207890743550838</v>
      </c>
      <c r="L27" s="715"/>
      <c r="M27" s="715"/>
      <c r="N27" s="811"/>
      <c r="O27" s="806">
        <v>0.82081784386617096</v>
      </c>
      <c r="P27" s="715"/>
    </row>
    <row r="28" spans="1:16" x14ac:dyDescent="0.25">
      <c r="A28" s="7"/>
      <c r="B28" s="810"/>
      <c r="C28" s="810"/>
      <c r="D28" s="499"/>
      <c r="E28" s="142"/>
      <c r="F28" s="810"/>
      <c r="G28" s="810"/>
      <c r="H28" s="499"/>
      <c r="I28" s="142"/>
      <c r="J28" s="810"/>
      <c r="K28" s="810"/>
      <c r="L28" s="499"/>
      <c r="M28" s="142"/>
      <c r="N28" s="810"/>
      <c r="O28" s="810"/>
      <c r="P28" s="502"/>
    </row>
    <row r="29" spans="1:16" x14ac:dyDescent="0.25">
      <c r="A29" s="40" t="s">
        <v>29</v>
      </c>
      <c r="B29" s="812"/>
      <c r="C29" s="812"/>
      <c r="D29" s="504"/>
      <c r="E29" s="27"/>
      <c r="F29" s="812"/>
      <c r="G29" s="812"/>
      <c r="H29" s="504"/>
      <c r="I29" s="27"/>
      <c r="J29" s="812"/>
      <c r="K29" s="812"/>
      <c r="L29" s="504"/>
      <c r="M29" s="27"/>
      <c r="N29" s="812"/>
      <c r="O29" s="812"/>
      <c r="P29" s="499"/>
    </row>
    <row r="30" spans="1:16" x14ac:dyDescent="0.25">
      <c r="A30" s="7" t="s">
        <v>30</v>
      </c>
      <c r="B30" s="807">
        <v>2355</v>
      </c>
      <c r="C30" s="807">
        <v>40</v>
      </c>
      <c r="D30" s="499">
        <v>1.6985138004246283</v>
      </c>
      <c r="E30" s="142"/>
      <c r="F30" s="807">
        <v>2360</v>
      </c>
      <c r="G30" s="807">
        <v>41</v>
      </c>
      <c r="H30" s="499">
        <v>1.7372881355932202</v>
      </c>
      <c r="I30" s="142"/>
      <c r="J30" s="807">
        <v>2618</v>
      </c>
      <c r="K30" s="807">
        <v>109</v>
      </c>
      <c r="L30" s="499">
        <v>4.1634835752482813</v>
      </c>
      <c r="M30" s="142"/>
      <c r="N30" s="807">
        <v>2997</v>
      </c>
      <c r="O30" s="807">
        <v>102</v>
      </c>
      <c r="P30" s="499">
        <v>3.4034034034034035</v>
      </c>
    </row>
    <row r="31" spans="1:16" x14ac:dyDescent="0.25">
      <c r="A31" s="7" t="s">
        <v>31</v>
      </c>
      <c r="B31" s="807">
        <v>39400</v>
      </c>
      <c r="C31" s="807">
        <v>1077</v>
      </c>
      <c r="D31" s="499">
        <v>2.733502538071066</v>
      </c>
      <c r="E31" s="142"/>
      <c r="F31" s="807">
        <v>37195</v>
      </c>
      <c r="G31" s="807">
        <v>953</v>
      </c>
      <c r="H31" s="499">
        <v>2.5621723349912622</v>
      </c>
      <c r="I31" s="142"/>
      <c r="J31" s="807">
        <v>37974</v>
      </c>
      <c r="K31" s="807">
        <v>1632</v>
      </c>
      <c r="L31" s="499">
        <v>4.2976773581924474</v>
      </c>
      <c r="M31" s="142"/>
      <c r="N31" s="807">
        <v>40263</v>
      </c>
      <c r="O31" s="807">
        <v>1732</v>
      </c>
      <c r="P31" s="499">
        <v>4.3017162158805853</v>
      </c>
    </row>
    <row r="32" spans="1:16" x14ac:dyDescent="0.25">
      <c r="A32" s="446" t="s">
        <v>333</v>
      </c>
      <c r="B32" s="807">
        <v>25138</v>
      </c>
      <c r="C32" s="807">
        <v>569</v>
      </c>
      <c r="D32" s="499">
        <v>2.2635054499164613</v>
      </c>
      <c r="E32" s="142"/>
      <c r="F32" s="807">
        <v>22629</v>
      </c>
      <c r="G32" s="807">
        <v>540</v>
      </c>
      <c r="H32" s="499">
        <v>2.3863184409386187</v>
      </c>
      <c r="I32" s="142"/>
      <c r="J32" s="807">
        <v>29248</v>
      </c>
      <c r="K32" s="807">
        <v>895</v>
      </c>
      <c r="L32" s="499">
        <v>3.0600382932166301</v>
      </c>
      <c r="M32" s="142"/>
      <c r="N32" s="807">
        <v>24963</v>
      </c>
      <c r="O32" s="807">
        <v>856</v>
      </c>
      <c r="P32" s="499">
        <v>3.4290750310459481</v>
      </c>
    </row>
    <row r="33" spans="1:25" x14ac:dyDescent="0.25">
      <c r="A33" s="7"/>
      <c r="B33" s="142"/>
      <c r="C33" s="813"/>
      <c r="D33" s="499"/>
      <c r="E33" s="142"/>
      <c r="F33" s="142"/>
      <c r="G33" s="813"/>
      <c r="H33" s="499"/>
      <c r="I33" s="142"/>
      <c r="J33" s="142"/>
      <c r="K33" s="813"/>
      <c r="L33" s="499"/>
      <c r="M33" s="142"/>
      <c r="N33" s="142"/>
      <c r="O33" s="813"/>
      <c r="P33" s="499"/>
    </row>
    <row r="34" spans="1:25" s="2" customFormat="1" ht="15.6" x14ac:dyDescent="0.25">
      <c r="A34" s="505" t="s">
        <v>302</v>
      </c>
      <c r="B34" s="715"/>
      <c r="C34" s="814">
        <v>0.66251482799525507</v>
      </c>
      <c r="D34" s="715"/>
      <c r="E34" s="715"/>
      <c r="F34" s="715"/>
      <c r="G34" s="715">
        <v>0.64797913950456321</v>
      </c>
      <c r="H34" s="715"/>
      <c r="I34" s="715"/>
      <c r="J34" s="715"/>
      <c r="K34" s="715">
        <v>0.66047040971168436</v>
      </c>
      <c r="L34" s="715"/>
      <c r="M34" s="715"/>
      <c r="N34" s="715"/>
      <c r="O34" s="715">
        <v>0.68178438661710039</v>
      </c>
      <c r="P34" s="715"/>
    </row>
    <row r="35" spans="1:25" s="5" customFormat="1" ht="13.8" thickBot="1" x14ac:dyDescent="0.3">
      <c r="A35" s="86"/>
      <c r="B35" s="455"/>
      <c r="C35" s="455"/>
      <c r="D35" s="576"/>
      <c r="E35" s="455"/>
      <c r="F35" s="455"/>
      <c r="G35" s="455"/>
      <c r="H35" s="576"/>
      <c r="I35" s="455"/>
      <c r="J35" s="455"/>
      <c r="K35" s="455"/>
      <c r="L35" s="576"/>
      <c r="M35" s="455"/>
      <c r="N35" s="455"/>
      <c r="O35" s="455"/>
      <c r="P35" s="576"/>
    </row>
    <row r="36" spans="1:25" s="5" customFormat="1" x14ac:dyDescent="0.25">
      <c r="A36" s="14"/>
      <c r="B36" s="14"/>
      <c r="F36" s="14"/>
      <c r="J36" s="14"/>
      <c r="N36" s="14"/>
    </row>
    <row r="37" spans="1:25" s="893" customFormat="1" x14ac:dyDescent="0.25">
      <c r="A37" s="910" t="s">
        <v>35</v>
      </c>
      <c r="B37" s="894"/>
      <c r="C37" s="911"/>
      <c r="D37" s="894"/>
      <c r="E37" s="894"/>
      <c r="F37" s="894"/>
      <c r="G37" s="911"/>
      <c r="H37" s="894"/>
      <c r="I37" s="894"/>
      <c r="J37" s="894"/>
      <c r="K37" s="911"/>
      <c r="L37" s="894"/>
      <c r="M37" s="894"/>
      <c r="N37" s="894"/>
      <c r="O37" s="894"/>
      <c r="P37" s="894"/>
    </row>
    <row r="38" spans="1:25" s="893" customFormat="1" ht="14.25" customHeight="1" x14ac:dyDescent="0.25">
      <c r="A38" s="5" t="s">
        <v>295</v>
      </c>
      <c r="B38" s="912"/>
      <c r="C38" s="912"/>
      <c r="D38" s="912"/>
      <c r="E38" s="912"/>
      <c r="F38" s="912"/>
      <c r="G38" s="912"/>
      <c r="H38" s="912"/>
      <c r="I38" s="912"/>
      <c r="J38" s="912"/>
      <c r="K38" s="912"/>
      <c r="L38" s="912"/>
      <c r="M38" s="894"/>
      <c r="N38" s="894"/>
      <c r="O38" s="894"/>
      <c r="P38" s="894"/>
    </row>
    <row r="39" spans="1:25" s="893" customFormat="1" x14ac:dyDescent="0.25">
      <c r="A39" s="1052" t="s">
        <v>329</v>
      </c>
      <c r="B39" s="1053"/>
      <c r="C39" s="1053"/>
      <c r="D39" s="1053"/>
      <c r="E39" s="1053"/>
      <c r="F39" s="1053"/>
      <c r="G39" s="1053"/>
      <c r="H39" s="1053"/>
      <c r="I39" s="1053"/>
      <c r="J39" s="1053"/>
      <c r="K39" s="1053"/>
      <c r="L39" s="1053"/>
      <c r="M39" s="1053"/>
      <c r="N39" s="1053"/>
      <c r="O39" s="1053"/>
      <c r="P39" s="1054"/>
    </row>
    <row r="40" spans="1:25" s="893" customFormat="1" ht="12.6" customHeight="1" x14ac:dyDescent="0.25">
      <c r="A40" s="1052" t="s">
        <v>305</v>
      </c>
      <c r="B40" s="1053"/>
      <c r="C40" s="1053"/>
      <c r="D40" s="1053"/>
      <c r="E40" s="1053"/>
      <c r="F40" s="1053"/>
      <c r="G40" s="1053"/>
      <c r="H40" s="1053"/>
      <c r="I40" s="1053"/>
      <c r="J40" s="1053"/>
      <c r="K40" s="1053"/>
      <c r="L40" s="1053"/>
      <c r="M40" s="1053"/>
      <c r="N40" s="1053"/>
      <c r="O40" s="1053"/>
      <c r="P40" s="1054"/>
    </row>
    <row r="41" spans="1:25" s="893" customFormat="1" ht="12.6" customHeight="1" x14ac:dyDescent="0.25">
      <c r="A41" s="1055" t="s">
        <v>335</v>
      </c>
      <c r="B41" s="1056"/>
      <c r="C41" s="1056"/>
      <c r="D41" s="1056"/>
      <c r="E41" s="1056"/>
      <c r="F41" s="1056"/>
      <c r="G41" s="1056"/>
      <c r="H41" s="1056"/>
      <c r="I41" s="1056"/>
      <c r="J41" s="1056"/>
      <c r="K41" s="1056"/>
      <c r="L41" s="1056"/>
      <c r="M41" s="1056"/>
      <c r="N41" s="1056"/>
      <c r="O41" s="1056"/>
      <c r="P41" s="1057"/>
    </row>
    <row r="42" spans="1:25" s="893" customFormat="1" ht="15" customHeight="1" x14ac:dyDescent="0.3">
      <c r="A42" s="1053" t="s">
        <v>371</v>
      </c>
      <c r="B42" s="1053"/>
      <c r="C42" s="1053"/>
      <c r="D42" s="1053"/>
      <c r="E42" s="1053"/>
      <c r="F42" s="1053"/>
      <c r="G42" s="1053"/>
      <c r="H42" s="1053"/>
      <c r="I42" s="1053"/>
      <c r="J42" s="1053"/>
      <c r="K42" s="1053"/>
      <c r="L42" s="1053"/>
      <c r="M42" s="1053"/>
      <c r="N42" s="1053"/>
      <c r="O42" s="1053"/>
      <c r="P42" s="1053"/>
      <c r="Q42" s="932"/>
      <c r="R42" s="932"/>
      <c r="S42" s="932"/>
      <c r="T42" s="932"/>
      <c r="U42" s="895"/>
      <c r="V42" s="895"/>
      <c r="W42" s="895"/>
      <c r="X42" s="895"/>
      <c r="Y42" s="895"/>
    </row>
    <row r="43" spans="1:25" s="893" customFormat="1" ht="14.4" customHeight="1" x14ac:dyDescent="0.25">
      <c r="A43" s="913" t="s">
        <v>306</v>
      </c>
      <c r="B43" s="894"/>
      <c r="C43" s="894"/>
      <c r="D43" s="894"/>
      <c r="E43" s="894"/>
      <c r="F43" s="894"/>
      <c r="G43" s="894"/>
      <c r="H43" s="894"/>
      <c r="I43" s="894"/>
      <c r="J43" s="894"/>
      <c r="K43" s="894"/>
      <c r="L43" s="894"/>
      <c r="M43" s="894"/>
      <c r="N43" s="894"/>
      <c r="O43" s="894"/>
      <c r="P43" s="894"/>
      <c r="Q43" s="895"/>
      <c r="R43" s="895"/>
      <c r="S43" s="895"/>
      <c r="T43" s="895"/>
      <c r="U43" s="895"/>
      <c r="V43" s="895"/>
      <c r="W43" s="895"/>
      <c r="X43" s="895"/>
      <c r="Y43" s="895"/>
    </row>
    <row r="44" spans="1:25" s="892" customFormat="1" x14ac:dyDescent="0.25">
      <c r="A44" s="914"/>
      <c r="B44" s="914"/>
      <c r="C44" s="914"/>
      <c r="D44" s="914"/>
      <c r="E44" s="914"/>
      <c r="F44" s="914"/>
      <c r="G44" s="914"/>
      <c r="H44" s="914"/>
      <c r="I44" s="914"/>
      <c r="J44" s="914"/>
      <c r="K44" s="914"/>
      <c r="L44" s="914"/>
      <c r="M44" s="914"/>
      <c r="N44" s="914"/>
      <c r="O44" s="914"/>
      <c r="P44" s="914"/>
      <c r="Q44" s="896"/>
      <c r="R44" s="896"/>
      <c r="S44" s="896"/>
      <c r="T44" s="896"/>
      <c r="U44" s="896"/>
      <c r="V44" s="896"/>
      <c r="W44" s="896"/>
      <c r="X44" s="896"/>
      <c r="Y44" s="896"/>
    </row>
    <row r="45" spans="1:25" s="892" customFormat="1" x14ac:dyDescent="0.25">
      <c r="A45" s="5"/>
      <c r="B45" s="923"/>
      <c r="C45" s="923"/>
      <c r="D45" s="923"/>
      <c r="E45" s="923"/>
      <c r="F45" s="923"/>
      <c r="G45" s="923"/>
      <c r="H45" s="923"/>
      <c r="I45" s="923"/>
      <c r="J45" s="923"/>
      <c r="K45" s="923"/>
      <c r="L45" s="923"/>
      <c r="M45" s="923"/>
      <c r="N45" s="923"/>
      <c r="O45" s="923"/>
      <c r="P45" s="914"/>
      <c r="Q45" s="896"/>
      <c r="R45" s="896"/>
      <c r="S45" s="896"/>
      <c r="T45" s="896"/>
      <c r="U45" s="896"/>
      <c r="V45" s="896"/>
      <c r="W45" s="896"/>
      <c r="X45" s="896"/>
      <c r="Y45" s="896"/>
    </row>
    <row r="46" spans="1:25" s="892" customFormat="1" x14ac:dyDescent="0.25">
      <c r="A46" s="5"/>
      <c r="B46" s="922"/>
      <c r="C46" s="922"/>
      <c r="D46" s="922"/>
      <c r="E46" s="922"/>
      <c r="F46" s="922"/>
      <c r="G46" s="922"/>
      <c r="H46" s="922"/>
      <c r="I46" s="922"/>
      <c r="J46" s="922"/>
      <c r="K46" s="922"/>
      <c r="L46" s="922"/>
      <c r="M46" s="922"/>
      <c r="N46" s="922"/>
      <c r="O46" s="922"/>
      <c r="P46" s="914"/>
      <c r="Q46" s="896"/>
      <c r="R46" s="896"/>
      <c r="S46" s="896"/>
      <c r="T46" s="896"/>
      <c r="U46" s="896"/>
      <c r="V46" s="896"/>
      <c r="W46" s="896"/>
      <c r="X46" s="896"/>
      <c r="Y46" s="896"/>
    </row>
    <row r="47" spans="1:25" s="892" customFormat="1" x14ac:dyDescent="0.25">
      <c r="A47" s="914"/>
      <c r="B47" s="914"/>
      <c r="C47" s="914"/>
      <c r="D47" s="914"/>
      <c r="E47" s="914"/>
      <c r="F47" s="914"/>
      <c r="G47" s="914"/>
      <c r="H47" s="914"/>
      <c r="I47" s="914"/>
      <c r="J47" s="914"/>
      <c r="K47" s="914"/>
      <c r="L47" s="914"/>
      <c r="M47" s="914"/>
      <c r="N47" s="914"/>
      <c r="O47" s="914"/>
      <c r="P47" s="914"/>
      <c r="Q47" s="896"/>
      <c r="R47" s="896"/>
      <c r="S47" s="896"/>
      <c r="T47" s="896"/>
      <c r="U47" s="896"/>
      <c r="V47" s="896"/>
      <c r="W47" s="896"/>
      <c r="X47" s="896"/>
      <c r="Y47" s="896"/>
    </row>
    <row r="48" spans="1:25" s="892" customFormat="1" x14ac:dyDescent="0.25">
      <c r="A48" s="914"/>
      <c r="B48" s="914"/>
      <c r="C48" s="914"/>
      <c r="D48" s="914"/>
      <c r="E48" s="914"/>
      <c r="F48" s="914"/>
      <c r="G48" s="914"/>
      <c r="H48" s="914"/>
      <c r="I48" s="914"/>
      <c r="J48" s="914"/>
      <c r="K48" s="914"/>
      <c r="L48" s="914"/>
      <c r="M48" s="914"/>
      <c r="N48" s="914"/>
      <c r="O48" s="914"/>
      <c r="P48" s="914"/>
      <c r="Q48" s="896"/>
      <c r="R48" s="896"/>
      <c r="S48" s="896"/>
      <c r="T48" s="896"/>
      <c r="U48" s="896"/>
      <c r="V48" s="896"/>
      <c r="W48" s="896"/>
      <c r="X48" s="896"/>
      <c r="Y48" s="896"/>
    </row>
    <row r="49" spans="1:25" s="892" customFormat="1" x14ac:dyDescent="0.25">
      <c r="A49" s="914"/>
      <c r="B49" s="914"/>
      <c r="C49" s="914"/>
      <c r="D49" s="914"/>
      <c r="E49" s="914"/>
      <c r="F49" s="914"/>
      <c r="G49" s="914"/>
      <c r="H49" s="914"/>
      <c r="I49" s="914"/>
      <c r="J49" s="914"/>
      <c r="K49" s="914"/>
      <c r="L49" s="914"/>
      <c r="M49" s="914"/>
      <c r="N49" s="914"/>
      <c r="O49" s="914"/>
      <c r="P49" s="914"/>
      <c r="Q49" s="896"/>
      <c r="R49" s="896"/>
      <c r="S49" s="896"/>
      <c r="T49" s="896"/>
      <c r="U49" s="896"/>
      <c r="V49" s="896"/>
      <c r="W49" s="896"/>
      <c r="X49" s="896"/>
      <c r="Y49" s="896"/>
    </row>
    <row r="50" spans="1:25" s="892" customFormat="1" x14ac:dyDescent="0.25">
      <c r="A50" s="914"/>
      <c r="B50" s="914"/>
      <c r="C50" s="914"/>
      <c r="D50" s="914"/>
      <c r="E50" s="914"/>
      <c r="F50" s="914"/>
      <c r="G50" s="914"/>
      <c r="H50" s="914"/>
      <c r="I50" s="914"/>
      <c r="J50" s="914"/>
      <c r="K50" s="914"/>
      <c r="L50" s="914"/>
      <c r="M50" s="914"/>
      <c r="N50" s="914"/>
      <c r="O50" s="914"/>
      <c r="P50" s="914"/>
      <c r="Q50" s="896"/>
      <c r="R50" s="896"/>
      <c r="S50" s="896"/>
      <c r="T50" s="896"/>
      <c r="U50" s="896"/>
      <c r="V50" s="896"/>
      <c r="W50" s="896"/>
      <c r="X50" s="896"/>
      <c r="Y50" s="896"/>
    </row>
    <row r="51" spans="1:25" s="892" customFormat="1" x14ac:dyDescent="0.25">
      <c r="A51" s="914"/>
      <c r="B51" s="914"/>
      <c r="C51" s="914"/>
      <c r="D51" s="914"/>
      <c r="E51" s="914"/>
      <c r="F51" s="914"/>
      <c r="G51" s="914"/>
      <c r="H51" s="914"/>
      <c r="I51" s="914"/>
      <c r="J51" s="914"/>
      <c r="K51" s="914"/>
      <c r="L51" s="914"/>
      <c r="M51" s="914"/>
      <c r="N51" s="914"/>
      <c r="O51" s="914"/>
      <c r="P51" s="914"/>
      <c r="Q51" s="896"/>
      <c r="R51" s="896"/>
      <c r="S51" s="896"/>
      <c r="T51" s="896"/>
      <c r="U51" s="896"/>
      <c r="V51" s="896"/>
      <c r="W51" s="896"/>
      <c r="X51" s="896"/>
      <c r="Y51" s="896"/>
    </row>
    <row r="52" spans="1:25" s="892" customFormat="1" x14ac:dyDescent="0.25">
      <c r="A52" s="914"/>
      <c r="B52" s="914"/>
      <c r="C52" s="914"/>
      <c r="D52" s="914"/>
      <c r="E52" s="914"/>
      <c r="F52" s="914"/>
      <c r="G52" s="914"/>
      <c r="H52" s="914"/>
      <c r="I52" s="914"/>
      <c r="J52" s="914"/>
      <c r="K52" s="914"/>
      <c r="L52" s="914"/>
      <c r="M52" s="914"/>
      <c r="N52" s="914"/>
      <c r="O52" s="914"/>
      <c r="P52" s="914"/>
      <c r="Q52" s="896"/>
      <c r="R52" s="896"/>
      <c r="S52" s="896"/>
      <c r="T52" s="896"/>
      <c r="U52" s="896"/>
      <c r="V52" s="896"/>
      <c r="W52" s="896"/>
      <c r="X52" s="896"/>
      <c r="Y52" s="896"/>
    </row>
    <row r="53" spans="1:25" s="892" customFormat="1" x14ac:dyDescent="0.25">
      <c r="A53" s="914"/>
      <c r="B53" s="914"/>
      <c r="C53" s="914"/>
      <c r="D53" s="914"/>
      <c r="E53" s="914"/>
      <c r="F53" s="914"/>
      <c r="G53" s="914"/>
      <c r="H53" s="914"/>
      <c r="I53" s="914"/>
      <c r="J53" s="914"/>
      <c r="K53" s="914"/>
      <c r="L53" s="914"/>
      <c r="M53" s="914"/>
      <c r="N53" s="914"/>
      <c r="O53" s="914"/>
      <c r="P53" s="914"/>
      <c r="Q53" s="896"/>
      <c r="R53" s="896"/>
      <c r="S53" s="896"/>
      <c r="T53" s="896"/>
      <c r="U53" s="896"/>
      <c r="V53" s="896"/>
      <c r="W53" s="896"/>
      <c r="X53" s="896"/>
      <c r="Y53" s="896"/>
    </row>
    <row r="54" spans="1:25" s="892" customFormat="1" x14ac:dyDescent="0.25">
      <c r="A54" s="914"/>
      <c r="B54" s="914"/>
      <c r="C54" s="914"/>
      <c r="D54" s="914"/>
      <c r="E54" s="914"/>
      <c r="F54" s="914"/>
      <c r="G54" s="914"/>
      <c r="H54" s="914"/>
      <c r="I54" s="914"/>
      <c r="J54" s="914"/>
      <c r="K54" s="914"/>
      <c r="L54" s="914"/>
      <c r="M54" s="914"/>
      <c r="N54" s="914"/>
      <c r="O54" s="914"/>
      <c r="P54" s="914"/>
      <c r="Q54" s="896"/>
      <c r="R54" s="896"/>
      <c r="S54" s="896"/>
      <c r="T54" s="896"/>
      <c r="U54" s="896"/>
      <c r="V54" s="896"/>
      <c r="W54" s="896"/>
      <c r="X54" s="896"/>
      <c r="Y54" s="896"/>
    </row>
    <row r="55" spans="1:25" s="892" customFormat="1" x14ac:dyDescent="0.25">
      <c r="A55" s="914"/>
      <c r="B55" s="914"/>
      <c r="C55" s="914"/>
      <c r="D55" s="914"/>
      <c r="E55" s="914"/>
      <c r="F55" s="914"/>
      <c r="G55" s="914"/>
      <c r="H55" s="914"/>
      <c r="I55" s="914"/>
      <c r="J55" s="914"/>
      <c r="K55" s="914"/>
      <c r="L55" s="914"/>
      <c r="M55" s="914"/>
      <c r="N55" s="914"/>
      <c r="O55" s="914"/>
      <c r="P55" s="914"/>
      <c r="Q55" s="896"/>
      <c r="R55" s="896"/>
      <c r="S55" s="896"/>
      <c r="T55" s="896"/>
      <c r="U55" s="896"/>
      <c r="V55" s="896"/>
      <c r="W55" s="896"/>
      <c r="X55" s="896"/>
      <c r="Y55" s="896"/>
    </row>
    <row r="56" spans="1:25" s="892" customFormat="1" x14ac:dyDescent="0.25">
      <c r="A56" s="914"/>
      <c r="B56" s="914"/>
      <c r="C56" s="914"/>
      <c r="D56" s="914"/>
      <c r="E56" s="914"/>
      <c r="F56" s="914"/>
      <c r="G56" s="914"/>
      <c r="H56" s="914"/>
      <c r="I56" s="914"/>
      <c r="J56" s="914"/>
      <c r="K56" s="914"/>
      <c r="L56" s="914"/>
      <c r="M56" s="914"/>
      <c r="N56" s="914"/>
      <c r="O56" s="914"/>
      <c r="P56" s="914"/>
      <c r="Q56" s="896"/>
      <c r="R56" s="896"/>
      <c r="S56" s="896"/>
      <c r="T56" s="896"/>
      <c r="U56" s="896"/>
      <c r="V56" s="896"/>
      <c r="W56" s="896"/>
      <c r="X56" s="896"/>
      <c r="Y56" s="896"/>
    </row>
    <row r="57" spans="1:25" s="894" customFormat="1" x14ac:dyDescent="0.25">
      <c r="Q57" s="893"/>
      <c r="R57" s="893"/>
      <c r="S57" s="893"/>
      <c r="T57" s="893"/>
      <c r="U57" s="893"/>
      <c r="V57" s="893"/>
      <c r="W57" s="893"/>
      <c r="X57" s="893"/>
      <c r="Y57" s="893"/>
    </row>
    <row r="58" spans="1:25" s="894" customFormat="1" x14ac:dyDescent="0.25">
      <c r="Q58" s="893"/>
      <c r="R58" s="893"/>
      <c r="S58" s="893"/>
      <c r="T58" s="893"/>
      <c r="U58" s="893"/>
      <c r="V58" s="893"/>
      <c r="W58" s="893"/>
      <c r="X58" s="893"/>
      <c r="Y58" s="893"/>
    </row>
    <row r="59" spans="1:25" s="894" customFormat="1" x14ac:dyDescent="0.25">
      <c r="Q59" s="893"/>
      <c r="R59" s="893"/>
      <c r="S59" s="893"/>
      <c r="T59" s="893"/>
      <c r="U59" s="893"/>
      <c r="V59" s="893"/>
      <c r="W59" s="893"/>
      <c r="X59" s="893"/>
      <c r="Y59" s="893"/>
    </row>
    <row r="60" spans="1:25" s="894" customFormat="1" x14ac:dyDescent="0.25">
      <c r="Q60" s="893"/>
      <c r="R60" s="893"/>
      <c r="S60" s="893"/>
      <c r="T60" s="893"/>
      <c r="U60" s="893"/>
      <c r="V60" s="893"/>
      <c r="W60" s="893"/>
      <c r="X60" s="893"/>
      <c r="Y60" s="893"/>
    </row>
    <row r="61" spans="1:25" s="894" customFormat="1" x14ac:dyDescent="0.25"/>
    <row r="62" spans="1:25" s="894" customFormat="1" x14ac:dyDescent="0.25"/>
    <row r="63" spans="1:25" s="894" customFormat="1" x14ac:dyDescent="0.25"/>
    <row r="64" spans="1:25" s="894" customFormat="1" x14ac:dyDescent="0.25"/>
    <row r="65" s="894" customFormat="1" x14ac:dyDescent="0.25"/>
    <row r="66" s="894" customFormat="1" x14ac:dyDescent="0.25"/>
    <row r="67" s="894" customFormat="1" x14ac:dyDescent="0.25"/>
    <row r="68" s="894" customFormat="1" x14ac:dyDescent="0.25"/>
    <row r="69" s="894" customFormat="1" x14ac:dyDescent="0.25"/>
    <row r="70" s="894" customFormat="1" x14ac:dyDescent="0.25"/>
    <row r="71" s="894" customFormat="1" x14ac:dyDescent="0.25"/>
    <row r="72" s="894" customFormat="1" x14ac:dyDescent="0.25"/>
    <row r="73" s="894" customFormat="1" x14ac:dyDescent="0.25"/>
    <row r="74" s="894" customFormat="1" x14ac:dyDescent="0.25"/>
    <row r="75" s="894" customFormat="1" x14ac:dyDescent="0.25"/>
    <row r="76" s="894" customFormat="1" x14ac:dyDescent="0.25"/>
    <row r="77" s="894" customFormat="1" x14ac:dyDescent="0.25"/>
    <row r="78" s="894" customFormat="1" x14ac:dyDescent="0.25"/>
    <row r="79" s="894" customFormat="1" x14ac:dyDescent="0.25"/>
    <row r="80" s="894" customFormat="1" x14ac:dyDescent="0.25"/>
    <row r="81" s="894" customFormat="1" x14ac:dyDescent="0.25"/>
    <row r="82" s="894" customFormat="1" x14ac:dyDescent="0.25"/>
  </sheetData>
  <sheetProtection algorithmName="SHA-512" hashValue="ntfddHJKuUyQhGz227SLbNwiyMINNijHqB+g17bdsJwb3v5n6kXRKfgdJ+RofAjeYQ19bqB+g3TL/LSljnft7w==" saltValue="qEdkskeqQvJbzwwL7JjoJw==" spinCount="100000" sheet="1" objects="1" scenarios="1"/>
  <mergeCells count="8">
    <mergeCell ref="A40:P40"/>
    <mergeCell ref="A41:P41"/>
    <mergeCell ref="A42:P42"/>
    <mergeCell ref="B4:D4"/>
    <mergeCell ref="F4:H4"/>
    <mergeCell ref="J4:L4"/>
    <mergeCell ref="N4:P4"/>
    <mergeCell ref="A39:P39"/>
  </mergeCells>
  <pageMargins left="0.74803149606299213" right="0.74803149606299213" top="0.98425196850393704" bottom="0.98425196850393704" header="0.51181102362204722" footer="0.51181102362204722"/>
  <pageSetup paperSize="8"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7"/>
  <sheetViews>
    <sheetView zoomScaleNormal="100" zoomScaleSheetLayoutView="100" workbookViewId="0">
      <selection activeCell="C13" sqref="C13"/>
    </sheetView>
  </sheetViews>
  <sheetFormatPr defaultColWidth="9.109375" defaultRowHeight="14.4" x14ac:dyDescent="0.3"/>
  <cols>
    <col min="1" max="1" width="177.109375" style="831" customWidth="1"/>
    <col min="2" max="16384" width="9.109375" style="831"/>
  </cols>
  <sheetData>
    <row r="1" spans="1:1" ht="28.8" x14ac:dyDescent="0.55000000000000004">
      <c r="A1" s="884" t="s">
        <v>285</v>
      </c>
    </row>
    <row r="2" spans="1:1" ht="18" customHeight="1" x14ac:dyDescent="0.3"/>
    <row r="3" spans="1:1" ht="36" customHeight="1" x14ac:dyDescent="0.3">
      <c r="A3" s="885" t="s">
        <v>294</v>
      </c>
    </row>
    <row r="4" spans="1:1" ht="3.6" customHeight="1" x14ac:dyDescent="0.3">
      <c r="A4" s="885"/>
    </row>
    <row r="5" spans="1:1" ht="54" customHeight="1" x14ac:dyDescent="0.3">
      <c r="A5" s="909" t="s">
        <v>347</v>
      </c>
    </row>
    <row r="6" spans="1:1" ht="3.6" customHeight="1" x14ac:dyDescent="0.3">
      <c r="A6" s="909"/>
    </row>
    <row r="7" spans="1:1" ht="54" customHeight="1" x14ac:dyDescent="0.3">
      <c r="A7" s="885" t="s">
        <v>325</v>
      </c>
    </row>
    <row r="8" spans="1:1" ht="3.6" customHeight="1" x14ac:dyDescent="0.3">
      <c r="A8" s="885"/>
    </row>
    <row r="9" spans="1:1" ht="36" customHeight="1" x14ac:dyDescent="0.3">
      <c r="A9" s="909" t="s">
        <v>327</v>
      </c>
    </row>
    <row r="10" spans="1:1" ht="3.6" customHeight="1" x14ac:dyDescent="0.3">
      <c r="A10" s="909"/>
    </row>
    <row r="11" spans="1:1" ht="54" customHeight="1" x14ac:dyDescent="0.3">
      <c r="A11" s="909" t="s">
        <v>348</v>
      </c>
    </row>
    <row r="12" spans="1:1" ht="3.6" customHeight="1" x14ac:dyDescent="0.3">
      <c r="A12" s="909"/>
    </row>
    <row r="13" spans="1:1" ht="36" customHeight="1" x14ac:dyDescent="0.3">
      <c r="A13" s="909" t="s">
        <v>332</v>
      </c>
    </row>
    <row r="14" spans="1:1" ht="3.6" customHeight="1" x14ac:dyDescent="0.3">
      <c r="A14" s="909"/>
    </row>
    <row r="15" spans="1:1" ht="36" customHeight="1" x14ac:dyDescent="0.3">
      <c r="A15" s="885" t="s">
        <v>326</v>
      </c>
    </row>
    <row r="16" spans="1:1" ht="3.6" customHeight="1" x14ac:dyDescent="0.3">
      <c r="A16" s="885"/>
    </row>
    <row r="17" spans="1:1" ht="36" customHeight="1" x14ac:dyDescent="0.3">
      <c r="A17" s="897" t="s">
        <v>331</v>
      </c>
    </row>
  </sheetData>
  <sheetProtection algorithmName="SHA-512" hashValue="+6jSIMzwTZOnRofpY9lQ9WIhY3t4Lv5WNJZ7xLVUzvD/GXiRHNLo2mIrbcFcm7yTX49Ca21VmR/cTkCh15s+gA==" saltValue="7ovvIhkHuyscrVXgr6NNeg==" spinCount="100000" sheet="1" objects="1" scenarios="1"/>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B151"/>
  <sheetViews>
    <sheetView view="pageBreakPreview" zoomScaleNormal="100" zoomScaleSheetLayoutView="100" workbookViewId="0"/>
  </sheetViews>
  <sheetFormatPr defaultColWidth="9.109375" defaultRowHeight="13.2" x14ac:dyDescent="0.25"/>
  <cols>
    <col min="1" max="1" width="26.44140625" style="3" customWidth="1"/>
    <col min="2" max="2" width="14.44140625" style="3" bestFit="1" customWidth="1"/>
    <col min="3" max="3" width="8.44140625" style="3" bestFit="1" customWidth="1"/>
    <col min="4" max="4" width="13.44140625" style="3" bestFit="1" customWidth="1"/>
    <col min="5" max="5" width="6.109375" style="3" customWidth="1"/>
    <col min="6" max="6" width="2.88671875" style="3" customWidth="1"/>
    <col min="7" max="7" width="14.44140625" style="3" bestFit="1" customWidth="1"/>
    <col min="8" max="8" width="8.44140625" style="3" bestFit="1" customWidth="1"/>
    <col min="9" max="9" width="13.44140625" style="3" bestFit="1" customWidth="1"/>
    <col min="10" max="10" width="6" style="3" bestFit="1" customWidth="1"/>
    <col min="11" max="11" width="2.88671875" style="3" customWidth="1"/>
    <col min="12" max="16384" width="9.109375" style="3"/>
  </cols>
  <sheetData>
    <row r="1" spans="1:11" ht="17.399999999999999" x14ac:dyDescent="0.3">
      <c r="A1" s="545" t="s">
        <v>228</v>
      </c>
    </row>
    <row r="2" spans="1:11" ht="13.8" thickBot="1" x14ac:dyDescent="0.3">
      <c r="A2" s="8"/>
    </row>
    <row r="3" spans="1:11" ht="21" customHeight="1" x14ac:dyDescent="0.25">
      <c r="A3" s="63"/>
      <c r="B3" s="1009" t="s">
        <v>56</v>
      </c>
      <c r="C3" s="1009"/>
      <c r="D3" s="1009"/>
      <c r="E3" s="1009"/>
      <c r="F3" s="63"/>
      <c r="G3" s="1009" t="s">
        <v>57</v>
      </c>
      <c r="H3" s="1009"/>
      <c r="I3" s="1009"/>
      <c r="J3" s="1009"/>
      <c r="K3" s="63"/>
    </row>
    <row r="4" spans="1:11" ht="21" customHeight="1" thickBot="1" x14ac:dyDescent="0.3">
      <c r="A4" s="36"/>
      <c r="B4" s="544" t="s">
        <v>155</v>
      </c>
      <c r="C4" s="544" t="s">
        <v>154</v>
      </c>
      <c r="D4" s="544" t="s">
        <v>153</v>
      </c>
      <c r="E4" s="544" t="s">
        <v>91</v>
      </c>
      <c r="F4" s="65"/>
      <c r="G4" s="544" t="s">
        <v>155</v>
      </c>
      <c r="H4" s="544" t="s">
        <v>154</v>
      </c>
      <c r="I4" s="544" t="s">
        <v>153</v>
      </c>
      <c r="J4" s="544" t="s">
        <v>91</v>
      </c>
      <c r="K4" s="65"/>
    </row>
    <row r="5" spans="1:11" ht="15.75" customHeight="1" x14ac:dyDescent="0.25">
      <c r="A5" s="40"/>
      <c r="B5" s="1006" t="s">
        <v>40</v>
      </c>
      <c r="C5" s="1006"/>
      <c r="D5" s="1006"/>
      <c r="E5" s="1006"/>
      <c r="F5" s="1006"/>
      <c r="G5" s="1006"/>
      <c r="H5" s="1006"/>
      <c r="I5" s="1006"/>
      <c r="J5" s="1006"/>
      <c r="K5" s="1006"/>
    </row>
    <row r="6" spans="1:11" x14ac:dyDescent="0.25">
      <c r="A6" s="14" t="s">
        <v>10</v>
      </c>
      <c r="B6" s="5"/>
      <c r="C6" s="5"/>
      <c r="D6" s="5"/>
      <c r="E6" s="5"/>
      <c r="G6" s="5"/>
      <c r="H6" s="5"/>
      <c r="I6" s="5"/>
      <c r="J6" s="5"/>
    </row>
    <row r="7" spans="1:11" x14ac:dyDescent="0.25">
      <c r="A7" s="66" t="s">
        <v>11</v>
      </c>
      <c r="B7" s="5">
        <v>360</v>
      </c>
      <c r="C7" s="5">
        <v>8063</v>
      </c>
      <c r="D7" s="5">
        <v>804</v>
      </c>
      <c r="E7" s="5">
        <f>B7+C7+D7</f>
        <v>9227</v>
      </c>
      <c r="G7" s="5">
        <v>456</v>
      </c>
      <c r="H7" s="5">
        <v>7111</v>
      </c>
      <c r="I7" s="5">
        <v>927</v>
      </c>
      <c r="J7" s="5">
        <f>SUM(G7:I7)</f>
        <v>8494</v>
      </c>
    </row>
    <row r="8" spans="1:11" x14ac:dyDescent="0.25">
      <c r="A8" s="68" t="s">
        <v>12</v>
      </c>
      <c r="B8" s="11">
        <v>250</v>
      </c>
      <c r="C8" s="11">
        <v>3198</v>
      </c>
      <c r="D8" s="11">
        <v>324</v>
      </c>
      <c r="E8" s="11">
        <f>B8+C8+D8</f>
        <v>3772</v>
      </c>
      <c r="F8" s="11"/>
      <c r="G8" s="11">
        <v>263</v>
      </c>
      <c r="H8" s="11">
        <v>2844</v>
      </c>
      <c r="I8" s="11">
        <v>365</v>
      </c>
      <c r="J8" s="11">
        <f>SUM(G8:I8)</f>
        <v>3472</v>
      </c>
      <c r="K8" s="11"/>
    </row>
    <row r="9" spans="1:11" x14ac:dyDescent="0.25">
      <c r="A9" s="14" t="s">
        <v>13</v>
      </c>
      <c r="B9" s="5"/>
      <c r="C9" s="5"/>
      <c r="D9" s="5"/>
      <c r="E9" s="5"/>
      <c r="G9" s="5"/>
      <c r="H9" s="5"/>
      <c r="I9" s="5"/>
      <c r="J9" s="5"/>
    </row>
    <row r="10" spans="1:11" x14ac:dyDescent="0.25">
      <c r="A10" s="66" t="s">
        <v>14</v>
      </c>
      <c r="B10" s="5">
        <v>105</v>
      </c>
      <c r="C10" s="5">
        <v>1439</v>
      </c>
      <c r="D10" s="5">
        <v>253</v>
      </c>
      <c r="E10" s="5">
        <f>B10+C10+D10</f>
        <v>1797</v>
      </c>
      <c r="G10" s="5">
        <v>82</v>
      </c>
      <c r="H10" s="5">
        <v>1097</v>
      </c>
      <c r="I10" s="5">
        <v>275</v>
      </c>
      <c r="J10" s="5">
        <f>SUM(G10:I10)</f>
        <v>1454</v>
      </c>
    </row>
    <row r="11" spans="1:11" x14ac:dyDescent="0.25">
      <c r="A11" s="66" t="s">
        <v>15</v>
      </c>
      <c r="B11" s="5">
        <v>131</v>
      </c>
      <c r="C11" s="5">
        <v>2407</v>
      </c>
      <c r="D11" s="5">
        <v>307</v>
      </c>
      <c r="E11" s="5">
        <f>B11+C11+D11</f>
        <v>2845</v>
      </c>
      <c r="G11" s="5">
        <v>161</v>
      </c>
      <c r="H11" s="5">
        <v>2205</v>
      </c>
      <c r="I11" s="5">
        <v>324</v>
      </c>
      <c r="J11" s="5">
        <f>SUM(G11:I11)</f>
        <v>2690</v>
      </c>
    </row>
    <row r="12" spans="1:11" x14ac:dyDescent="0.25">
      <c r="A12" s="66" t="s">
        <v>16</v>
      </c>
      <c r="B12" s="5">
        <v>119</v>
      </c>
      <c r="C12" s="5">
        <v>2691</v>
      </c>
      <c r="D12" s="5">
        <v>268</v>
      </c>
      <c r="E12" s="5">
        <f>B12+C12+D12</f>
        <v>3078</v>
      </c>
      <c r="G12" s="5">
        <v>167</v>
      </c>
      <c r="H12" s="5">
        <v>2367</v>
      </c>
      <c r="I12" s="5">
        <v>291</v>
      </c>
      <c r="J12" s="5">
        <f>SUM(G12:I12)</f>
        <v>2825</v>
      </c>
    </row>
    <row r="13" spans="1:11" x14ac:dyDescent="0.25">
      <c r="A13" s="66" t="s">
        <v>17</v>
      </c>
      <c r="B13" s="5">
        <v>162</v>
      </c>
      <c r="C13" s="5">
        <v>3146</v>
      </c>
      <c r="D13" s="5">
        <v>248</v>
      </c>
      <c r="E13" s="5">
        <f>B13+C13+D13</f>
        <v>3556</v>
      </c>
      <c r="G13" s="5">
        <v>209</v>
      </c>
      <c r="H13" s="5">
        <v>2901</v>
      </c>
      <c r="I13" s="5">
        <v>307</v>
      </c>
      <c r="J13" s="5">
        <f>SUM(G13:I13)</f>
        <v>3417</v>
      </c>
    </row>
    <row r="14" spans="1:11" x14ac:dyDescent="0.25">
      <c r="A14" s="66" t="s">
        <v>18</v>
      </c>
      <c r="B14" s="5">
        <v>93</v>
      </c>
      <c r="C14" s="5">
        <v>1578</v>
      </c>
      <c r="D14" s="5">
        <v>52</v>
      </c>
      <c r="E14" s="11">
        <f>B14+C14+D14</f>
        <v>1723</v>
      </c>
      <c r="F14" s="11"/>
      <c r="G14" s="5">
        <v>100</v>
      </c>
      <c r="H14" s="5">
        <v>1385</v>
      </c>
      <c r="I14" s="5">
        <v>95</v>
      </c>
      <c r="J14" s="5">
        <f>SUM(G14:I14)</f>
        <v>1580</v>
      </c>
      <c r="K14" s="11"/>
    </row>
    <row r="15" spans="1:11" x14ac:dyDescent="0.25">
      <c r="A15" s="40" t="s">
        <v>19</v>
      </c>
      <c r="B15" s="27"/>
      <c r="C15" s="27"/>
      <c r="D15" s="27"/>
      <c r="E15" s="5"/>
      <c r="G15" s="27"/>
      <c r="H15" s="27"/>
      <c r="I15" s="27"/>
      <c r="J15" s="27"/>
    </row>
    <row r="16" spans="1:11" x14ac:dyDescent="0.25">
      <c r="A16" s="14" t="s">
        <v>20</v>
      </c>
      <c r="B16" s="540"/>
      <c r="C16" s="540"/>
      <c r="D16" s="540"/>
      <c r="E16" s="5"/>
      <c r="G16" s="540">
        <f>SUM(G17:G23)</f>
        <v>694</v>
      </c>
      <c r="H16" s="540">
        <f>SUM(H17:H23)</f>
        <v>9318</v>
      </c>
      <c r="I16" s="540">
        <f>SUM(I17:I23)</f>
        <v>1119</v>
      </c>
      <c r="J16" s="540">
        <f>SUM(J17:J23)</f>
        <v>11131</v>
      </c>
    </row>
    <row r="17" spans="1:11" x14ac:dyDescent="0.25">
      <c r="A17" s="22" t="s">
        <v>21</v>
      </c>
      <c r="B17" s="5">
        <f>SUM(B19:B22)</f>
        <v>125</v>
      </c>
      <c r="C17" s="5">
        <f>SUM(C19:C22)</f>
        <v>1701</v>
      </c>
      <c r="D17" s="5">
        <f>SUM(D19:D22)</f>
        <v>141</v>
      </c>
      <c r="E17" s="5">
        <f>B17+C17+D17</f>
        <v>1967</v>
      </c>
      <c r="G17" s="5">
        <v>158</v>
      </c>
      <c r="H17" s="5">
        <v>1659</v>
      </c>
      <c r="I17" s="5">
        <v>153</v>
      </c>
      <c r="J17" s="5">
        <f>SUM(G17:I17)</f>
        <v>1970</v>
      </c>
    </row>
    <row r="18" spans="1:11" x14ac:dyDescent="0.25">
      <c r="A18" s="23" t="s">
        <v>22</v>
      </c>
      <c r="B18" s="5"/>
      <c r="C18" s="5"/>
      <c r="D18" s="5"/>
      <c r="E18" s="5"/>
      <c r="G18" s="5"/>
      <c r="H18" s="5"/>
      <c r="I18" s="5"/>
      <c r="J18" s="5"/>
    </row>
    <row r="19" spans="1:11" x14ac:dyDescent="0.25">
      <c r="A19" s="23" t="s">
        <v>23</v>
      </c>
      <c r="B19" s="5">
        <v>58</v>
      </c>
      <c r="C19" s="5">
        <v>875</v>
      </c>
      <c r="D19" s="5">
        <v>81</v>
      </c>
      <c r="E19" s="5">
        <f t="shared" ref="E19:E24" si="0">B19+C19+D19</f>
        <v>1014</v>
      </c>
      <c r="G19" s="5">
        <v>76</v>
      </c>
      <c r="H19" s="5">
        <v>879</v>
      </c>
      <c r="I19" s="5">
        <v>93</v>
      </c>
      <c r="J19" s="5">
        <f t="shared" ref="J19:J24" si="1">SUM(G19:I19)</f>
        <v>1048</v>
      </c>
    </row>
    <row r="20" spans="1:11" x14ac:dyDescent="0.25">
      <c r="A20" s="23" t="s">
        <v>24</v>
      </c>
      <c r="B20" s="5">
        <v>49</v>
      </c>
      <c r="C20" s="5">
        <v>589</v>
      </c>
      <c r="D20" s="5">
        <v>38</v>
      </c>
      <c r="E20" s="5">
        <f t="shared" si="0"/>
        <v>676</v>
      </c>
      <c r="G20" s="5">
        <v>58</v>
      </c>
      <c r="H20" s="5">
        <v>567</v>
      </c>
      <c r="I20" s="5">
        <v>40</v>
      </c>
      <c r="J20" s="5">
        <f t="shared" si="1"/>
        <v>665</v>
      </c>
    </row>
    <row r="21" spans="1:11" x14ac:dyDescent="0.25">
      <c r="A21" s="23" t="s">
        <v>25</v>
      </c>
      <c r="B21" s="5">
        <v>5</v>
      </c>
      <c r="C21" s="5">
        <v>94</v>
      </c>
      <c r="D21" s="5">
        <v>7</v>
      </c>
      <c r="E21" s="5">
        <f t="shared" si="0"/>
        <v>106</v>
      </c>
      <c r="G21" s="5">
        <v>5</v>
      </c>
      <c r="H21" s="5">
        <v>98</v>
      </c>
      <c r="I21" s="5">
        <v>5</v>
      </c>
      <c r="J21" s="5">
        <f t="shared" si="1"/>
        <v>108</v>
      </c>
    </row>
    <row r="22" spans="1:11" x14ac:dyDescent="0.25">
      <c r="A22" s="23" t="s">
        <v>26</v>
      </c>
      <c r="B22" s="5">
        <v>13</v>
      </c>
      <c r="C22" s="5">
        <v>143</v>
      </c>
      <c r="D22" s="5">
        <v>15</v>
      </c>
      <c r="E22" s="5">
        <f t="shared" si="0"/>
        <v>171</v>
      </c>
      <c r="G22" s="5">
        <v>19</v>
      </c>
      <c r="H22" s="5">
        <v>115</v>
      </c>
      <c r="I22" s="5">
        <v>15</v>
      </c>
      <c r="J22" s="5">
        <f t="shared" si="1"/>
        <v>149</v>
      </c>
    </row>
    <row r="23" spans="1:11" x14ac:dyDescent="0.25">
      <c r="A23" s="22" t="s">
        <v>27</v>
      </c>
      <c r="B23" s="5">
        <v>328</v>
      </c>
      <c r="C23" s="5">
        <v>6929</v>
      </c>
      <c r="D23" s="5">
        <v>735</v>
      </c>
      <c r="E23" s="5">
        <f t="shared" si="0"/>
        <v>7992</v>
      </c>
      <c r="G23" s="5">
        <v>378</v>
      </c>
      <c r="H23" s="5">
        <v>6000</v>
      </c>
      <c r="I23" s="5">
        <v>813</v>
      </c>
      <c r="J23" s="5">
        <f t="shared" si="1"/>
        <v>7191</v>
      </c>
    </row>
    <row r="24" spans="1:11" x14ac:dyDescent="0.25">
      <c r="A24" s="25" t="s">
        <v>28</v>
      </c>
      <c r="B24" s="11">
        <v>157</v>
      </c>
      <c r="C24" s="11">
        <v>2631</v>
      </c>
      <c r="D24" s="11">
        <v>252</v>
      </c>
      <c r="E24" s="11">
        <f t="shared" si="0"/>
        <v>3040</v>
      </c>
      <c r="F24" s="11"/>
      <c r="G24" s="11">
        <v>183</v>
      </c>
      <c r="H24" s="11">
        <v>2296</v>
      </c>
      <c r="I24" s="11">
        <v>326</v>
      </c>
      <c r="J24" s="11">
        <f t="shared" si="1"/>
        <v>2805</v>
      </c>
      <c r="K24" s="11"/>
    </row>
    <row r="25" spans="1:11" x14ac:dyDescent="0.25">
      <c r="A25" s="14" t="s">
        <v>29</v>
      </c>
    </row>
    <row r="26" spans="1:11" x14ac:dyDescent="0.25">
      <c r="A26" s="49" t="s">
        <v>20</v>
      </c>
      <c r="B26" s="540"/>
      <c r="C26" s="540"/>
      <c r="D26" s="540"/>
      <c r="E26" s="5"/>
      <c r="G26" s="540">
        <f>G27+G28</f>
        <v>527</v>
      </c>
      <c r="H26" s="540">
        <f>H27+H28</f>
        <v>7599</v>
      </c>
      <c r="I26" s="540">
        <f>I27+I28</f>
        <v>972</v>
      </c>
      <c r="J26" s="540">
        <f>J27+J28</f>
        <v>9098</v>
      </c>
    </row>
    <row r="27" spans="1:11" x14ac:dyDescent="0.25">
      <c r="A27" s="66" t="s">
        <v>30</v>
      </c>
      <c r="B27" s="3">
        <v>49</v>
      </c>
      <c r="C27" s="3">
        <v>483</v>
      </c>
      <c r="D27" s="3">
        <v>35</v>
      </c>
      <c r="E27" s="5">
        <f>B27+C27+D27</f>
        <v>567</v>
      </c>
      <c r="G27" s="3">
        <v>69</v>
      </c>
      <c r="H27" s="3">
        <v>466</v>
      </c>
      <c r="I27" s="3">
        <v>43</v>
      </c>
      <c r="J27" s="5">
        <f>SUM(G27:I27)</f>
        <v>578</v>
      </c>
    </row>
    <row r="28" spans="1:11" x14ac:dyDescent="0.25">
      <c r="A28" s="66" t="s">
        <v>31</v>
      </c>
      <c r="B28" s="3">
        <v>409</v>
      </c>
      <c r="C28" s="3">
        <v>7984</v>
      </c>
      <c r="D28" s="3">
        <v>828</v>
      </c>
      <c r="E28" s="5">
        <f>B28+C28+D28</f>
        <v>9221</v>
      </c>
      <c r="G28" s="3">
        <v>458</v>
      </c>
      <c r="H28" s="3">
        <v>7133</v>
      </c>
      <c r="I28" s="3">
        <v>929</v>
      </c>
      <c r="J28" s="5">
        <f>SUM(G28:I28)</f>
        <v>8520</v>
      </c>
    </row>
    <row r="29" spans="1:11" ht="13.8" thickBot="1" x14ac:dyDescent="0.3">
      <c r="A29" s="86" t="s">
        <v>32</v>
      </c>
      <c r="B29" s="3">
        <v>152</v>
      </c>
      <c r="C29" s="3">
        <v>2794</v>
      </c>
      <c r="D29" s="3">
        <v>265</v>
      </c>
      <c r="E29" s="5">
        <f>B29+C29+D29</f>
        <v>3211</v>
      </c>
      <c r="F29" s="11"/>
      <c r="G29" s="3">
        <v>192</v>
      </c>
      <c r="H29" s="3">
        <v>2356</v>
      </c>
      <c r="I29" s="3">
        <v>320</v>
      </c>
      <c r="J29" s="5">
        <f>SUM(G29:I29)</f>
        <v>2868</v>
      </c>
      <c r="K29" s="11"/>
    </row>
    <row r="30" spans="1:11" ht="15.75" customHeight="1" x14ac:dyDescent="0.25">
      <c r="A30" s="14"/>
      <c r="B30" s="1006" t="s">
        <v>41</v>
      </c>
      <c r="C30" s="1006"/>
      <c r="D30" s="1006"/>
      <c r="E30" s="1006"/>
      <c r="F30" s="1006"/>
      <c r="G30" s="1006"/>
      <c r="H30" s="1006"/>
      <c r="I30" s="1006"/>
      <c r="J30" s="1006"/>
      <c r="K30" s="1006"/>
    </row>
    <row r="31" spans="1:11" x14ac:dyDescent="0.25">
      <c r="A31" s="14" t="s">
        <v>10</v>
      </c>
      <c r="B31" s="5"/>
      <c r="C31" s="5"/>
      <c r="D31" s="5"/>
      <c r="E31" s="5"/>
      <c r="G31" s="5"/>
      <c r="H31" s="5"/>
      <c r="I31" s="5"/>
      <c r="J31" s="5"/>
    </row>
    <row r="32" spans="1:11" x14ac:dyDescent="0.25">
      <c r="A32" s="66" t="s">
        <v>11</v>
      </c>
      <c r="B32" s="5">
        <v>214</v>
      </c>
      <c r="C32" s="5">
        <v>3929</v>
      </c>
      <c r="D32" s="5">
        <v>944</v>
      </c>
      <c r="E32" s="5">
        <f>B32+C32+D32</f>
        <v>5087</v>
      </c>
      <c r="G32" s="5">
        <v>285</v>
      </c>
      <c r="H32" s="5">
        <v>3534</v>
      </c>
      <c r="I32" s="5">
        <v>934</v>
      </c>
      <c r="J32" s="5">
        <f>SUM(G32:I32)</f>
        <v>4753</v>
      </c>
    </row>
    <row r="33" spans="1:11" x14ac:dyDescent="0.25">
      <c r="A33" s="66" t="s">
        <v>12</v>
      </c>
      <c r="B33" s="5">
        <v>182</v>
      </c>
      <c r="C33" s="5">
        <v>2034</v>
      </c>
      <c r="D33" s="5">
        <v>410</v>
      </c>
      <c r="E33" s="11">
        <f>B33+C33+D33</f>
        <v>2626</v>
      </c>
      <c r="F33" s="11"/>
      <c r="G33" s="5">
        <v>224</v>
      </c>
      <c r="H33" s="5">
        <v>1747</v>
      </c>
      <c r="I33" s="5">
        <v>381</v>
      </c>
      <c r="J33" s="5">
        <f>SUM(G33:I33)</f>
        <v>2352</v>
      </c>
      <c r="K33" s="11"/>
    </row>
    <row r="34" spans="1:11" x14ac:dyDescent="0.25">
      <c r="A34" s="40" t="s">
        <v>13</v>
      </c>
      <c r="B34" s="27"/>
      <c r="C34" s="27"/>
      <c r="D34" s="27"/>
      <c r="E34" s="5"/>
      <c r="G34" s="27"/>
      <c r="H34" s="27"/>
      <c r="I34" s="27"/>
      <c r="J34" s="27"/>
    </row>
    <row r="35" spans="1:11" x14ac:dyDescent="0.25">
      <c r="A35" s="66" t="s">
        <v>14</v>
      </c>
      <c r="B35" s="5">
        <v>25</v>
      </c>
      <c r="C35" s="5">
        <v>433</v>
      </c>
      <c r="D35" s="5">
        <v>143</v>
      </c>
      <c r="E35" s="5">
        <f>B35+C35+D35</f>
        <v>601</v>
      </c>
      <c r="G35" s="5">
        <v>32</v>
      </c>
      <c r="H35" s="5">
        <v>363</v>
      </c>
      <c r="I35" s="5">
        <v>168</v>
      </c>
      <c r="J35" s="5">
        <f>SUM(G35:I35)</f>
        <v>563</v>
      </c>
    </row>
    <row r="36" spans="1:11" x14ac:dyDescent="0.25">
      <c r="A36" s="66" t="s">
        <v>15</v>
      </c>
      <c r="B36" s="5">
        <v>80</v>
      </c>
      <c r="C36" s="5">
        <v>1523</v>
      </c>
      <c r="D36" s="5">
        <v>444</v>
      </c>
      <c r="E36" s="5">
        <f>B36+C36+D36</f>
        <v>2047</v>
      </c>
      <c r="G36" s="5">
        <v>106</v>
      </c>
      <c r="H36" s="5">
        <v>1329</v>
      </c>
      <c r="I36" s="5">
        <v>423</v>
      </c>
      <c r="J36" s="5">
        <f>SUM(G36:I36)</f>
        <v>1858</v>
      </c>
    </row>
    <row r="37" spans="1:11" x14ac:dyDescent="0.25">
      <c r="A37" s="66" t="s">
        <v>16</v>
      </c>
      <c r="B37" s="5">
        <v>135</v>
      </c>
      <c r="C37" s="5">
        <v>1946</v>
      </c>
      <c r="D37" s="5">
        <v>474</v>
      </c>
      <c r="E37" s="5">
        <f>B37+C37+D37</f>
        <v>2555</v>
      </c>
      <c r="G37" s="5">
        <v>147</v>
      </c>
      <c r="H37" s="5">
        <v>1678</v>
      </c>
      <c r="I37" s="5">
        <v>430</v>
      </c>
      <c r="J37" s="5">
        <f>SUM(G37:I37)</f>
        <v>2255</v>
      </c>
    </row>
    <row r="38" spans="1:11" x14ac:dyDescent="0.25">
      <c r="A38" s="66" t="s">
        <v>17</v>
      </c>
      <c r="B38" s="5">
        <v>134</v>
      </c>
      <c r="C38" s="5">
        <v>1726</v>
      </c>
      <c r="D38" s="5">
        <v>262</v>
      </c>
      <c r="E38" s="5">
        <f>B38+C38+D38</f>
        <v>2122</v>
      </c>
      <c r="G38" s="5">
        <v>184</v>
      </c>
      <c r="H38" s="5">
        <v>1603</v>
      </c>
      <c r="I38" s="5">
        <v>267</v>
      </c>
      <c r="J38" s="5">
        <f>SUM(G38:I38)</f>
        <v>2054</v>
      </c>
    </row>
    <row r="39" spans="1:11" x14ac:dyDescent="0.25">
      <c r="A39" s="66" t="s">
        <v>18</v>
      </c>
      <c r="B39" s="5">
        <v>22</v>
      </c>
      <c r="C39" s="5">
        <v>335</v>
      </c>
      <c r="D39" s="5">
        <v>31</v>
      </c>
      <c r="E39" s="11">
        <f>B39+C39+D39</f>
        <v>388</v>
      </c>
      <c r="F39" s="11"/>
      <c r="G39" s="5">
        <v>40</v>
      </c>
      <c r="H39" s="5">
        <v>308</v>
      </c>
      <c r="I39" s="5">
        <v>27</v>
      </c>
      <c r="J39" s="5">
        <f>SUM(G39:I39)</f>
        <v>375</v>
      </c>
      <c r="K39" s="11"/>
    </row>
    <row r="40" spans="1:11" x14ac:dyDescent="0.25">
      <c r="A40" s="40" t="s">
        <v>19</v>
      </c>
      <c r="B40" s="27"/>
      <c r="C40" s="27"/>
      <c r="D40" s="27"/>
      <c r="E40" s="5"/>
      <c r="G40" s="27"/>
      <c r="H40" s="27"/>
      <c r="I40" s="27"/>
      <c r="J40" s="27"/>
    </row>
    <row r="41" spans="1:11" x14ac:dyDescent="0.25">
      <c r="A41" s="14" t="s">
        <v>20</v>
      </c>
      <c r="B41" s="540"/>
      <c r="C41" s="540"/>
      <c r="D41" s="540"/>
      <c r="E41" s="5"/>
      <c r="G41" s="540">
        <f>SUM(G42:G48)</f>
        <v>483</v>
      </c>
      <c r="H41" s="540">
        <f>SUM(H42:H48)</f>
        <v>5028</v>
      </c>
      <c r="I41" s="540">
        <f>SUM(I42:I48)</f>
        <v>1198</v>
      </c>
      <c r="J41" s="540">
        <f>SUM(J42:J48)</f>
        <v>6709</v>
      </c>
    </row>
    <row r="42" spans="1:11" x14ac:dyDescent="0.25">
      <c r="A42" s="22" t="s">
        <v>21</v>
      </c>
      <c r="B42" s="5">
        <f>SUM(B44:B47)</f>
        <v>79</v>
      </c>
      <c r="C42" s="5">
        <f>SUM(C44:C47)</f>
        <v>867</v>
      </c>
      <c r="D42" s="5">
        <f>SUM(D44:D47)</f>
        <v>133</v>
      </c>
      <c r="E42" s="5">
        <f>B42+C42+D42</f>
        <v>1079</v>
      </c>
      <c r="G42" s="5">
        <v>96</v>
      </c>
      <c r="H42" s="5">
        <v>790</v>
      </c>
      <c r="I42" s="5">
        <v>143</v>
      </c>
      <c r="J42" s="5">
        <f>SUM(G42:I42)</f>
        <v>1029</v>
      </c>
    </row>
    <row r="43" spans="1:11" x14ac:dyDescent="0.25">
      <c r="A43" s="23" t="s">
        <v>22</v>
      </c>
      <c r="B43" s="5"/>
      <c r="C43" s="5"/>
      <c r="D43" s="5"/>
      <c r="E43" s="5"/>
      <c r="G43" s="5"/>
      <c r="H43" s="5"/>
      <c r="I43" s="5"/>
      <c r="J43" s="5"/>
    </row>
    <row r="44" spans="1:11" x14ac:dyDescent="0.25">
      <c r="A44" s="23" t="s">
        <v>23</v>
      </c>
      <c r="B44" s="5">
        <v>36</v>
      </c>
      <c r="C44" s="5">
        <v>398</v>
      </c>
      <c r="D44" s="5">
        <v>69</v>
      </c>
      <c r="E44" s="5">
        <f t="shared" ref="E44:E49" si="2">B44+C44+D44</f>
        <v>503</v>
      </c>
      <c r="G44" s="5">
        <v>43</v>
      </c>
      <c r="H44" s="5">
        <v>378</v>
      </c>
      <c r="I44" s="5">
        <v>68</v>
      </c>
      <c r="J44" s="5">
        <f t="shared" ref="J44:J49" si="3">SUM(G44:I44)</f>
        <v>489</v>
      </c>
    </row>
    <row r="45" spans="1:11" x14ac:dyDescent="0.25">
      <c r="A45" s="23" t="s">
        <v>24</v>
      </c>
      <c r="B45" s="5">
        <v>34</v>
      </c>
      <c r="C45" s="5">
        <v>314</v>
      </c>
      <c r="D45" s="5">
        <v>36</v>
      </c>
      <c r="E45" s="5">
        <f t="shared" si="2"/>
        <v>384</v>
      </c>
      <c r="G45" s="5">
        <v>39</v>
      </c>
      <c r="H45" s="5">
        <v>268</v>
      </c>
      <c r="I45" s="5">
        <v>39</v>
      </c>
      <c r="J45" s="5">
        <f t="shared" si="3"/>
        <v>346</v>
      </c>
    </row>
    <row r="46" spans="1:11" x14ac:dyDescent="0.25">
      <c r="A46" s="23" t="s">
        <v>25</v>
      </c>
      <c r="B46" s="5">
        <v>2</v>
      </c>
      <c r="C46" s="5">
        <v>71</v>
      </c>
      <c r="D46" s="5">
        <v>12</v>
      </c>
      <c r="E46" s="5">
        <f t="shared" si="2"/>
        <v>85</v>
      </c>
      <c r="G46" s="5">
        <v>4</v>
      </c>
      <c r="H46" s="5">
        <v>50</v>
      </c>
      <c r="I46" s="5">
        <v>18</v>
      </c>
      <c r="J46" s="5">
        <f t="shared" si="3"/>
        <v>72</v>
      </c>
    </row>
    <row r="47" spans="1:11" x14ac:dyDescent="0.25">
      <c r="A47" s="23" t="s">
        <v>26</v>
      </c>
      <c r="B47" s="5">
        <v>7</v>
      </c>
      <c r="C47" s="5">
        <v>84</v>
      </c>
      <c r="D47" s="5">
        <v>16</v>
      </c>
      <c r="E47" s="5">
        <f t="shared" si="2"/>
        <v>107</v>
      </c>
      <c r="G47" s="5">
        <v>10</v>
      </c>
      <c r="H47" s="5">
        <v>94</v>
      </c>
      <c r="I47" s="5">
        <v>18</v>
      </c>
      <c r="J47" s="5">
        <f t="shared" si="3"/>
        <v>122</v>
      </c>
    </row>
    <row r="48" spans="1:11" x14ac:dyDescent="0.25">
      <c r="A48" s="22" t="s">
        <v>27</v>
      </c>
      <c r="B48" s="5">
        <v>227</v>
      </c>
      <c r="C48" s="5">
        <v>3957</v>
      </c>
      <c r="D48" s="5">
        <v>959</v>
      </c>
      <c r="E48" s="5">
        <f t="shared" si="2"/>
        <v>5143</v>
      </c>
      <c r="G48" s="5">
        <v>291</v>
      </c>
      <c r="H48" s="5">
        <v>3448</v>
      </c>
      <c r="I48" s="5">
        <v>912</v>
      </c>
      <c r="J48" s="5">
        <f t="shared" si="3"/>
        <v>4651</v>
      </c>
    </row>
    <row r="49" spans="1:11" x14ac:dyDescent="0.25">
      <c r="A49" s="25" t="s">
        <v>28</v>
      </c>
      <c r="B49" s="11">
        <v>90</v>
      </c>
      <c r="C49" s="11">
        <v>1139</v>
      </c>
      <c r="D49" s="11">
        <v>262</v>
      </c>
      <c r="E49" s="11">
        <f t="shared" si="2"/>
        <v>1491</v>
      </c>
      <c r="F49" s="11"/>
      <c r="G49" s="11">
        <v>122</v>
      </c>
      <c r="H49" s="11">
        <v>1043</v>
      </c>
      <c r="I49" s="11">
        <v>260</v>
      </c>
      <c r="J49" s="5">
        <f t="shared" si="3"/>
        <v>1425</v>
      </c>
      <c r="K49" s="11"/>
    </row>
    <row r="50" spans="1:11" x14ac:dyDescent="0.25">
      <c r="A50" s="40" t="s">
        <v>29</v>
      </c>
      <c r="B50" s="27"/>
      <c r="C50" s="27"/>
      <c r="D50" s="27"/>
      <c r="G50" s="27"/>
      <c r="H50" s="27"/>
      <c r="I50" s="27"/>
      <c r="J50" s="27"/>
    </row>
    <row r="51" spans="1:11" x14ac:dyDescent="0.25">
      <c r="A51" s="14" t="s">
        <v>20</v>
      </c>
      <c r="B51" s="540"/>
      <c r="C51" s="540"/>
      <c r="D51" s="540"/>
      <c r="E51" s="5"/>
      <c r="G51" s="540">
        <f>G52+G53</f>
        <v>374</v>
      </c>
      <c r="H51" s="540">
        <f>H52+H53</f>
        <v>4035</v>
      </c>
      <c r="I51" s="540">
        <f>I52+I53</f>
        <v>1021</v>
      </c>
      <c r="J51" s="540">
        <f>J52+J53</f>
        <v>5430</v>
      </c>
    </row>
    <row r="52" spans="1:11" x14ac:dyDescent="0.25">
      <c r="A52" s="66" t="s">
        <v>30</v>
      </c>
      <c r="B52" s="5">
        <v>21</v>
      </c>
      <c r="C52" s="5">
        <v>194</v>
      </c>
      <c r="D52" s="5">
        <v>33</v>
      </c>
      <c r="E52" s="5">
        <f>B52+C52+D52</f>
        <v>248</v>
      </c>
      <c r="G52" s="5">
        <v>31</v>
      </c>
      <c r="H52" s="5">
        <v>187</v>
      </c>
      <c r="I52" s="5">
        <v>34</v>
      </c>
      <c r="J52" s="5">
        <f>SUM(G52:I52)</f>
        <v>252</v>
      </c>
    </row>
    <row r="53" spans="1:11" x14ac:dyDescent="0.25">
      <c r="A53" s="66" t="s">
        <v>31</v>
      </c>
      <c r="B53" s="5">
        <v>266</v>
      </c>
      <c r="C53" s="5">
        <v>4365</v>
      </c>
      <c r="D53" s="5">
        <v>1025</v>
      </c>
      <c r="E53" s="5">
        <f>B53+C53+D53</f>
        <v>5656</v>
      </c>
      <c r="G53" s="5">
        <v>343</v>
      </c>
      <c r="H53" s="5">
        <v>3848</v>
      </c>
      <c r="I53" s="5">
        <v>987</v>
      </c>
      <c r="J53" s="5">
        <f>SUM(G53:I53)</f>
        <v>5178</v>
      </c>
    </row>
    <row r="54" spans="1:11" ht="13.8" thickBot="1" x14ac:dyDescent="0.3">
      <c r="A54" s="86" t="s">
        <v>32</v>
      </c>
      <c r="B54" s="65">
        <v>109</v>
      </c>
      <c r="C54" s="65">
        <v>1404</v>
      </c>
      <c r="D54" s="65">
        <v>296</v>
      </c>
      <c r="E54" s="5">
        <f>B54+C54+D54</f>
        <v>1809</v>
      </c>
      <c r="F54" s="65"/>
      <c r="G54" s="65">
        <v>135</v>
      </c>
      <c r="H54" s="65">
        <v>1246</v>
      </c>
      <c r="I54" s="65">
        <v>294</v>
      </c>
      <c r="J54" s="5">
        <f>SUM(G54:I54)</f>
        <v>1675</v>
      </c>
      <c r="K54" s="65"/>
    </row>
    <row r="55" spans="1:11" ht="15.75" customHeight="1" x14ac:dyDescent="0.25">
      <c r="A55" s="14"/>
      <c r="B55" s="1006" t="s">
        <v>152</v>
      </c>
      <c r="C55" s="1006"/>
      <c r="D55" s="1006"/>
      <c r="E55" s="1006"/>
      <c r="F55" s="1006"/>
      <c r="G55" s="1006"/>
      <c r="H55" s="1006"/>
      <c r="I55" s="1006"/>
      <c r="J55" s="1006"/>
      <c r="K55" s="1006"/>
    </row>
    <row r="56" spans="1:11" x14ac:dyDescent="0.25">
      <c r="A56" s="14" t="s">
        <v>10</v>
      </c>
      <c r="B56" s="5"/>
      <c r="C56" s="5"/>
      <c r="D56" s="5"/>
      <c r="E56" s="5"/>
      <c r="G56" s="5"/>
      <c r="H56" s="5"/>
      <c r="I56" s="5"/>
      <c r="J56" s="5"/>
    </row>
    <row r="57" spans="1:11" x14ac:dyDescent="0.25">
      <c r="A57" s="66" t="s">
        <v>11</v>
      </c>
      <c r="B57" s="5">
        <v>25</v>
      </c>
      <c r="C57" s="5">
        <v>400</v>
      </c>
      <c r="D57" s="5">
        <v>173</v>
      </c>
      <c r="E57" s="5">
        <f>B57+C57+D57</f>
        <v>598</v>
      </c>
      <c r="G57" s="5">
        <v>25</v>
      </c>
      <c r="H57" s="5">
        <v>409</v>
      </c>
      <c r="I57" s="5">
        <v>163</v>
      </c>
      <c r="J57" s="5">
        <f>SUM(G57:I57)</f>
        <v>597</v>
      </c>
    </row>
    <row r="58" spans="1:11" x14ac:dyDescent="0.25">
      <c r="A58" s="66" t="s">
        <v>12</v>
      </c>
      <c r="B58" s="5">
        <v>53</v>
      </c>
      <c r="C58" s="5">
        <v>415</v>
      </c>
      <c r="D58" s="5">
        <v>144</v>
      </c>
      <c r="E58" s="11">
        <f>B58+C58+D58</f>
        <v>612</v>
      </c>
      <c r="F58" s="11"/>
      <c r="G58" s="5">
        <v>41</v>
      </c>
      <c r="H58" s="5">
        <v>380</v>
      </c>
      <c r="I58" s="5">
        <v>136</v>
      </c>
      <c r="J58" s="5">
        <f>SUM(G58:I58)</f>
        <v>557</v>
      </c>
      <c r="K58" s="11"/>
    </row>
    <row r="59" spans="1:11" x14ac:dyDescent="0.25">
      <c r="A59" s="40" t="s">
        <v>13</v>
      </c>
      <c r="B59" s="27"/>
      <c r="C59" s="27"/>
      <c r="D59" s="27"/>
      <c r="E59" s="5"/>
      <c r="G59" s="27"/>
      <c r="H59" s="27"/>
      <c r="I59" s="27"/>
      <c r="J59" s="27"/>
    </row>
    <row r="60" spans="1:11" x14ac:dyDescent="0.25">
      <c r="A60" s="66" t="s">
        <v>14</v>
      </c>
      <c r="B60" s="5">
        <v>2</v>
      </c>
      <c r="C60" s="5">
        <v>12</v>
      </c>
      <c r="D60" s="5">
        <v>11</v>
      </c>
      <c r="E60" s="5">
        <f>B60+C60+D60</f>
        <v>25</v>
      </c>
      <c r="G60" s="5">
        <v>0</v>
      </c>
      <c r="H60" s="5">
        <v>11</v>
      </c>
      <c r="I60" s="5">
        <v>10</v>
      </c>
      <c r="J60" s="5">
        <f>SUM(G60:I60)</f>
        <v>21</v>
      </c>
    </row>
    <row r="61" spans="1:11" x14ac:dyDescent="0.25">
      <c r="A61" s="66" t="s">
        <v>15</v>
      </c>
      <c r="B61" s="5">
        <v>9</v>
      </c>
      <c r="C61" s="5">
        <v>187</v>
      </c>
      <c r="D61" s="5">
        <v>85</v>
      </c>
      <c r="E61" s="5">
        <f>B61+C61+D61</f>
        <v>281</v>
      </c>
      <c r="G61" s="5">
        <v>8</v>
      </c>
      <c r="H61" s="5">
        <v>174</v>
      </c>
      <c r="I61" s="5">
        <v>98</v>
      </c>
      <c r="J61" s="5">
        <f>SUM(G61:I61)</f>
        <v>280</v>
      </c>
    </row>
    <row r="62" spans="1:11" x14ac:dyDescent="0.25">
      <c r="A62" s="66" t="s">
        <v>16</v>
      </c>
      <c r="B62" s="5">
        <v>20</v>
      </c>
      <c r="C62" s="5">
        <v>273</v>
      </c>
      <c r="D62" s="5">
        <v>126</v>
      </c>
      <c r="E62" s="5">
        <f>B62+C62+D62</f>
        <v>419</v>
      </c>
      <c r="G62" s="5">
        <v>24</v>
      </c>
      <c r="H62" s="5">
        <v>259</v>
      </c>
      <c r="I62" s="5">
        <v>95</v>
      </c>
      <c r="J62" s="5">
        <f>SUM(G62:I62)</f>
        <v>378</v>
      </c>
    </row>
    <row r="63" spans="1:11" x14ac:dyDescent="0.25">
      <c r="A63" s="66" t="s">
        <v>17</v>
      </c>
      <c r="B63" s="5">
        <v>37</v>
      </c>
      <c r="C63" s="5">
        <v>302</v>
      </c>
      <c r="D63" s="5">
        <v>84</v>
      </c>
      <c r="E63" s="5">
        <f>B63+C63+D63</f>
        <v>423</v>
      </c>
      <c r="G63" s="5">
        <v>31</v>
      </c>
      <c r="H63" s="5">
        <v>301</v>
      </c>
      <c r="I63" s="5">
        <v>84</v>
      </c>
      <c r="J63" s="5">
        <f>SUM(G63:I63)</f>
        <v>416</v>
      </c>
    </row>
    <row r="64" spans="1:11" x14ac:dyDescent="0.25">
      <c r="A64" s="66" t="s">
        <v>18</v>
      </c>
      <c r="B64" s="5">
        <v>10</v>
      </c>
      <c r="C64" s="5">
        <v>41</v>
      </c>
      <c r="D64" s="5">
        <v>11</v>
      </c>
      <c r="E64" s="11">
        <f>B64+C64+D64</f>
        <v>62</v>
      </c>
      <c r="F64" s="11"/>
      <c r="G64" s="5">
        <v>3</v>
      </c>
      <c r="H64" s="5">
        <v>44</v>
      </c>
      <c r="I64" s="5">
        <v>12</v>
      </c>
      <c r="J64" s="5">
        <f>SUM(G64:I64)</f>
        <v>59</v>
      </c>
      <c r="K64" s="11"/>
    </row>
    <row r="65" spans="1:11" x14ac:dyDescent="0.25">
      <c r="A65" s="40" t="s">
        <v>19</v>
      </c>
      <c r="B65" s="27"/>
      <c r="C65" s="27"/>
      <c r="D65" s="27"/>
      <c r="E65" s="5"/>
      <c r="G65" s="27"/>
      <c r="H65" s="27"/>
      <c r="I65" s="27"/>
      <c r="J65" s="27"/>
    </row>
    <row r="66" spans="1:11" x14ac:dyDescent="0.25">
      <c r="A66" s="14" t="s">
        <v>20</v>
      </c>
      <c r="B66" s="540"/>
      <c r="C66" s="540"/>
      <c r="D66" s="540"/>
      <c r="E66" s="5"/>
      <c r="G66" s="540">
        <f>SUM(G67:G73)</f>
        <v>48</v>
      </c>
      <c r="H66" s="540">
        <f>SUM(H67:H73)</f>
        <v>648</v>
      </c>
      <c r="I66" s="540">
        <f>SUM(I67:I73)</f>
        <v>243</v>
      </c>
      <c r="J66" s="540">
        <f>SUM(J67:J73)</f>
        <v>939</v>
      </c>
    </row>
    <row r="67" spans="1:11" x14ac:dyDescent="0.25">
      <c r="A67" s="22" t="s">
        <v>21</v>
      </c>
      <c r="B67" s="5">
        <f>SUM(B69:B72)</f>
        <v>5</v>
      </c>
      <c r="C67" s="5">
        <f>SUM(C69:C72)</f>
        <v>51</v>
      </c>
      <c r="D67" s="5">
        <f>SUM(D69:D72)</f>
        <v>12</v>
      </c>
      <c r="E67" s="5">
        <f>B67+C67+D67</f>
        <v>68</v>
      </c>
      <c r="G67" s="5">
        <v>5</v>
      </c>
      <c r="H67" s="5">
        <v>58</v>
      </c>
      <c r="I67" s="5">
        <v>12</v>
      </c>
      <c r="J67" s="5">
        <f>SUM(G67:I67)</f>
        <v>75</v>
      </c>
    </row>
    <row r="68" spans="1:11" x14ac:dyDescent="0.25">
      <c r="A68" s="23" t="s">
        <v>22</v>
      </c>
      <c r="B68" s="5"/>
      <c r="C68" s="5"/>
      <c r="D68" s="5"/>
      <c r="E68" s="5"/>
      <c r="G68" s="5"/>
      <c r="H68" s="5"/>
      <c r="I68" s="5"/>
      <c r="J68" s="5"/>
    </row>
    <row r="69" spans="1:11" x14ac:dyDescent="0.25">
      <c r="A69" s="23" t="s">
        <v>23</v>
      </c>
      <c r="B69" s="5">
        <v>3</v>
      </c>
      <c r="C69" s="5">
        <v>21</v>
      </c>
      <c r="D69" s="5">
        <v>6</v>
      </c>
      <c r="E69" s="5">
        <f t="shared" ref="E69:E74" si="4">B69+C69+D69</f>
        <v>30</v>
      </c>
      <c r="G69" s="5">
        <v>3</v>
      </c>
      <c r="H69" s="5">
        <v>21</v>
      </c>
      <c r="I69" s="5">
        <v>8</v>
      </c>
      <c r="J69" s="5">
        <f t="shared" ref="J69:J74" si="5">SUM(G69:I69)</f>
        <v>32</v>
      </c>
    </row>
    <row r="70" spans="1:11" x14ac:dyDescent="0.25">
      <c r="A70" s="23" t="s">
        <v>24</v>
      </c>
      <c r="B70" s="5">
        <v>2</v>
      </c>
      <c r="C70" s="5">
        <v>13</v>
      </c>
      <c r="D70" s="5">
        <v>2</v>
      </c>
      <c r="E70" s="5">
        <f t="shared" si="4"/>
        <v>17</v>
      </c>
      <c r="G70" s="5">
        <v>2</v>
      </c>
      <c r="H70" s="5">
        <v>16</v>
      </c>
      <c r="I70" s="5">
        <v>2</v>
      </c>
      <c r="J70" s="5">
        <f t="shared" si="5"/>
        <v>20</v>
      </c>
    </row>
    <row r="71" spans="1:11" x14ac:dyDescent="0.25">
      <c r="A71" s="23" t="s">
        <v>25</v>
      </c>
      <c r="B71" s="5">
        <v>0</v>
      </c>
      <c r="C71" s="5">
        <v>7</v>
      </c>
      <c r="D71" s="5">
        <v>2</v>
      </c>
      <c r="E71" s="5">
        <f t="shared" si="4"/>
        <v>9</v>
      </c>
      <c r="G71" s="5">
        <v>0</v>
      </c>
      <c r="H71" s="5">
        <v>10</v>
      </c>
      <c r="I71" s="5">
        <v>1</v>
      </c>
      <c r="J71" s="5">
        <f t="shared" si="5"/>
        <v>11</v>
      </c>
    </row>
    <row r="72" spans="1:11" x14ac:dyDescent="0.25">
      <c r="A72" s="23" t="s">
        <v>26</v>
      </c>
      <c r="B72" s="5">
        <v>0</v>
      </c>
      <c r="C72" s="5">
        <v>10</v>
      </c>
      <c r="D72" s="5">
        <v>2</v>
      </c>
      <c r="E72" s="5">
        <f t="shared" si="4"/>
        <v>12</v>
      </c>
      <c r="G72" s="5">
        <v>0</v>
      </c>
      <c r="H72" s="5">
        <v>11</v>
      </c>
      <c r="I72" s="5">
        <v>1</v>
      </c>
      <c r="J72" s="5">
        <f t="shared" si="5"/>
        <v>12</v>
      </c>
    </row>
    <row r="73" spans="1:11" x14ac:dyDescent="0.25">
      <c r="A73" s="22" t="s">
        <v>27</v>
      </c>
      <c r="B73" s="5">
        <v>44</v>
      </c>
      <c r="C73" s="5">
        <v>558</v>
      </c>
      <c r="D73" s="5">
        <v>237</v>
      </c>
      <c r="E73" s="5">
        <f t="shared" si="4"/>
        <v>839</v>
      </c>
      <c r="G73" s="5">
        <v>38</v>
      </c>
      <c r="H73" s="5">
        <v>532</v>
      </c>
      <c r="I73" s="5">
        <v>219</v>
      </c>
      <c r="J73" s="5">
        <f t="shared" si="5"/>
        <v>789</v>
      </c>
    </row>
    <row r="74" spans="1:11" x14ac:dyDescent="0.25">
      <c r="A74" s="25" t="s">
        <v>28</v>
      </c>
      <c r="B74" s="11">
        <v>29</v>
      </c>
      <c r="C74" s="11">
        <v>206</v>
      </c>
      <c r="D74" s="11">
        <v>68</v>
      </c>
      <c r="E74" s="11">
        <f t="shared" si="4"/>
        <v>303</v>
      </c>
      <c r="F74" s="11"/>
      <c r="G74" s="11">
        <v>23</v>
      </c>
      <c r="H74" s="11">
        <v>199</v>
      </c>
      <c r="I74" s="11">
        <v>68</v>
      </c>
      <c r="J74" s="5">
        <f t="shared" si="5"/>
        <v>290</v>
      </c>
      <c r="K74" s="11"/>
    </row>
    <row r="75" spans="1:11" x14ac:dyDescent="0.25">
      <c r="A75" s="40" t="s">
        <v>29</v>
      </c>
      <c r="B75" s="27"/>
      <c r="C75" s="27"/>
      <c r="D75" s="27"/>
      <c r="G75" s="27"/>
      <c r="H75" s="27"/>
      <c r="I75" s="27"/>
      <c r="J75" s="27"/>
    </row>
    <row r="76" spans="1:11" x14ac:dyDescent="0.25">
      <c r="A76" s="14" t="s">
        <v>20</v>
      </c>
      <c r="B76" s="540"/>
      <c r="C76" s="540"/>
      <c r="D76" s="540"/>
      <c r="E76" s="5"/>
      <c r="G76" s="540">
        <f>G77+G78</f>
        <v>43</v>
      </c>
      <c r="H76" s="540">
        <f>H77+H78</f>
        <v>514</v>
      </c>
      <c r="I76" s="540">
        <f>I77+I78</f>
        <v>218</v>
      </c>
      <c r="J76" s="540">
        <f>J77+J78</f>
        <v>775</v>
      </c>
    </row>
    <row r="77" spans="1:11" x14ac:dyDescent="0.25">
      <c r="A77" s="66" t="s">
        <v>30</v>
      </c>
      <c r="B77" s="5">
        <v>1</v>
      </c>
      <c r="C77" s="5">
        <v>22</v>
      </c>
      <c r="D77" s="5">
        <v>7</v>
      </c>
      <c r="E77" s="5">
        <f>B77+C77+D77</f>
        <v>30</v>
      </c>
      <c r="G77" s="5">
        <v>7</v>
      </c>
      <c r="H77" s="5">
        <v>18</v>
      </c>
      <c r="I77" s="5">
        <v>6</v>
      </c>
      <c r="J77" s="5">
        <f>SUM(G77:I77)</f>
        <v>31</v>
      </c>
    </row>
    <row r="78" spans="1:11" x14ac:dyDescent="0.25">
      <c r="A78" s="66" t="s">
        <v>31</v>
      </c>
      <c r="B78" s="5">
        <v>43</v>
      </c>
      <c r="C78" s="5">
        <v>504</v>
      </c>
      <c r="D78" s="5">
        <v>205</v>
      </c>
      <c r="E78" s="5">
        <f>B78+C78+D78</f>
        <v>752</v>
      </c>
      <c r="G78" s="5">
        <v>36</v>
      </c>
      <c r="H78" s="5">
        <v>496</v>
      </c>
      <c r="I78" s="5">
        <v>212</v>
      </c>
      <c r="J78" s="5">
        <f>SUM(G78:I78)</f>
        <v>744</v>
      </c>
    </row>
    <row r="79" spans="1:11" ht="13.8" thickBot="1" x14ac:dyDescent="0.3">
      <c r="A79" s="86" t="s">
        <v>32</v>
      </c>
      <c r="B79" s="65">
        <v>34</v>
      </c>
      <c r="C79" s="65">
        <v>289</v>
      </c>
      <c r="D79" s="65">
        <v>105</v>
      </c>
      <c r="E79" s="5">
        <f>B79+C79+D79</f>
        <v>428</v>
      </c>
      <c r="F79" s="65"/>
      <c r="G79" s="65">
        <v>23</v>
      </c>
      <c r="H79" s="65">
        <v>275</v>
      </c>
      <c r="I79" s="65">
        <v>81</v>
      </c>
      <c r="J79" s="5">
        <f>SUM(G79:I79)</f>
        <v>379</v>
      </c>
      <c r="K79" s="65"/>
    </row>
    <row r="80" spans="1:11" ht="15.75" customHeight="1" x14ac:dyDescent="0.25">
      <c r="A80" s="14"/>
      <c r="B80" s="1006" t="s">
        <v>44</v>
      </c>
      <c r="C80" s="1006"/>
      <c r="D80" s="1006"/>
      <c r="E80" s="1006"/>
      <c r="F80" s="1006"/>
      <c r="G80" s="1006"/>
      <c r="H80" s="1006"/>
      <c r="I80" s="1006"/>
      <c r="J80" s="1006"/>
      <c r="K80" s="1006"/>
    </row>
    <row r="81" spans="1:11" x14ac:dyDescent="0.25">
      <c r="A81" s="14" t="s">
        <v>10</v>
      </c>
      <c r="B81" s="5"/>
      <c r="C81" s="5"/>
      <c r="D81" s="5"/>
      <c r="E81" s="5"/>
      <c r="G81" s="5"/>
      <c r="H81" s="5"/>
      <c r="I81" s="5"/>
      <c r="J81" s="5"/>
    </row>
    <row r="82" spans="1:11" x14ac:dyDescent="0.25">
      <c r="A82" s="66" t="s">
        <v>11</v>
      </c>
      <c r="B82" s="5"/>
      <c r="C82" s="5"/>
      <c r="D82" s="5"/>
      <c r="E82" s="5"/>
      <c r="G82" s="5"/>
      <c r="H82" s="5"/>
      <c r="I82" s="5"/>
      <c r="J82" s="5"/>
    </row>
    <row r="83" spans="1:11" x14ac:dyDescent="0.25">
      <c r="A83" s="66" t="s">
        <v>12</v>
      </c>
      <c r="B83" s="5"/>
      <c r="C83" s="5"/>
      <c r="D83" s="5"/>
      <c r="E83" s="5"/>
      <c r="F83" s="11"/>
      <c r="G83" s="5"/>
      <c r="H83" s="5"/>
      <c r="I83" s="5"/>
      <c r="J83" s="5"/>
      <c r="K83" s="11"/>
    </row>
    <row r="84" spans="1:11" x14ac:dyDescent="0.25">
      <c r="A84" s="40" t="s">
        <v>13</v>
      </c>
      <c r="B84" s="27"/>
      <c r="C84" s="27"/>
      <c r="D84" s="27"/>
      <c r="E84" s="27"/>
      <c r="G84" s="27"/>
      <c r="H84" s="27"/>
      <c r="I84" s="27"/>
      <c r="J84" s="27"/>
    </row>
    <row r="85" spans="1:11" x14ac:dyDescent="0.25">
      <c r="A85" s="66" t="s">
        <v>14</v>
      </c>
      <c r="B85" s="5"/>
      <c r="C85" s="5"/>
      <c r="D85" s="5"/>
      <c r="E85" s="5"/>
      <c r="G85" s="5"/>
      <c r="H85" s="5"/>
      <c r="I85" s="5"/>
      <c r="J85" s="5"/>
    </row>
    <row r="86" spans="1:11" x14ac:dyDescent="0.25">
      <c r="A86" s="66" t="s">
        <v>15</v>
      </c>
      <c r="B86" s="5"/>
      <c r="C86" s="5"/>
      <c r="D86" s="5"/>
      <c r="E86" s="5"/>
      <c r="G86" s="5"/>
      <c r="H86" s="5"/>
      <c r="I86" s="5"/>
      <c r="J86" s="5"/>
    </row>
    <row r="87" spans="1:11" x14ac:dyDescent="0.25">
      <c r="A87" s="66" t="s">
        <v>16</v>
      </c>
      <c r="B87" s="5"/>
      <c r="C87" s="5"/>
      <c r="D87" s="5"/>
      <c r="E87" s="5"/>
      <c r="G87" s="5"/>
      <c r="H87" s="5"/>
      <c r="I87" s="5"/>
      <c r="J87" s="5"/>
    </row>
    <row r="88" spans="1:11" x14ac:dyDescent="0.25">
      <c r="A88" s="66" t="s">
        <v>17</v>
      </c>
      <c r="B88" s="5"/>
      <c r="C88" s="5"/>
      <c r="D88" s="5"/>
      <c r="E88" s="5"/>
      <c r="G88" s="5"/>
      <c r="H88" s="5"/>
      <c r="I88" s="5"/>
      <c r="J88" s="5"/>
    </row>
    <row r="89" spans="1:11" x14ac:dyDescent="0.25">
      <c r="A89" s="66" t="s">
        <v>18</v>
      </c>
      <c r="B89" s="5"/>
      <c r="C89" s="5"/>
      <c r="D89" s="5"/>
      <c r="E89" s="5"/>
      <c r="F89" s="11"/>
      <c r="G89" s="5"/>
      <c r="H89" s="5"/>
      <c r="I89" s="5"/>
      <c r="J89" s="5"/>
      <c r="K89" s="11"/>
    </row>
    <row r="90" spans="1:11" x14ac:dyDescent="0.25">
      <c r="A90" s="40" t="s">
        <v>19</v>
      </c>
      <c r="B90" s="27"/>
      <c r="C90" s="27"/>
      <c r="D90" s="27"/>
      <c r="E90" s="27"/>
      <c r="G90" s="27"/>
      <c r="H90" s="27"/>
      <c r="I90" s="27"/>
      <c r="J90" s="27"/>
    </row>
    <row r="91" spans="1:11" x14ac:dyDescent="0.25">
      <c r="A91" s="14" t="s">
        <v>20</v>
      </c>
      <c r="B91" s="540"/>
      <c r="C91" s="540"/>
      <c r="D91" s="540"/>
      <c r="E91" s="5"/>
      <c r="G91" s="540"/>
      <c r="H91" s="540"/>
      <c r="I91" s="540"/>
      <c r="J91" s="5"/>
    </row>
    <row r="92" spans="1:11" x14ac:dyDescent="0.25">
      <c r="A92" s="22" t="s">
        <v>21</v>
      </c>
      <c r="B92" s="5"/>
      <c r="C92" s="5"/>
      <c r="D92" s="5"/>
      <c r="E92" s="5"/>
      <c r="G92" s="5"/>
      <c r="H92" s="5"/>
      <c r="I92" s="5"/>
      <c r="J92" s="5"/>
    </row>
    <row r="93" spans="1:11" x14ac:dyDescent="0.25">
      <c r="A93" s="23" t="s">
        <v>22</v>
      </c>
      <c r="B93" s="5"/>
      <c r="C93" s="5"/>
      <c r="D93" s="5"/>
      <c r="E93" s="5"/>
      <c r="G93" s="5"/>
      <c r="H93" s="5"/>
      <c r="I93" s="5"/>
      <c r="J93" s="5"/>
    </row>
    <row r="94" spans="1:11" x14ac:dyDescent="0.25">
      <c r="A94" s="23" t="s">
        <v>23</v>
      </c>
      <c r="B94" s="5"/>
      <c r="C94" s="5"/>
      <c r="D94" s="5"/>
      <c r="E94" s="5"/>
      <c r="G94" s="5"/>
      <c r="H94" s="5"/>
      <c r="I94" s="5"/>
      <c r="J94" s="5"/>
    </row>
    <row r="95" spans="1:11" x14ac:dyDescent="0.25">
      <c r="A95" s="23" t="s">
        <v>24</v>
      </c>
      <c r="B95" s="5"/>
      <c r="C95" s="5"/>
      <c r="D95" s="5"/>
      <c r="E95" s="5"/>
      <c r="G95" s="5"/>
      <c r="H95" s="5"/>
      <c r="I95" s="5"/>
      <c r="J95" s="5"/>
    </row>
    <row r="96" spans="1:11" x14ac:dyDescent="0.25">
      <c r="A96" s="23" t="s">
        <v>25</v>
      </c>
      <c r="B96" s="5"/>
      <c r="C96" s="5"/>
      <c r="D96" s="5"/>
      <c r="E96" s="5"/>
      <c r="G96" s="5"/>
      <c r="H96" s="5"/>
      <c r="I96" s="5"/>
      <c r="J96" s="5"/>
    </row>
    <row r="97" spans="1:28" x14ac:dyDescent="0.25">
      <c r="A97" s="23" t="s">
        <v>26</v>
      </c>
      <c r="B97" s="5"/>
      <c r="C97" s="5"/>
      <c r="D97" s="5"/>
      <c r="E97" s="5"/>
      <c r="G97" s="5"/>
      <c r="H97" s="5"/>
      <c r="I97" s="5"/>
      <c r="J97" s="5"/>
    </row>
    <row r="98" spans="1:28" x14ac:dyDescent="0.25">
      <c r="A98" s="22" t="s">
        <v>27</v>
      </c>
      <c r="B98" s="5"/>
      <c r="C98" s="5"/>
      <c r="D98" s="5"/>
      <c r="E98" s="5"/>
      <c r="G98" s="5"/>
      <c r="H98" s="5"/>
      <c r="I98" s="5"/>
      <c r="J98" s="5"/>
    </row>
    <row r="99" spans="1:28" x14ac:dyDescent="0.25">
      <c r="A99" s="25" t="s">
        <v>28</v>
      </c>
      <c r="B99" s="11"/>
      <c r="C99" s="11"/>
      <c r="D99" s="11"/>
      <c r="E99" s="11"/>
      <c r="F99" s="11"/>
      <c r="G99" s="11"/>
      <c r="H99" s="11"/>
      <c r="I99" s="11"/>
      <c r="J99" s="11"/>
      <c r="K99" s="11"/>
    </row>
    <row r="100" spans="1:28" x14ac:dyDescent="0.25">
      <c r="A100" s="40" t="s">
        <v>29</v>
      </c>
      <c r="B100" s="27"/>
      <c r="C100" s="27"/>
      <c r="D100" s="27"/>
      <c r="E100" s="27"/>
      <c r="G100" s="27"/>
      <c r="H100" s="27"/>
      <c r="I100" s="27"/>
      <c r="J100" s="27"/>
    </row>
    <row r="101" spans="1:28" x14ac:dyDescent="0.25">
      <c r="A101" s="14" t="s">
        <v>20</v>
      </c>
      <c r="B101" s="540"/>
      <c r="C101" s="540"/>
      <c r="D101" s="540"/>
      <c r="E101" s="5"/>
      <c r="G101" s="540"/>
      <c r="H101" s="540"/>
      <c r="I101" s="540"/>
      <c r="J101" s="5"/>
    </row>
    <row r="102" spans="1:28" x14ac:dyDescent="0.25">
      <c r="A102" s="66" t="s">
        <v>30</v>
      </c>
      <c r="B102" s="5"/>
      <c r="C102" s="5"/>
      <c r="D102" s="5"/>
      <c r="E102" s="5"/>
      <c r="G102" s="5"/>
      <c r="H102" s="5"/>
      <c r="I102" s="5"/>
      <c r="J102" s="5"/>
    </row>
    <row r="103" spans="1:28" x14ac:dyDescent="0.25">
      <c r="A103" s="66" t="s">
        <v>31</v>
      </c>
      <c r="B103" s="5"/>
      <c r="C103" s="5"/>
      <c r="D103" s="5"/>
      <c r="E103" s="5"/>
      <c r="G103" s="5"/>
      <c r="H103" s="5"/>
      <c r="I103" s="5"/>
      <c r="J103" s="5"/>
    </row>
    <row r="104" spans="1:28" ht="13.8" thickBot="1" x14ac:dyDescent="0.3">
      <c r="A104" s="86" t="s">
        <v>32</v>
      </c>
      <c r="B104" s="65"/>
      <c r="C104" s="65"/>
      <c r="D104" s="65"/>
      <c r="E104" s="65"/>
      <c r="F104" s="65"/>
      <c r="G104" s="65"/>
      <c r="H104" s="65"/>
      <c r="I104" s="65"/>
      <c r="J104" s="65"/>
      <c r="K104" s="65"/>
    </row>
    <row r="105" spans="1:28" x14ac:dyDescent="0.25">
      <c r="A105" s="14"/>
      <c r="B105" s="1006" t="s">
        <v>91</v>
      </c>
      <c r="C105" s="1006"/>
      <c r="D105" s="1006"/>
      <c r="E105" s="1006"/>
      <c r="F105" s="1006"/>
      <c r="G105" s="1006"/>
      <c r="H105" s="1006"/>
      <c r="I105" s="1006"/>
      <c r="J105" s="1006"/>
      <c r="K105" s="1006"/>
    </row>
    <row r="106" spans="1:28" s="541" customFormat="1" x14ac:dyDescent="0.25">
      <c r="A106" s="14" t="s">
        <v>10</v>
      </c>
      <c r="B106" s="5"/>
      <c r="C106" s="5"/>
      <c r="D106" s="5"/>
      <c r="E106" s="5"/>
      <c r="F106" s="3"/>
      <c r="G106" s="5"/>
      <c r="H106" s="5"/>
      <c r="I106" s="5"/>
      <c r="J106" s="5"/>
      <c r="K106" s="3"/>
      <c r="L106" s="538"/>
      <c r="M106" s="538"/>
      <c r="N106" s="538"/>
      <c r="O106" s="538"/>
      <c r="P106" s="538"/>
      <c r="Q106" s="538"/>
      <c r="R106" s="534"/>
      <c r="S106" s="534"/>
      <c r="T106" s="534"/>
      <c r="U106" s="534"/>
      <c r="V106" s="534"/>
      <c r="W106" s="534"/>
      <c r="X106" s="534"/>
      <c r="Y106" s="534"/>
      <c r="Z106" s="534"/>
      <c r="AA106" s="534"/>
      <c r="AB106" s="534"/>
    </row>
    <row r="107" spans="1:28" s="541" customFormat="1" x14ac:dyDescent="0.25">
      <c r="A107" s="66" t="s">
        <v>11</v>
      </c>
      <c r="B107" s="5">
        <f t="shared" ref="B107:D108" si="6">B7+B32+B57+B82</f>
        <v>599</v>
      </c>
      <c r="C107" s="5">
        <f t="shared" si="6"/>
        <v>12392</v>
      </c>
      <c r="D107" s="5">
        <f t="shared" si="6"/>
        <v>1921</v>
      </c>
      <c r="E107" s="5">
        <f>B107+C107+D107</f>
        <v>14912</v>
      </c>
      <c r="F107" s="3"/>
      <c r="G107" s="5">
        <f t="shared" ref="G107:I108" si="7">G7+G32+G57+G82</f>
        <v>766</v>
      </c>
      <c r="H107" s="5">
        <f t="shared" si="7"/>
        <v>11054</v>
      </c>
      <c r="I107" s="5">
        <f t="shared" si="7"/>
        <v>2024</v>
      </c>
      <c r="J107" s="5">
        <f>G107+H107+I107</f>
        <v>13844</v>
      </c>
      <c r="K107" s="3"/>
      <c r="L107" s="534"/>
      <c r="M107" s="534"/>
      <c r="N107" s="534"/>
      <c r="O107" s="534"/>
      <c r="P107" s="534"/>
      <c r="Q107" s="543"/>
      <c r="R107" s="534"/>
      <c r="S107" s="534"/>
      <c r="T107" s="534"/>
      <c r="U107" s="534"/>
      <c r="V107" s="534"/>
      <c r="W107" s="534"/>
      <c r="X107" s="534"/>
      <c r="Y107" s="534"/>
      <c r="Z107" s="534"/>
      <c r="AA107" s="534"/>
      <c r="AB107" s="534"/>
    </row>
    <row r="108" spans="1:28" s="541" customFormat="1" x14ac:dyDescent="0.25">
      <c r="A108" s="66" t="s">
        <v>12</v>
      </c>
      <c r="B108" s="5">
        <f t="shared" si="6"/>
        <v>485</v>
      </c>
      <c r="C108" s="5">
        <f t="shared" si="6"/>
        <v>5647</v>
      </c>
      <c r="D108" s="5">
        <f t="shared" si="6"/>
        <v>878</v>
      </c>
      <c r="E108" s="11">
        <f>B108+C108+D108</f>
        <v>7010</v>
      </c>
      <c r="F108" s="11"/>
      <c r="G108" s="5">
        <f t="shared" si="7"/>
        <v>528</v>
      </c>
      <c r="H108" s="5">
        <f t="shared" si="7"/>
        <v>4971</v>
      </c>
      <c r="I108" s="5">
        <f t="shared" si="7"/>
        <v>882</v>
      </c>
      <c r="J108" s="11">
        <f>G108+H108+I108</f>
        <v>6381</v>
      </c>
      <c r="K108" s="11"/>
      <c r="L108" s="534"/>
      <c r="M108" s="534"/>
      <c r="N108" s="534"/>
      <c r="O108" s="534"/>
      <c r="P108" s="534"/>
      <c r="Q108" s="543"/>
      <c r="R108" s="534"/>
      <c r="S108" s="534"/>
      <c r="T108" s="534"/>
      <c r="U108" s="534"/>
      <c r="V108" s="534"/>
      <c r="W108" s="534"/>
      <c r="X108" s="534"/>
      <c r="Y108" s="534"/>
      <c r="Z108" s="534"/>
      <c r="AA108" s="534"/>
      <c r="AB108" s="534"/>
    </row>
    <row r="109" spans="1:28" s="541" customFormat="1" x14ac:dyDescent="0.25">
      <c r="A109" s="40" t="s">
        <v>13</v>
      </c>
      <c r="B109" s="27"/>
      <c r="C109" s="27"/>
      <c r="D109" s="27"/>
      <c r="E109" s="5"/>
      <c r="F109" s="3"/>
      <c r="G109" s="27"/>
      <c r="H109" s="27"/>
      <c r="I109" s="27"/>
      <c r="J109" s="5"/>
      <c r="K109" s="3"/>
      <c r="L109" s="88"/>
      <c r="M109" s="88"/>
      <c r="N109" s="88"/>
      <c r="O109" s="88"/>
      <c r="P109" s="88"/>
      <c r="Q109" s="88"/>
      <c r="R109" s="534"/>
      <c r="S109" s="534"/>
      <c r="T109" s="534"/>
      <c r="U109" s="534"/>
      <c r="V109" s="534"/>
      <c r="W109" s="534"/>
      <c r="X109" s="534"/>
      <c r="Y109" s="534"/>
      <c r="Z109" s="534"/>
      <c r="AA109" s="534"/>
      <c r="AB109" s="534"/>
    </row>
    <row r="110" spans="1:28" s="542" customFormat="1" ht="13.5" customHeight="1" x14ac:dyDescent="0.25">
      <c r="A110" s="66" t="s">
        <v>14</v>
      </c>
      <c r="B110" s="5">
        <f t="shared" ref="B110:D114" si="8">B10+B35+B60+B85</f>
        <v>132</v>
      </c>
      <c r="C110" s="5">
        <f t="shared" si="8"/>
        <v>1884</v>
      </c>
      <c r="D110" s="5">
        <f t="shared" si="8"/>
        <v>407</v>
      </c>
      <c r="E110" s="5">
        <f>B110+C110+D110</f>
        <v>2423</v>
      </c>
      <c r="F110" s="3"/>
      <c r="G110" s="5">
        <f t="shared" ref="G110:I114" si="9">G10+G35+G60+G85</f>
        <v>114</v>
      </c>
      <c r="H110" s="5">
        <f t="shared" si="9"/>
        <v>1471</v>
      </c>
      <c r="I110" s="5">
        <f t="shared" si="9"/>
        <v>453</v>
      </c>
      <c r="J110" s="5">
        <f>G110+H110+I110</f>
        <v>2038</v>
      </c>
      <c r="K110" s="3"/>
      <c r="L110" s="5"/>
      <c r="M110" s="5"/>
      <c r="N110" s="5"/>
      <c r="O110" s="5"/>
      <c r="P110" s="5"/>
      <c r="Q110" s="5"/>
      <c r="R110" s="533"/>
      <c r="S110" s="533"/>
      <c r="T110" s="533"/>
      <c r="U110" s="533"/>
      <c r="V110" s="533"/>
      <c r="W110" s="533"/>
      <c r="X110" s="533"/>
      <c r="Y110" s="533"/>
      <c r="Z110" s="533"/>
      <c r="AA110" s="533"/>
      <c r="AB110" s="533"/>
    </row>
    <row r="111" spans="1:28" s="541" customFormat="1" x14ac:dyDescent="0.25">
      <c r="A111" s="66" t="s">
        <v>15</v>
      </c>
      <c r="B111" s="5">
        <f t="shared" si="8"/>
        <v>220</v>
      </c>
      <c r="C111" s="5">
        <f t="shared" si="8"/>
        <v>4117</v>
      </c>
      <c r="D111" s="5">
        <f t="shared" si="8"/>
        <v>836</v>
      </c>
      <c r="E111" s="5">
        <f>B111+C111+D111</f>
        <v>5173</v>
      </c>
      <c r="F111" s="3"/>
      <c r="G111" s="5">
        <f t="shared" si="9"/>
        <v>275</v>
      </c>
      <c r="H111" s="5">
        <f t="shared" si="9"/>
        <v>3708</v>
      </c>
      <c r="I111" s="5">
        <f t="shared" si="9"/>
        <v>845</v>
      </c>
      <c r="J111" s="5">
        <f>G111+H111+I111</f>
        <v>4828</v>
      </c>
      <c r="K111" s="3"/>
      <c r="L111" s="5"/>
      <c r="M111" s="5"/>
      <c r="N111" s="5"/>
      <c r="O111" s="5"/>
      <c r="P111" s="5"/>
      <c r="Q111" s="5"/>
      <c r="R111" s="534"/>
      <c r="S111" s="534"/>
      <c r="T111" s="534"/>
      <c r="U111" s="534"/>
      <c r="V111" s="534"/>
      <c r="W111" s="534"/>
      <c r="X111" s="534"/>
      <c r="Y111" s="534"/>
      <c r="Z111" s="534"/>
      <c r="AA111" s="534"/>
      <c r="AB111" s="534"/>
    </row>
    <row r="112" spans="1:28" s="541" customFormat="1" x14ac:dyDescent="0.25">
      <c r="A112" s="66" t="s">
        <v>16</v>
      </c>
      <c r="B112" s="5">
        <f t="shared" si="8"/>
        <v>274</v>
      </c>
      <c r="C112" s="5">
        <f t="shared" si="8"/>
        <v>4910</v>
      </c>
      <c r="D112" s="5">
        <f t="shared" si="8"/>
        <v>868</v>
      </c>
      <c r="E112" s="5">
        <f>B112+C112+D112</f>
        <v>6052</v>
      </c>
      <c r="F112" s="3"/>
      <c r="G112" s="5">
        <f t="shared" si="9"/>
        <v>338</v>
      </c>
      <c r="H112" s="5">
        <f t="shared" si="9"/>
        <v>4304</v>
      </c>
      <c r="I112" s="5">
        <f t="shared" si="9"/>
        <v>816</v>
      </c>
      <c r="J112" s="5">
        <f>G112+H112+I112</f>
        <v>5458</v>
      </c>
      <c r="K112" s="3"/>
      <c r="L112" s="5"/>
      <c r="M112" s="5"/>
      <c r="N112" s="5"/>
      <c r="O112" s="5"/>
      <c r="P112" s="5"/>
      <c r="Q112" s="5"/>
      <c r="R112" s="534"/>
      <c r="S112" s="534"/>
      <c r="T112" s="534"/>
      <c r="U112" s="534"/>
      <c r="V112" s="534"/>
      <c r="W112" s="534"/>
      <c r="X112" s="534"/>
      <c r="Y112" s="534"/>
      <c r="Z112" s="534"/>
      <c r="AA112" s="534"/>
      <c r="AB112" s="534"/>
    </row>
    <row r="113" spans="1:28" s="541" customFormat="1" x14ac:dyDescent="0.25">
      <c r="A113" s="66" t="s">
        <v>17</v>
      </c>
      <c r="B113" s="5">
        <f t="shared" si="8"/>
        <v>333</v>
      </c>
      <c r="C113" s="5">
        <f t="shared" si="8"/>
        <v>5174</v>
      </c>
      <c r="D113" s="5">
        <f t="shared" si="8"/>
        <v>594</v>
      </c>
      <c r="E113" s="5">
        <f>B113+C113+D113</f>
        <v>6101</v>
      </c>
      <c r="F113" s="3"/>
      <c r="G113" s="5">
        <f t="shared" si="9"/>
        <v>424</v>
      </c>
      <c r="H113" s="5">
        <f t="shared" si="9"/>
        <v>4805</v>
      </c>
      <c r="I113" s="5">
        <f t="shared" si="9"/>
        <v>658</v>
      </c>
      <c r="J113" s="5">
        <f>G113+H113+I113</f>
        <v>5887</v>
      </c>
      <c r="K113" s="3"/>
      <c r="L113" s="5"/>
      <c r="M113" s="5"/>
      <c r="N113" s="5"/>
      <c r="O113" s="5"/>
      <c r="P113" s="5"/>
      <c r="Q113" s="5"/>
      <c r="R113" s="534"/>
      <c r="S113" s="534"/>
      <c r="T113" s="534"/>
      <c r="U113" s="534"/>
      <c r="V113" s="534"/>
      <c r="W113" s="534"/>
      <c r="X113" s="534"/>
      <c r="Y113" s="534"/>
      <c r="Z113" s="534"/>
      <c r="AA113" s="534"/>
      <c r="AB113" s="534"/>
    </row>
    <row r="114" spans="1:28" s="541" customFormat="1" x14ac:dyDescent="0.25">
      <c r="A114" s="66" t="s">
        <v>18</v>
      </c>
      <c r="B114" s="5">
        <f t="shared" si="8"/>
        <v>125</v>
      </c>
      <c r="C114" s="5">
        <f t="shared" si="8"/>
        <v>1954</v>
      </c>
      <c r="D114" s="5">
        <f t="shared" si="8"/>
        <v>94</v>
      </c>
      <c r="E114" s="11">
        <f>B114+C114+D114</f>
        <v>2173</v>
      </c>
      <c r="F114" s="11"/>
      <c r="G114" s="5">
        <f t="shared" si="9"/>
        <v>143</v>
      </c>
      <c r="H114" s="5">
        <f t="shared" si="9"/>
        <v>1737</v>
      </c>
      <c r="I114" s="5">
        <f t="shared" si="9"/>
        <v>134</v>
      </c>
      <c r="J114" s="11">
        <f>G114+H114+I114</f>
        <v>2014</v>
      </c>
      <c r="K114" s="11"/>
      <c r="L114" s="5"/>
      <c r="M114" s="5"/>
      <c r="N114" s="5"/>
      <c r="O114" s="5"/>
      <c r="P114" s="5"/>
      <c r="Q114" s="5"/>
      <c r="R114" s="534"/>
      <c r="S114" s="534"/>
      <c r="T114" s="534"/>
      <c r="U114" s="534"/>
      <c r="V114" s="534"/>
      <c r="W114" s="534"/>
      <c r="X114" s="534"/>
      <c r="Y114" s="534"/>
      <c r="Z114" s="534"/>
      <c r="AA114" s="534"/>
      <c r="AB114" s="534"/>
    </row>
    <row r="115" spans="1:28" s="541" customFormat="1" x14ac:dyDescent="0.25">
      <c r="A115" s="40" t="s">
        <v>19</v>
      </c>
      <c r="B115" s="27"/>
      <c r="C115" s="27"/>
      <c r="D115" s="27"/>
      <c r="E115" s="5"/>
      <c r="F115" s="3"/>
      <c r="G115" s="27"/>
      <c r="H115" s="27"/>
      <c r="I115" s="27"/>
      <c r="J115" s="5"/>
      <c r="K115" s="3"/>
      <c r="L115" s="5"/>
      <c r="M115" s="5"/>
      <c r="N115" s="5"/>
      <c r="O115" s="5"/>
      <c r="P115" s="5"/>
      <c r="Q115" s="5"/>
      <c r="R115" s="534"/>
      <c r="S115" s="534"/>
      <c r="T115" s="534"/>
      <c r="U115" s="534"/>
      <c r="V115" s="534"/>
      <c r="W115" s="534"/>
      <c r="X115" s="534"/>
      <c r="Y115" s="534"/>
      <c r="Z115" s="534"/>
      <c r="AA115" s="534"/>
      <c r="AB115" s="534"/>
    </row>
    <row r="116" spans="1:28" s="541" customFormat="1" x14ac:dyDescent="0.25">
      <c r="A116" s="14" t="s">
        <v>20</v>
      </c>
      <c r="B116" s="540"/>
      <c r="C116" s="540"/>
      <c r="D116" s="540"/>
      <c r="E116" s="5"/>
      <c r="F116" s="3"/>
      <c r="G116" s="540"/>
      <c r="H116" s="540"/>
      <c r="I116" s="540"/>
      <c r="J116" s="5"/>
      <c r="K116" s="3"/>
      <c r="L116" s="5"/>
      <c r="M116" s="5"/>
      <c r="N116" s="5"/>
      <c r="O116" s="5"/>
      <c r="P116" s="5"/>
      <c r="Q116" s="5"/>
      <c r="R116" s="534"/>
      <c r="S116" s="534"/>
      <c r="T116" s="534"/>
      <c r="U116" s="534"/>
      <c r="V116" s="534"/>
      <c r="W116" s="534"/>
      <c r="X116" s="534"/>
      <c r="Y116" s="534"/>
      <c r="Z116" s="534"/>
      <c r="AA116" s="534"/>
      <c r="AB116" s="534"/>
    </row>
    <row r="117" spans="1:28" s="541" customFormat="1" x14ac:dyDescent="0.25">
      <c r="A117" s="22" t="s">
        <v>21</v>
      </c>
      <c r="B117" s="5">
        <f>B17+B42+B67+B92</f>
        <v>209</v>
      </c>
      <c r="C117" s="5">
        <f>C17+C42+C67+C92</f>
        <v>2619</v>
      </c>
      <c r="D117" s="5">
        <f>D17+D42+D67+D92</f>
        <v>286</v>
      </c>
      <c r="E117" s="5">
        <f>B117+C117+D117</f>
        <v>3114</v>
      </c>
      <c r="F117" s="3"/>
      <c r="G117" s="5">
        <f>G17+G42+G67+G92</f>
        <v>259</v>
      </c>
      <c r="H117" s="5">
        <f>H17+H42+H67+H92</f>
        <v>2507</v>
      </c>
      <c r="I117" s="5">
        <f>I17+I42+I67+I92</f>
        <v>308</v>
      </c>
      <c r="J117" s="5">
        <f>G117+H117+I117</f>
        <v>3074</v>
      </c>
      <c r="K117" s="3"/>
      <c r="L117" s="5"/>
      <c r="M117" s="5"/>
      <c r="N117" s="5"/>
      <c r="O117" s="5"/>
      <c r="P117" s="5"/>
      <c r="Q117" s="5"/>
      <c r="R117" s="534"/>
      <c r="S117" s="534"/>
      <c r="T117" s="534"/>
      <c r="U117" s="534"/>
      <c r="V117" s="534"/>
      <c r="W117" s="534"/>
      <c r="X117" s="534"/>
      <c r="Y117" s="534"/>
      <c r="Z117" s="534"/>
      <c r="AA117" s="534"/>
      <c r="AB117" s="534"/>
    </row>
    <row r="118" spans="1:28" s="541" customFormat="1" x14ac:dyDescent="0.25">
      <c r="A118" s="23" t="s">
        <v>22</v>
      </c>
      <c r="B118" s="5"/>
      <c r="C118" s="5"/>
      <c r="D118" s="5"/>
      <c r="E118" s="5"/>
      <c r="F118" s="3"/>
      <c r="G118" s="5"/>
      <c r="H118" s="5"/>
      <c r="I118" s="5"/>
      <c r="J118" s="5"/>
      <c r="K118" s="3"/>
      <c r="L118" s="5"/>
      <c r="M118" s="5"/>
      <c r="N118" s="5"/>
      <c r="O118" s="5"/>
      <c r="P118" s="5"/>
      <c r="Q118" s="5"/>
      <c r="R118" s="534"/>
      <c r="S118" s="534"/>
      <c r="T118" s="534"/>
      <c r="U118" s="534"/>
      <c r="V118" s="534"/>
      <c r="W118" s="534"/>
      <c r="X118" s="534"/>
      <c r="Y118" s="534"/>
      <c r="Z118" s="534"/>
      <c r="AA118" s="534"/>
      <c r="AB118" s="534"/>
    </row>
    <row r="119" spans="1:28" s="541" customFormat="1" x14ac:dyDescent="0.25">
      <c r="A119" s="23" t="s">
        <v>23</v>
      </c>
      <c r="B119" s="5">
        <f t="shared" ref="B119:D124" si="10">B19+B44+B69+B94</f>
        <v>97</v>
      </c>
      <c r="C119" s="5">
        <f t="shared" si="10"/>
        <v>1294</v>
      </c>
      <c r="D119" s="5">
        <f t="shared" si="10"/>
        <v>156</v>
      </c>
      <c r="E119" s="5">
        <f t="shared" ref="E119:E124" si="11">B119+C119+D119</f>
        <v>1547</v>
      </c>
      <c r="F119" s="3"/>
      <c r="G119" s="5">
        <f t="shared" ref="G119:I124" si="12">G19+G44+G69+G94</f>
        <v>122</v>
      </c>
      <c r="H119" s="5">
        <f t="shared" si="12"/>
        <v>1278</v>
      </c>
      <c r="I119" s="5">
        <f t="shared" si="12"/>
        <v>169</v>
      </c>
      <c r="J119" s="5">
        <f t="shared" ref="J119:J124" si="13">G119+H119+I119</f>
        <v>1569</v>
      </c>
      <c r="K119" s="3"/>
      <c r="L119" s="5"/>
      <c r="M119" s="5"/>
      <c r="N119" s="5"/>
      <c r="O119" s="5"/>
      <c r="P119" s="5"/>
      <c r="Q119" s="5"/>
      <c r="R119" s="534"/>
      <c r="S119" s="534"/>
      <c r="T119" s="534"/>
      <c r="U119" s="534"/>
      <c r="V119" s="534"/>
      <c r="W119" s="534"/>
      <c r="X119" s="534"/>
      <c r="Y119" s="534"/>
      <c r="Z119" s="534"/>
      <c r="AA119" s="534"/>
      <c r="AB119" s="534"/>
    </row>
    <row r="120" spans="1:28" s="541" customFormat="1" x14ac:dyDescent="0.25">
      <c r="A120" s="23" t="s">
        <v>24</v>
      </c>
      <c r="B120" s="5">
        <f t="shared" si="10"/>
        <v>85</v>
      </c>
      <c r="C120" s="5">
        <f t="shared" si="10"/>
        <v>916</v>
      </c>
      <c r="D120" s="5">
        <f t="shared" si="10"/>
        <v>76</v>
      </c>
      <c r="E120" s="5">
        <f t="shared" si="11"/>
        <v>1077</v>
      </c>
      <c r="F120" s="3"/>
      <c r="G120" s="5">
        <f t="shared" si="12"/>
        <v>99</v>
      </c>
      <c r="H120" s="5">
        <f t="shared" si="12"/>
        <v>851</v>
      </c>
      <c r="I120" s="5">
        <f t="shared" si="12"/>
        <v>81</v>
      </c>
      <c r="J120" s="5">
        <f t="shared" si="13"/>
        <v>1031</v>
      </c>
      <c r="K120" s="3"/>
      <c r="L120" s="5"/>
      <c r="M120" s="5"/>
      <c r="N120" s="5"/>
      <c r="O120" s="5"/>
      <c r="P120" s="5"/>
      <c r="Q120" s="5"/>
      <c r="R120" s="534"/>
      <c r="S120" s="534"/>
      <c r="T120" s="534"/>
      <c r="U120" s="534"/>
      <c r="V120" s="534"/>
      <c r="W120" s="534"/>
      <c r="X120" s="534"/>
      <c r="Y120" s="534"/>
      <c r="Z120" s="534"/>
      <c r="AA120" s="534"/>
      <c r="AB120" s="534"/>
    </row>
    <row r="121" spans="1:28" s="541" customFormat="1" x14ac:dyDescent="0.25">
      <c r="A121" s="23" t="s">
        <v>25</v>
      </c>
      <c r="B121" s="5">
        <f t="shared" si="10"/>
        <v>7</v>
      </c>
      <c r="C121" s="5">
        <f t="shared" si="10"/>
        <v>172</v>
      </c>
      <c r="D121" s="5">
        <f t="shared" si="10"/>
        <v>21</v>
      </c>
      <c r="E121" s="5">
        <f t="shared" si="11"/>
        <v>200</v>
      </c>
      <c r="F121" s="3"/>
      <c r="G121" s="5">
        <f t="shared" si="12"/>
        <v>9</v>
      </c>
      <c r="H121" s="5">
        <f t="shared" si="12"/>
        <v>158</v>
      </c>
      <c r="I121" s="5">
        <f t="shared" si="12"/>
        <v>24</v>
      </c>
      <c r="J121" s="5">
        <f t="shared" si="13"/>
        <v>191</v>
      </c>
      <c r="K121" s="3"/>
      <c r="L121" s="5"/>
      <c r="M121" s="5"/>
      <c r="N121" s="5"/>
      <c r="O121" s="5"/>
      <c r="P121" s="5"/>
      <c r="Q121" s="5"/>
      <c r="R121" s="534"/>
      <c r="S121" s="534"/>
      <c r="T121" s="534"/>
      <c r="U121" s="534"/>
      <c r="V121" s="534"/>
      <c r="W121" s="534"/>
      <c r="X121" s="534"/>
      <c r="Y121" s="534"/>
      <c r="Z121" s="534"/>
      <c r="AA121" s="534"/>
      <c r="AB121" s="534"/>
    </row>
    <row r="122" spans="1:28" s="541" customFormat="1" x14ac:dyDescent="0.25">
      <c r="A122" s="23" t="s">
        <v>26</v>
      </c>
      <c r="B122" s="5">
        <f t="shared" si="10"/>
        <v>20</v>
      </c>
      <c r="C122" s="5">
        <f t="shared" si="10"/>
        <v>237</v>
      </c>
      <c r="D122" s="5">
        <f t="shared" si="10"/>
        <v>33</v>
      </c>
      <c r="E122" s="5">
        <f t="shared" si="11"/>
        <v>290</v>
      </c>
      <c r="F122" s="3"/>
      <c r="G122" s="5">
        <f t="shared" si="12"/>
        <v>29</v>
      </c>
      <c r="H122" s="5">
        <f t="shared" si="12"/>
        <v>220</v>
      </c>
      <c r="I122" s="5">
        <f t="shared" si="12"/>
        <v>34</v>
      </c>
      <c r="J122" s="5">
        <f t="shared" si="13"/>
        <v>283</v>
      </c>
      <c r="K122" s="3"/>
      <c r="L122" s="5"/>
      <c r="M122" s="5"/>
      <c r="N122" s="5"/>
      <c r="O122" s="5"/>
      <c r="P122" s="5"/>
      <c r="Q122" s="5"/>
      <c r="R122" s="534"/>
      <c r="S122" s="534"/>
      <c r="T122" s="534"/>
      <c r="U122" s="534"/>
      <c r="V122" s="534"/>
      <c r="W122" s="534"/>
      <c r="X122" s="534"/>
      <c r="Y122" s="534"/>
      <c r="Z122" s="534"/>
      <c r="AA122" s="534"/>
      <c r="AB122" s="534"/>
    </row>
    <row r="123" spans="1:28" s="541" customFormat="1" x14ac:dyDescent="0.25">
      <c r="A123" s="22" t="s">
        <v>27</v>
      </c>
      <c r="B123" s="5">
        <f t="shared" si="10"/>
        <v>599</v>
      </c>
      <c r="C123" s="5">
        <f t="shared" si="10"/>
        <v>11444</v>
      </c>
      <c r="D123" s="5">
        <f t="shared" si="10"/>
        <v>1931</v>
      </c>
      <c r="E123" s="5">
        <f t="shared" si="11"/>
        <v>13974</v>
      </c>
      <c r="F123" s="3"/>
      <c r="G123" s="5">
        <f t="shared" si="12"/>
        <v>707</v>
      </c>
      <c r="H123" s="5">
        <f t="shared" si="12"/>
        <v>9980</v>
      </c>
      <c r="I123" s="5">
        <f t="shared" si="12"/>
        <v>1944</v>
      </c>
      <c r="J123" s="5">
        <f t="shared" si="13"/>
        <v>12631</v>
      </c>
      <c r="K123" s="3"/>
      <c r="L123" s="5"/>
      <c r="M123" s="5"/>
      <c r="N123" s="5"/>
      <c r="O123" s="5"/>
      <c r="P123" s="5"/>
      <c r="Q123" s="5"/>
      <c r="R123" s="534"/>
      <c r="S123" s="534"/>
      <c r="T123" s="534"/>
      <c r="U123" s="534"/>
      <c r="V123" s="534"/>
      <c r="W123" s="534"/>
      <c r="X123" s="534"/>
      <c r="Y123" s="534"/>
      <c r="Z123" s="534"/>
      <c r="AA123" s="534"/>
      <c r="AB123" s="534"/>
    </row>
    <row r="124" spans="1:28" s="5" customFormat="1" x14ac:dyDescent="0.25">
      <c r="A124" s="25" t="s">
        <v>28</v>
      </c>
      <c r="B124" s="11">
        <f t="shared" si="10"/>
        <v>276</v>
      </c>
      <c r="C124" s="11">
        <f t="shared" si="10"/>
        <v>3976</v>
      </c>
      <c r="D124" s="11">
        <f t="shared" si="10"/>
        <v>582</v>
      </c>
      <c r="E124" s="11">
        <f t="shared" si="11"/>
        <v>4834</v>
      </c>
      <c r="F124" s="11"/>
      <c r="G124" s="11">
        <f t="shared" si="12"/>
        <v>328</v>
      </c>
      <c r="H124" s="11">
        <f t="shared" si="12"/>
        <v>3538</v>
      </c>
      <c r="I124" s="11">
        <f t="shared" si="12"/>
        <v>654</v>
      </c>
      <c r="J124" s="11">
        <f t="shared" si="13"/>
        <v>4520</v>
      </c>
      <c r="K124" s="11"/>
    </row>
    <row r="125" spans="1:28" s="5" customFormat="1" x14ac:dyDescent="0.25">
      <c r="A125" s="40" t="s">
        <v>29</v>
      </c>
      <c r="B125" s="27"/>
      <c r="C125" s="27"/>
      <c r="D125" s="27"/>
      <c r="E125" s="3"/>
      <c r="F125" s="3"/>
      <c r="G125" s="27"/>
      <c r="H125" s="27"/>
      <c r="I125" s="27"/>
      <c r="J125" s="3"/>
      <c r="K125" s="3"/>
    </row>
    <row r="126" spans="1:28" x14ac:dyDescent="0.25">
      <c r="A126" s="14" t="s">
        <v>20</v>
      </c>
      <c r="B126" s="540"/>
      <c r="C126" s="540"/>
      <c r="D126" s="540"/>
      <c r="E126" s="5"/>
      <c r="G126" s="540"/>
      <c r="H126" s="540"/>
      <c r="I126" s="540"/>
      <c r="J126" s="5"/>
    </row>
    <row r="127" spans="1:28" x14ac:dyDescent="0.25">
      <c r="A127" s="66" t="s">
        <v>30</v>
      </c>
      <c r="B127" s="5">
        <f t="shared" ref="B127:D129" si="14">B27+B52+B77+B102</f>
        <v>71</v>
      </c>
      <c r="C127" s="5">
        <f t="shared" si="14"/>
        <v>699</v>
      </c>
      <c r="D127" s="5">
        <f t="shared" si="14"/>
        <v>75</v>
      </c>
      <c r="E127" s="5">
        <f>B127+C127+D127</f>
        <v>845</v>
      </c>
      <c r="G127" s="5">
        <f t="shared" ref="G127:I129" si="15">G27+G52+G77+G102</f>
        <v>107</v>
      </c>
      <c r="H127" s="5">
        <f t="shared" si="15"/>
        <v>671</v>
      </c>
      <c r="I127" s="5">
        <f t="shared" si="15"/>
        <v>83</v>
      </c>
      <c r="J127" s="5">
        <f>G127+H127+I127</f>
        <v>861</v>
      </c>
    </row>
    <row r="128" spans="1:28" x14ac:dyDescent="0.25">
      <c r="A128" s="66" t="s">
        <v>31</v>
      </c>
      <c r="B128" s="5">
        <f t="shared" si="14"/>
        <v>718</v>
      </c>
      <c r="C128" s="5">
        <f t="shared" si="14"/>
        <v>12853</v>
      </c>
      <c r="D128" s="5">
        <f t="shared" si="14"/>
        <v>2058</v>
      </c>
      <c r="E128" s="5">
        <f>B128+C128+D128</f>
        <v>15629</v>
      </c>
      <c r="G128" s="5">
        <f t="shared" si="15"/>
        <v>837</v>
      </c>
      <c r="H128" s="5">
        <f t="shared" si="15"/>
        <v>11477</v>
      </c>
      <c r="I128" s="5">
        <f t="shared" si="15"/>
        <v>2128</v>
      </c>
      <c r="J128" s="5">
        <f>G128+H128+I128</f>
        <v>14442</v>
      </c>
    </row>
    <row r="129" spans="1:16" ht="13.8" thickBot="1" x14ac:dyDescent="0.3">
      <c r="A129" s="86" t="s">
        <v>32</v>
      </c>
      <c r="B129" s="65">
        <f t="shared" si="14"/>
        <v>295</v>
      </c>
      <c r="C129" s="65">
        <f t="shared" si="14"/>
        <v>4487</v>
      </c>
      <c r="D129" s="65">
        <f t="shared" si="14"/>
        <v>666</v>
      </c>
      <c r="E129" s="65">
        <f>B129+C129+D129</f>
        <v>5448</v>
      </c>
      <c r="F129" s="65"/>
      <c r="G129" s="65">
        <f t="shared" si="15"/>
        <v>350</v>
      </c>
      <c r="H129" s="65">
        <f t="shared" si="15"/>
        <v>3877</v>
      </c>
      <c r="I129" s="65">
        <f t="shared" si="15"/>
        <v>695</v>
      </c>
      <c r="J129" s="65">
        <f>G129+H129+I129</f>
        <v>4922</v>
      </c>
      <c r="K129" s="65"/>
    </row>
    <row r="130" spans="1:16" x14ac:dyDescent="0.25">
      <c r="A130" s="5"/>
      <c r="B130" s="5"/>
      <c r="C130" s="5"/>
      <c r="D130" s="5"/>
      <c r="E130" s="5"/>
      <c r="G130" s="5"/>
      <c r="H130" s="5"/>
      <c r="I130" s="5"/>
      <c r="J130" s="5"/>
    </row>
    <row r="131" spans="1:16" x14ac:dyDescent="0.25">
      <c r="A131" s="539" t="s">
        <v>35</v>
      </c>
      <c r="B131" s="538"/>
      <c r="C131" s="538"/>
      <c r="D131" s="538"/>
      <c r="E131" s="538"/>
      <c r="F131" s="538"/>
      <c r="G131" s="538"/>
      <c r="H131" s="538"/>
      <c r="I131" s="538"/>
      <c r="J131" s="538"/>
      <c r="K131" s="538"/>
    </row>
    <row r="132" spans="1:16" ht="15.6" x14ac:dyDescent="0.25">
      <c r="A132" s="537" t="s">
        <v>151</v>
      </c>
      <c r="B132" s="535"/>
      <c r="C132" s="534"/>
      <c r="D132" s="534"/>
      <c r="E132" s="534"/>
      <c r="F132" s="534"/>
      <c r="G132" s="534"/>
      <c r="H132" s="534"/>
      <c r="I132" s="534"/>
      <c r="J132" s="534"/>
      <c r="K132" s="534"/>
    </row>
    <row r="133" spans="1:16" ht="15.6" x14ac:dyDescent="0.25">
      <c r="A133" s="536"/>
      <c r="B133" s="535"/>
      <c r="C133" s="534"/>
      <c r="D133" s="534"/>
      <c r="E133" s="534"/>
      <c r="F133" s="534"/>
      <c r="G133" s="534"/>
      <c r="H133" s="534"/>
      <c r="I133" s="534"/>
      <c r="J133" s="534"/>
      <c r="K133" s="534"/>
    </row>
    <row r="134" spans="1:16" x14ac:dyDescent="0.25">
      <c r="A134" s="1018" t="s">
        <v>49</v>
      </c>
      <c r="B134" s="1004"/>
      <c r="C134" s="1004"/>
      <c r="D134" s="1004"/>
      <c r="E134" s="1004"/>
      <c r="F134" s="1004"/>
      <c r="G134" s="1004"/>
      <c r="H134" s="1004"/>
      <c r="I134" s="1004"/>
      <c r="J134" s="1004"/>
      <c r="K134" s="1004"/>
    </row>
    <row r="135" spans="1:16" x14ac:dyDescent="0.25">
      <c r="A135" s="1005" t="s">
        <v>150</v>
      </c>
      <c r="B135" s="1005"/>
      <c r="C135" s="1005"/>
      <c r="D135" s="1005"/>
      <c r="E135" s="1005"/>
      <c r="F135" s="1005"/>
      <c r="G135" s="1005"/>
      <c r="H135" s="1005"/>
      <c r="I135" s="1005"/>
      <c r="J135" s="1005"/>
      <c r="K135" s="533"/>
    </row>
    <row r="136" spans="1:16" x14ac:dyDescent="0.25">
      <c r="A136" s="1005"/>
      <c r="B136" s="1005"/>
      <c r="C136" s="1005"/>
      <c r="D136" s="1005"/>
      <c r="E136" s="1005"/>
      <c r="F136" s="1005"/>
      <c r="G136" s="1005"/>
      <c r="H136" s="1005"/>
      <c r="I136" s="1005"/>
      <c r="J136" s="1005"/>
      <c r="K136" s="5"/>
    </row>
    <row r="137" spans="1:16" x14ac:dyDescent="0.25">
      <c r="A137" s="1005"/>
      <c r="B137" s="1005"/>
      <c r="C137" s="1005"/>
      <c r="D137" s="1005"/>
      <c r="E137" s="1005"/>
      <c r="F137" s="1005"/>
      <c r="G137" s="1005"/>
      <c r="H137" s="1005"/>
      <c r="I137" s="1005"/>
      <c r="J137" s="1005"/>
      <c r="K137" s="5"/>
    </row>
    <row r="138" spans="1:16" x14ac:dyDescent="0.25">
      <c r="A138" s="1005"/>
      <c r="B138" s="1005"/>
      <c r="C138" s="1005"/>
      <c r="D138" s="1005"/>
      <c r="E138" s="1005"/>
      <c r="F138" s="1005"/>
      <c r="G138" s="1005"/>
      <c r="H138" s="1005"/>
      <c r="I138" s="1005"/>
      <c r="J138" s="1005"/>
      <c r="K138" s="5"/>
    </row>
    <row r="139" spans="1:16" x14ac:dyDescent="0.25">
      <c r="A139" s="1005"/>
      <c r="B139" s="1005"/>
      <c r="C139" s="1005"/>
      <c r="D139" s="1005"/>
      <c r="E139" s="1005"/>
      <c r="F139" s="1005"/>
      <c r="G139" s="1005"/>
      <c r="H139" s="1005"/>
      <c r="I139" s="1005"/>
      <c r="J139" s="1005"/>
      <c r="K139" s="5"/>
      <c r="P139" s="5"/>
    </row>
    <row r="140" spans="1:16" x14ac:dyDescent="0.25">
      <c r="A140" s="1005"/>
      <c r="B140" s="1005"/>
      <c r="C140" s="1005"/>
      <c r="D140" s="1005"/>
      <c r="E140" s="1005"/>
      <c r="F140" s="1005"/>
      <c r="G140" s="1005"/>
      <c r="H140" s="1005"/>
      <c r="I140" s="1005"/>
      <c r="J140" s="1005"/>
      <c r="K140" s="5"/>
    </row>
    <row r="141" spans="1:16" x14ac:dyDescent="0.25">
      <c r="A141" s="1005"/>
      <c r="B141" s="1005"/>
      <c r="C141" s="1005"/>
      <c r="D141" s="1005"/>
      <c r="E141" s="1005"/>
      <c r="F141" s="1005"/>
      <c r="G141" s="1005"/>
      <c r="H141" s="1005"/>
      <c r="I141" s="1005"/>
      <c r="J141" s="1005"/>
      <c r="K141" s="5"/>
    </row>
    <row r="142" spans="1:16" x14ac:dyDescent="0.25">
      <c r="A142" s="1005"/>
      <c r="B142" s="1005"/>
      <c r="C142" s="1005"/>
      <c r="D142" s="1005"/>
      <c r="E142" s="1005"/>
      <c r="F142" s="1005"/>
      <c r="G142" s="1005"/>
      <c r="H142" s="1005"/>
      <c r="I142" s="1005"/>
      <c r="J142" s="1005"/>
      <c r="K142" s="5"/>
    </row>
    <row r="143" spans="1:16" x14ac:dyDescent="0.25">
      <c r="A143" s="89"/>
      <c r="B143" s="5"/>
      <c r="C143" s="5"/>
      <c r="D143" s="5"/>
      <c r="E143" s="5"/>
      <c r="F143" s="5"/>
      <c r="G143" s="5"/>
      <c r="H143" s="5"/>
      <c r="I143" s="5"/>
      <c r="J143" s="5"/>
      <c r="K143" s="5"/>
    </row>
    <row r="144" spans="1:16" x14ac:dyDescent="0.25">
      <c r="A144" s="89"/>
      <c r="B144" s="5"/>
      <c r="C144" s="5"/>
      <c r="D144" s="5"/>
      <c r="E144" s="5"/>
      <c r="F144" s="5"/>
      <c r="G144" s="5"/>
      <c r="H144" s="5"/>
      <c r="I144" s="5"/>
      <c r="J144" s="5"/>
      <c r="K144" s="5"/>
    </row>
    <row r="145" spans="1:11" x14ac:dyDescent="0.25">
      <c r="A145" s="89"/>
      <c r="B145" s="5"/>
      <c r="C145" s="5"/>
      <c r="D145" s="5"/>
      <c r="E145" s="5"/>
      <c r="F145" s="5"/>
      <c r="G145" s="5"/>
      <c r="H145" s="5"/>
      <c r="I145" s="5"/>
      <c r="J145" s="5"/>
      <c r="K145" s="5"/>
    </row>
    <row r="146" spans="1:11" x14ac:dyDescent="0.25">
      <c r="A146" s="89"/>
      <c r="B146" s="5"/>
      <c r="C146" s="5"/>
      <c r="D146" s="5"/>
      <c r="E146" s="5"/>
      <c r="F146" s="5"/>
      <c r="G146" s="5"/>
      <c r="H146" s="5"/>
      <c r="I146" s="5"/>
      <c r="J146" s="5"/>
      <c r="K146" s="5"/>
    </row>
    <row r="147" spans="1:11" x14ac:dyDescent="0.25">
      <c r="A147" s="89"/>
      <c r="B147" s="5"/>
      <c r="C147" s="5"/>
      <c r="D147" s="5"/>
      <c r="E147" s="5"/>
      <c r="F147" s="5"/>
      <c r="G147" s="5"/>
      <c r="H147" s="5"/>
      <c r="I147" s="5"/>
      <c r="J147" s="5"/>
      <c r="K147" s="5"/>
    </row>
    <row r="148" spans="1:11" x14ac:dyDescent="0.25">
      <c r="A148" s="89"/>
      <c r="B148" s="5"/>
      <c r="C148" s="5"/>
      <c r="D148" s="5"/>
      <c r="E148" s="5"/>
      <c r="F148" s="5"/>
      <c r="G148" s="5"/>
      <c r="H148" s="5"/>
      <c r="I148" s="5"/>
      <c r="J148" s="5"/>
      <c r="K148" s="5"/>
    </row>
    <row r="149" spans="1:11" x14ac:dyDescent="0.25">
      <c r="A149" s="89"/>
      <c r="B149" s="5"/>
      <c r="C149" s="5"/>
      <c r="D149" s="5"/>
      <c r="E149" s="5"/>
      <c r="F149" s="5"/>
      <c r="G149" s="5"/>
      <c r="H149" s="5"/>
      <c r="I149" s="5"/>
      <c r="J149" s="5"/>
      <c r="K149" s="5"/>
    </row>
    <row r="150" spans="1:11" x14ac:dyDescent="0.25">
      <c r="A150" s="89"/>
      <c r="B150" s="5"/>
      <c r="C150" s="5"/>
      <c r="D150" s="5"/>
      <c r="E150" s="5"/>
      <c r="F150" s="5"/>
      <c r="G150" s="5"/>
      <c r="H150" s="5"/>
      <c r="I150" s="5"/>
      <c r="J150" s="5"/>
      <c r="K150" s="5"/>
    </row>
    <row r="151" spans="1:11" x14ac:dyDescent="0.25">
      <c r="A151" s="89"/>
      <c r="B151" s="89"/>
      <c r="C151" s="89"/>
      <c r="D151" s="89"/>
      <c r="E151" s="89"/>
      <c r="F151" s="89"/>
      <c r="G151" s="89"/>
      <c r="H151" s="89"/>
      <c r="I151" s="89"/>
      <c r="J151" s="89"/>
      <c r="K151" s="89"/>
    </row>
  </sheetData>
  <mergeCells count="9">
    <mergeCell ref="B105:K105"/>
    <mergeCell ref="A134:K134"/>
    <mergeCell ref="A135:J142"/>
    <mergeCell ref="B3:E3"/>
    <mergeCell ref="G3:J3"/>
    <mergeCell ref="B80:K80"/>
    <mergeCell ref="B5:K5"/>
    <mergeCell ref="B30:K30"/>
    <mergeCell ref="B55:K55"/>
  </mergeCells>
  <pageMargins left="0.70866141732283472" right="0.70866141732283472" top="0.74803149606299213" bottom="0.74803149606299213" header="0.31496062992125984" footer="0.31496062992125984"/>
  <pageSetup paperSize="8" scale="78" fitToHeight="2" orientation="portrait" r:id="rId1"/>
  <rowBreaks count="1" manualBreakCount="1">
    <brk id="79" max="1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B151"/>
  <sheetViews>
    <sheetView view="pageBreakPreview" zoomScaleNormal="100" zoomScaleSheetLayoutView="100" workbookViewId="0">
      <selection activeCell="A2" sqref="A2"/>
    </sheetView>
  </sheetViews>
  <sheetFormatPr defaultRowHeight="13.2" x14ac:dyDescent="0.25"/>
  <cols>
    <col min="1" max="1" width="26.44140625" style="3" customWidth="1"/>
    <col min="2" max="2" width="14.44140625" style="3" bestFit="1" customWidth="1"/>
    <col min="3" max="3" width="8.44140625" style="3" bestFit="1" customWidth="1"/>
    <col min="4" max="4" width="13.44140625" style="3" bestFit="1" customWidth="1"/>
    <col min="5" max="5" width="6" style="3" bestFit="1" customWidth="1"/>
    <col min="6" max="6" width="2.88671875" style="3" customWidth="1"/>
    <col min="7" max="7" width="14.5546875" style="3" bestFit="1" customWidth="1"/>
    <col min="8" max="8" width="11.5546875" style="3" bestFit="1" customWidth="1"/>
    <col min="9" max="9" width="13.5546875" style="3" bestFit="1" customWidth="1"/>
    <col min="10" max="10" width="6" style="3" bestFit="1" customWidth="1"/>
    <col min="11" max="11" width="2.88671875" style="3" customWidth="1"/>
    <col min="12" max="256" width="9.109375" style="3"/>
    <col min="257" max="257" width="26.44140625" style="3" customWidth="1"/>
    <col min="258" max="258" width="14.44140625" style="3" bestFit="1" customWidth="1"/>
    <col min="259" max="259" width="8.44140625" style="3" bestFit="1" customWidth="1"/>
    <col min="260" max="260" width="13.44140625" style="3" bestFit="1" customWidth="1"/>
    <col min="261" max="261" width="6" style="3" bestFit="1" customWidth="1"/>
    <col min="262" max="262" width="2.88671875" style="3" customWidth="1"/>
    <col min="263" max="263" width="14.5546875" style="3" bestFit="1" customWidth="1"/>
    <col min="264" max="264" width="11.5546875" style="3" bestFit="1" customWidth="1"/>
    <col min="265" max="265" width="13.5546875" style="3" bestFit="1" customWidth="1"/>
    <col min="266" max="266" width="6" style="3" bestFit="1" customWidth="1"/>
    <col min="267" max="267" width="2.88671875" style="3" customWidth="1"/>
    <col min="268" max="512" width="9.109375" style="3"/>
    <col min="513" max="513" width="26.44140625" style="3" customWidth="1"/>
    <col min="514" max="514" width="14.44140625" style="3" bestFit="1" customWidth="1"/>
    <col min="515" max="515" width="8.44140625" style="3" bestFit="1" customWidth="1"/>
    <col min="516" max="516" width="13.44140625" style="3" bestFit="1" customWidth="1"/>
    <col min="517" max="517" width="6" style="3" bestFit="1" customWidth="1"/>
    <col min="518" max="518" width="2.88671875" style="3" customWidth="1"/>
    <col min="519" max="519" width="14.5546875" style="3" bestFit="1" customWidth="1"/>
    <col min="520" max="520" width="11.5546875" style="3" bestFit="1" customWidth="1"/>
    <col min="521" max="521" width="13.5546875" style="3" bestFit="1" customWidth="1"/>
    <col min="522" max="522" width="6" style="3" bestFit="1" customWidth="1"/>
    <col min="523" max="523" width="2.88671875" style="3" customWidth="1"/>
    <col min="524" max="768" width="9.109375" style="3"/>
    <col min="769" max="769" width="26.44140625" style="3" customWidth="1"/>
    <col min="770" max="770" width="14.44140625" style="3" bestFit="1" customWidth="1"/>
    <col min="771" max="771" width="8.44140625" style="3" bestFit="1" customWidth="1"/>
    <col min="772" max="772" width="13.44140625" style="3" bestFit="1" customWidth="1"/>
    <col min="773" max="773" width="6" style="3" bestFit="1" customWidth="1"/>
    <col min="774" max="774" width="2.88671875" style="3" customWidth="1"/>
    <col min="775" max="775" width="14.5546875" style="3" bestFit="1" customWidth="1"/>
    <col min="776" max="776" width="11.5546875" style="3" bestFit="1" customWidth="1"/>
    <col min="777" max="777" width="13.5546875" style="3" bestFit="1" customWidth="1"/>
    <col min="778" max="778" width="6" style="3" bestFit="1" customWidth="1"/>
    <col min="779" max="779" width="2.88671875" style="3" customWidth="1"/>
    <col min="780" max="1024" width="9.109375" style="3"/>
    <col min="1025" max="1025" width="26.44140625" style="3" customWidth="1"/>
    <col min="1026" max="1026" width="14.44140625" style="3" bestFit="1" customWidth="1"/>
    <col min="1027" max="1027" width="8.44140625" style="3" bestFit="1" customWidth="1"/>
    <col min="1028" max="1028" width="13.44140625" style="3" bestFit="1" customWidth="1"/>
    <col min="1029" max="1029" width="6" style="3" bestFit="1" customWidth="1"/>
    <col min="1030" max="1030" width="2.88671875" style="3" customWidth="1"/>
    <col min="1031" max="1031" width="14.5546875" style="3" bestFit="1" customWidth="1"/>
    <col min="1032" max="1032" width="11.5546875" style="3" bestFit="1" customWidth="1"/>
    <col min="1033" max="1033" width="13.5546875" style="3" bestFit="1" customWidth="1"/>
    <col min="1034" max="1034" width="6" style="3" bestFit="1" customWidth="1"/>
    <col min="1035" max="1035" width="2.88671875" style="3" customWidth="1"/>
    <col min="1036" max="1280" width="9.109375" style="3"/>
    <col min="1281" max="1281" width="26.44140625" style="3" customWidth="1"/>
    <col min="1282" max="1282" width="14.44140625" style="3" bestFit="1" customWidth="1"/>
    <col min="1283" max="1283" width="8.44140625" style="3" bestFit="1" customWidth="1"/>
    <col min="1284" max="1284" width="13.44140625" style="3" bestFit="1" customWidth="1"/>
    <col min="1285" max="1285" width="6" style="3" bestFit="1" customWidth="1"/>
    <col min="1286" max="1286" width="2.88671875" style="3" customWidth="1"/>
    <col min="1287" max="1287" width="14.5546875" style="3" bestFit="1" customWidth="1"/>
    <col min="1288" max="1288" width="11.5546875" style="3" bestFit="1" customWidth="1"/>
    <col min="1289" max="1289" width="13.5546875" style="3" bestFit="1" customWidth="1"/>
    <col min="1290" max="1290" width="6" style="3" bestFit="1" customWidth="1"/>
    <col min="1291" max="1291" width="2.88671875" style="3" customWidth="1"/>
    <col min="1292" max="1536" width="9.109375" style="3"/>
    <col min="1537" max="1537" width="26.44140625" style="3" customWidth="1"/>
    <col min="1538" max="1538" width="14.44140625" style="3" bestFit="1" customWidth="1"/>
    <col min="1539" max="1539" width="8.44140625" style="3" bestFit="1" customWidth="1"/>
    <col min="1540" max="1540" width="13.44140625" style="3" bestFit="1" customWidth="1"/>
    <col min="1541" max="1541" width="6" style="3" bestFit="1" customWidth="1"/>
    <col min="1542" max="1542" width="2.88671875" style="3" customWidth="1"/>
    <col min="1543" max="1543" width="14.5546875" style="3" bestFit="1" customWidth="1"/>
    <col min="1544" max="1544" width="11.5546875" style="3" bestFit="1" customWidth="1"/>
    <col min="1545" max="1545" width="13.5546875" style="3" bestFit="1" customWidth="1"/>
    <col min="1546" max="1546" width="6" style="3" bestFit="1" customWidth="1"/>
    <col min="1547" max="1547" width="2.88671875" style="3" customWidth="1"/>
    <col min="1548" max="1792" width="9.109375" style="3"/>
    <col min="1793" max="1793" width="26.44140625" style="3" customWidth="1"/>
    <col min="1794" max="1794" width="14.44140625" style="3" bestFit="1" customWidth="1"/>
    <col min="1795" max="1795" width="8.44140625" style="3" bestFit="1" customWidth="1"/>
    <col min="1796" max="1796" width="13.44140625" style="3" bestFit="1" customWidth="1"/>
    <col min="1797" max="1797" width="6" style="3" bestFit="1" customWidth="1"/>
    <col min="1798" max="1798" width="2.88671875" style="3" customWidth="1"/>
    <col min="1799" max="1799" width="14.5546875" style="3" bestFit="1" customWidth="1"/>
    <col min="1800" max="1800" width="11.5546875" style="3" bestFit="1" customWidth="1"/>
    <col min="1801" max="1801" width="13.5546875" style="3" bestFit="1" customWidth="1"/>
    <col min="1802" max="1802" width="6" style="3" bestFit="1" customWidth="1"/>
    <col min="1803" max="1803" width="2.88671875" style="3" customWidth="1"/>
    <col min="1804" max="2048" width="9.109375" style="3"/>
    <col min="2049" max="2049" width="26.44140625" style="3" customWidth="1"/>
    <col min="2050" max="2050" width="14.44140625" style="3" bestFit="1" customWidth="1"/>
    <col min="2051" max="2051" width="8.44140625" style="3" bestFit="1" customWidth="1"/>
    <col min="2052" max="2052" width="13.44140625" style="3" bestFit="1" customWidth="1"/>
    <col min="2053" max="2053" width="6" style="3" bestFit="1" customWidth="1"/>
    <col min="2054" max="2054" width="2.88671875" style="3" customWidth="1"/>
    <col min="2055" max="2055" width="14.5546875" style="3" bestFit="1" customWidth="1"/>
    <col min="2056" max="2056" width="11.5546875" style="3" bestFit="1" customWidth="1"/>
    <col min="2057" max="2057" width="13.5546875" style="3" bestFit="1" customWidth="1"/>
    <col min="2058" max="2058" width="6" style="3" bestFit="1" customWidth="1"/>
    <col min="2059" max="2059" width="2.88671875" style="3" customWidth="1"/>
    <col min="2060" max="2304" width="9.109375" style="3"/>
    <col min="2305" max="2305" width="26.44140625" style="3" customWidth="1"/>
    <col min="2306" max="2306" width="14.44140625" style="3" bestFit="1" customWidth="1"/>
    <col min="2307" max="2307" width="8.44140625" style="3" bestFit="1" customWidth="1"/>
    <col min="2308" max="2308" width="13.44140625" style="3" bestFit="1" customWidth="1"/>
    <col min="2309" max="2309" width="6" style="3" bestFit="1" customWidth="1"/>
    <col min="2310" max="2310" width="2.88671875" style="3" customWidth="1"/>
    <col min="2311" max="2311" width="14.5546875" style="3" bestFit="1" customWidth="1"/>
    <col min="2312" max="2312" width="11.5546875" style="3" bestFit="1" customWidth="1"/>
    <col min="2313" max="2313" width="13.5546875" style="3" bestFit="1" customWidth="1"/>
    <col min="2314" max="2314" width="6" style="3" bestFit="1" customWidth="1"/>
    <col min="2315" max="2315" width="2.88671875" style="3" customWidth="1"/>
    <col min="2316" max="2560" width="9.109375" style="3"/>
    <col min="2561" max="2561" width="26.44140625" style="3" customWidth="1"/>
    <col min="2562" max="2562" width="14.44140625" style="3" bestFit="1" customWidth="1"/>
    <col min="2563" max="2563" width="8.44140625" style="3" bestFit="1" customWidth="1"/>
    <col min="2564" max="2564" width="13.44140625" style="3" bestFit="1" customWidth="1"/>
    <col min="2565" max="2565" width="6" style="3" bestFit="1" customWidth="1"/>
    <col min="2566" max="2566" width="2.88671875" style="3" customWidth="1"/>
    <col min="2567" max="2567" width="14.5546875" style="3" bestFit="1" customWidth="1"/>
    <col min="2568" max="2568" width="11.5546875" style="3" bestFit="1" customWidth="1"/>
    <col min="2569" max="2569" width="13.5546875" style="3" bestFit="1" customWidth="1"/>
    <col min="2570" max="2570" width="6" style="3" bestFit="1" customWidth="1"/>
    <col min="2571" max="2571" width="2.88671875" style="3" customWidth="1"/>
    <col min="2572" max="2816" width="9.109375" style="3"/>
    <col min="2817" max="2817" width="26.44140625" style="3" customWidth="1"/>
    <col min="2818" max="2818" width="14.44140625" style="3" bestFit="1" customWidth="1"/>
    <col min="2819" max="2819" width="8.44140625" style="3" bestFit="1" customWidth="1"/>
    <col min="2820" max="2820" width="13.44140625" style="3" bestFit="1" customWidth="1"/>
    <col min="2821" max="2821" width="6" style="3" bestFit="1" customWidth="1"/>
    <col min="2822" max="2822" width="2.88671875" style="3" customWidth="1"/>
    <col min="2823" max="2823" width="14.5546875" style="3" bestFit="1" customWidth="1"/>
    <col min="2824" max="2824" width="11.5546875" style="3" bestFit="1" customWidth="1"/>
    <col min="2825" max="2825" width="13.5546875" style="3" bestFit="1" customWidth="1"/>
    <col min="2826" max="2826" width="6" style="3" bestFit="1" customWidth="1"/>
    <col min="2827" max="2827" width="2.88671875" style="3" customWidth="1"/>
    <col min="2828" max="3072" width="9.109375" style="3"/>
    <col min="3073" max="3073" width="26.44140625" style="3" customWidth="1"/>
    <col min="3074" max="3074" width="14.44140625" style="3" bestFit="1" customWidth="1"/>
    <col min="3075" max="3075" width="8.44140625" style="3" bestFit="1" customWidth="1"/>
    <col min="3076" max="3076" width="13.44140625" style="3" bestFit="1" customWidth="1"/>
    <col min="3077" max="3077" width="6" style="3" bestFit="1" customWidth="1"/>
    <col min="3078" max="3078" width="2.88671875" style="3" customWidth="1"/>
    <col min="3079" max="3079" width="14.5546875" style="3" bestFit="1" customWidth="1"/>
    <col min="3080" max="3080" width="11.5546875" style="3" bestFit="1" customWidth="1"/>
    <col min="3081" max="3081" width="13.5546875" style="3" bestFit="1" customWidth="1"/>
    <col min="3082" max="3082" width="6" style="3" bestFit="1" customWidth="1"/>
    <col min="3083" max="3083" width="2.88671875" style="3" customWidth="1"/>
    <col min="3084" max="3328" width="9.109375" style="3"/>
    <col min="3329" max="3329" width="26.44140625" style="3" customWidth="1"/>
    <col min="3330" max="3330" width="14.44140625" style="3" bestFit="1" customWidth="1"/>
    <col min="3331" max="3331" width="8.44140625" style="3" bestFit="1" customWidth="1"/>
    <col min="3332" max="3332" width="13.44140625" style="3" bestFit="1" customWidth="1"/>
    <col min="3333" max="3333" width="6" style="3" bestFit="1" customWidth="1"/>
    <col min="3334" max="3334" width="2.88671875" style="3" customWidth="1"/>
    <col min="3335" max="3335" width="14.5546875" style="3" bestFit="1" customWidth="1"/>
    <col min="3336" max="3336" width="11.5546875" style="3" bestFit="1" customWidth="1"/>
    <col min="3337" max="3337" width="13.5546875" style="3" bestFit="1" customWidth="1"/>
    <col min="3338" max="3338" width="6" style="3" bestFit="1" customWidth="1"/>
    <col min="3339" max="3339" width="2.88671875" style="3" customWidth="1"/>
    <col min="3340" max="3584" width="9.109375" style="3"/>
    <col min="3585" max="3585" width="26.44140625" style="3" customWidth="1"/>
    <col min="3586" max="3586" width="14.44140625" style="3" bestFit="1" customWidth="1"/>
    <col min="3587" max="3587" width="8.44140625" style="3" bestFit="1" customWidth="1"/>
    <col min="3588" max="3588" width="13.44140625" style="3" bestFit="1" customWidth="1"/>
    <col min="3589" max="3589" width="6" style="3" bestFit="1" customWidth="1"/>
    <col min="3590" max="3590" width="2.88671875" style="3" customWidth="1"/>
    <col min="3591" max="3591" width="14.5546875" style="3" bestFit="1" customWidth="1"/>
    <col min="3592" max="3592" width="11.5546875" style="3" bestFit="1" customWidth="1"/>
    <col min="3593" max="3593" width="13.5546875" style="3" bestFit="1" customWidth="1"/>
    <col min="3594" max="3594" width="6" style="3" bestFit="1" customWidth="1"/>
    <col min="3595" max="3595" width="2.88671875" style="3" customWidth="1"/>
    <col min="3596" max="3840" width="9.109375" style="3"/>
    <col min="3841" max="3841" width="26.44140625" style="3" customWidth="1"/>
    <col min="3842" max="3842" width="14.44140625" style="3" bestFit="1" customWidth="1"/>
    <col min="3843" max="3843" width="8.44140625" style="3" bestFit="1" customWidth="1"/>
    <col min="3844" max="3844" width="13.44140625" style="3" bestFit="1" customWidth="1"/>
    <col min="3845" max="3845" width="6" style="3" bestFit="1" customWidth="1"/>
    <col min="3846" max="3846" width="2.88671875" style="3" customWidth="1"/>
    <col min="3847" max="3847" width="14.5546875" style="3" bestFit="1" customWidth="1"/>
    <col min="3848" max="3848" width="11.5546875" style="3" bestFit="1" customWidth="1"/>
    <col min="3849" max="3849" width="13.5546875" style="3" bestFit="1" customWidth="1"/>
    <col min="3850" max="3850" width="6" style="3" bestFit="1" customWidth="1"/>
    <col min="3851" max="3851" width="2.88671875" style="3" customWidth="1"/>
    <col min="3852" max="4096" width="9.109375" style="3"/>
    <col min="4097" max="4097" width="26.44140625" style="3" customWidth="1"/>
    <col min="4098" max="4098" width="14.44140625" style="3" bestFit="1" customWidth="1"/>
    <col min="4099" max="4099" width="8.44140625" style="3" bestFit="1" customWidth="1"/>
    <col min="4100" max="4100" width="13.44140625" style="3" bestFit="1" customWidth="1"/>
    <col min="4101" max="4101" width="6" style="3" bestFit="1" customWidth="1"/>
    <col min="4102" max="4102" width="2.88671875" style="3" customWidth="1"/>
    <col min="4103" max="4103" width="14.5546875" style="3" bestFit="1" customWidth="1"/>
    <col min="4104" max="4104" width="11.5546875" style="3" bestFit="1" customWidth="1"/>
    <col min="4105" max="4105" width="13.5546875" style="3" bestFit="1" customWidth="1"/>
    <col min="4106" max="4106" width="6" style="3" bestFit="1" customWidth="1"/>
    <col min="4107" max="4107" width="2.88671875" style="3" customWidth="1"/>
    <col min="4108" max="4352" width="9.109375" style="3"/>
    <col min="4353" max="4353" width="26.44140625" style="3" customWidth="1"/>
    <col min="4354" max="4354" width="14.44140625" style="3" bestFit="1" customWidth="1"/>
    <col min="4355" max="4355" width="8.44140625" style="3" bestFit="1" customWidth="1"/>
    <col min="4356" max="4356" width="13.44140625" style="3" bestFit="1" customWidth="1"/>
    <col min="4357" max="4357" width="6" style="3" bestFit="1" customWidth="1"/>
    <col min="4358" max="4358" width="2.88671875" style="3" customWidth="1"/>
    <col min="4359" max="4359" width="14.5546875" style="3" bestFit="1" customWidth="1"/>
    <col min="4360" max="4360" width="11.5546875" style="3" bestFit="1" customWidth="1"/>
    <col min="4361" max="4361" width="13.5546875" style="3" bestFit="1" customWidth="1"/>
    <col min="4362" max="4362" width="6" style="3" bestFit="1" customWidth="1"/>
    <col min="4363" max="4363" width="2.88671875" style="3" customWidth="1"/>
    <col min="4364" max="4608" width="9.109375" style="3"/>
    <col min="4609" max="4609" width="26.44140625" style="3" customWidth="1"/>
    <col min="4610" max="4610" width="14.44140625" style="3" bestFit="1" customWidth="1"/>
    <col min="4611" max="4611" width="8.44140625" style="3" bestFit="1" customWidth="1"/>
    <col min="4612" max="4612" width="13.44140625" style="3" bestFit="1" customWidth="1"/>
    <col min="4613" max="4613" width="6" style="3" bestFit="1" customWidth="1"/>
    <col min="4614" max="4614" width="2.88671875" style="3" customWidth="1"/>
    <col min="4615" max="4615" width="14.5546875" style="3" bestFit="1" customWidth="1"/>
    <col min="4616" max="4616" width="11.5546875" style="3" bestFit="1" customWidth="1"/>
    <col min="4617" max="4617" width="13.5546875" style="3" bestFit="1" customWidth="1"/>
    <col min="4618" max="4618" width="6" style="3" bestFit="1" customWidth="1"/>
    <col min="4619" max="4619" width="2.88671875" style="3" customWidth="1"/>
    <col min="4620" max="4864" width="9.109375" style="3"/>
    <col min="4865" max="4865" width="26.44140625" style="3" customWidth="1"/>
    <col min="4866" max="4866" width="14.44140625" style="3" bestFit="1" customWidth="1"/>
    <col min="4867" max="4867" width="8.44140625" style="3" bestFit="1" customWidth="1"/>
    <col min="4868" max="4868" width="13.44140625" style="3" bestFit="1" customWidth="1"/>
    <col min="4869" max="4869" width="6" style="3" bestFit="1" customWidth="1"/>
    <col min="4870" max="4870" width="2.88671875" style="3" customWidth="1"/>
    <col min="4871" max="4871" width="14.5546875" style="3" bestFit="1" customWidth="1"/>
    <col min="4872" max="4872" width="11.5546875" style="3" bestFit="1" customWidth="1"/>
    <col min="4873" max="4873" width="13.5546875" style="3" bestFit="1" customWidth="1"/>
    <col min="4874" max="4874" width="6" style="3" bestFit="1" customWidth="1"/>
    <col min="4875" max="4875" width="2.88671875" style="3" customWidth="1"/>
    <col min="4876" max="5120" width="9.109375" style="3"/>
    <col min="5121" max="5121" width="26.44140625" style="3" customWidth="1"/>
    <col min="5122" max="5122" width="14.44140625" style="3" bestFit="1" customWidth="1"/>
    <col min="5123" max="5123" width="8.44140625" style="3" bestFit="1" customWidth="1"/>
    <col min="5124" max="5124" width="13.44140625" style="3" bestFit="1" customWidth="1"/>
    <col min="5125" max="5125" width="6" style="3" bestFit="1" customWidth="1"/>
    <col min="5126" max="5126" width="2.88671875" style="3" customWidth="1"/>
    <col min="5127" max="5127" width="14.5546875" style="3" bestFit="1" customWidth="1"/>
    <col min="5128" max="5128" width="11.5546875" style="3" bestFit="1" customWidth="1"/>
    <col min="5129" max="5129" width="13.5546875" style="3" bestFit="1" customWidth="1"/>
    <col min="5130" max="5130" width="6" style="3" bestFit="1" customWidth="1"/>
    <col min="5131" max="5131" width="2.88671875" style="3" customWidth="1"/>
    <col min="5132" max="5376" width="9.109375" style="3"/>
    <col min="5377" max="5377" width="26.44140625" style="3" customWidth="1"/>
    <col min="5378" max="5378" width="14.44140625" style="3" bestFit="1" customWidth="1"/>
    <col min="5379" max="5379" width="8.44140625" style="3" bestFit="1" customWidth="1"/>
    <col min="5380" max="5380" width="13.44140625" style="3" bestFit="1" customWidth="1"/>
    <col min="5381" max="5381" width="6" style="3" bestFit="1" customWidth="1"/>
    <col min="5382" max="5382" width="2.88671875" style="3" customWidth="1"/>
    <col min="5383" max="5383" width="14.5546875" style="3" bestFit="1" customWidth="1"/>
    <col min="5384" max="5384" width="11.5546875" style="3" bestFit="1" customWidth="1"/>
    <col min="5385" max="5385" width="13.5546875" style="3" bestFit="1" customWidth="1"/>
    <col min="5386" max="5386" width="6" style="3" bestFit="1" customWidth="1"/>
    <col min="5387" max="5387" width="2.88671875" style="3" customWidth="1"/>
    <col min="5388" max="5632" width="9.109375" style="3"/>
    <col min="5633" max="5633" width="26.44140625" style="3" customWidth="1"/>
    <col min="5634" max="5634" width="14.44140625" style="3" bestFit="1" customWidth="1"/>
    <col min="5635" max="5635" width="8.44140625" style="3" bestFit="1" customWidth="1"/>
    <col min="5636" max="5636" width="13.44140625" style="3" bestFit="1" customWidth="1"/>
    <col min="5637" max="5637" width="6" style="3" bestFit="1" customWidth="1"/>
    <col min="5638" max="5638" width="2.88671875" style="3" customWidth="1"/>
    <col min="5639" max="5639" width="14.5546875" style="3" bestFit="1" customWidth="1"/>
    <col min="5640" max="5640" width="11.5546875" style="3" bestFit="1" customWidth="1"/>
    <col min="5641" max="5641" width="13.5546875" style="3" bestFit="1" customWidth="1"/>
    <col min="5642" max="5642" width="6" style="3" bestFit="1" customWidth="1"/>
    <col min="5643" max="5643" width="2.88671875" style="3" customWidth="1"/>
    <col min="5644" max="5888" width="9.109375" style="3"/>
    <col min="5889" max="5889" width="26.44140625" style="3" customWidth="1"/>
    <col min="5890" max="5890" width="14.44140625" style="3" bestFit="1" customWidth="1"/>
    <col min="5891" max="5891" width="8.44140625" style="3" bestFit="1" customWidth="1"/>
    <col min="5892" max="5892" width="13.44140625" style="3" bestFit="1" customWidth="1"/>
    <col min="5893" max="5893" width="6" style="3" bestFit="1" customWidth="1"/>
    <col min="5894" max="5894" width="2.88671875" style="3" customWidth="1"/>
    <col min="5895" max="5895" width="14.5546875" style="3" bestFit="1" customWidth="1"/>
    <col min="5896" max="5896" width="11.5546875" style="3" bestFit="1" customWidth="1"/>
    <col min="5897" max="5897" width="13.5546875" style="3" bestFit="1" customWidth="1"/>
    <col min="5898" max="5898" width="6" style="3" bestFit="1" customWidth="1"/>
    <col min="5899" max="5899" width="2.88671875" style="3" customWidth="1"/>
    <col min="5900" max="6144" width="9.109375" style="3"/>
    <col min="6145" max="6145" width="26.44140625" style="3" customWidth="1"/>
    <col min="6146" max="6146" width="14.44140625" style="3" bestFit="1" customWidth="1"/>
    <col min="6147" max="6147" width="8.44140625" style="3" bestFit="1" customWidth="1"/>
    <col min="6148" max="6148" width="13.44140625" style="3" bestFit="1" customWidth="1"/>
    <col min="6149" max="6149" width="6" style="3" bestFit="1" customWidth="1"/>
    <col min="6150" max="6150" width="2.88671875" style="3" customWidth="1"/>
    <col min="6151" max="6151" width="14.5546875" style="3" bestFit="1" customWidth="1"/>
    <col min="6152" max="6152" width="11.5546875" style="3" bestFit="1" customWidth="1"/>
    <col min="6153" max="6153" width="13.5546875" style="3" bestFit="1" customWidth="1"/>
    <col min="6154" max="6154" width="6" style="3" bestFit="1" customWidth="1"/>
    <col min="6155" max="6155" width="2.88671875" style="3" customWidth="1"/>
    <col min="6156" max="6400" width="9.109375" style="3"/>
    <col min="6401" max="6401" width="26.44140625" style="3" customWidth="1"/>
    <col min="6402" max="6402" width="14.44140625" style="3" bestFit="1" customWidth="1"/>
    <col min="6403" max="6403" width="8.44140625" style="3" bestFit="1" customWidth="1"/>
    <col min="6404" max="6404" width="13.44140625" style="3" bestFit="1" customWidth="1"/>
    <col min="6405" max="6405" width="6" style="3" bestFit="1" customWidth="1"/>
    <col min="6406" max="6406" width="2.88671875" style="3" customWidth="1"/>
    <col min="6407" max="6407" width="14.5546875" style="3" bestFit="1" customWidth="1"/>
    <col min="6408" max="6408" width="11.5546875" style="3" bestFit="1" customWidth="1"/>
    <col min="6409" max="6409" width="13.5546875" style="3" bestFit="1" customWidth="1"/>
    <col min="6410" max="6410" width="6" style="3" bestFit="1" customWidth="1"/>
    <col min="6411" max="6411" width="2.88671875" style="3" customWidth="1"/>
    <col min="6412" max="6656" width="9.109375" style="3"/>
    <col min="6657" max="6657" width="26.44140625" style="3" customWidth="1"/>
    <col min="6658" max="6658" width="14.44140625" style="3" bestFit="1" customWidth="1"/>
    <col min="6659" max="6659" width="8.44140625" style="3" bestFit="1" customWidth="1"/>
    <col min="6660" max="6660" width="13.44140625" style="3" bestFit="1" customWidth="1"/>
    <col min="6661" max="6661" width="6" style="3" bestFit="1" customWidth="1"/>
    <col min="6662" max="6662" width="2.88671875" style="3" customWidth="1"/>
    <col min="6663" max="6663" width="14.5546875" style="3" bestFit="1" customWidth="1"/>
    <col min="6664" max="6664" width="11.5546875" style="3" bestFit="1" customWidth="1"/>
    <col min="6665" max="6665" width="13.5546875" style="3" bestFit="1" customWidth="1"/>
    <col min="6666" max="6666" width="6" style="3" bestFit="1" customWidth="1"/>
    <col min="6667" max="6667" width="2.88671875" style="3" customWidth="1"/>
    <col min="6668" max="6912" width="9.109375" style="3"/>
    <col min="6913" max="6913" width="26.44140625" style="3" customWidth="1"/>
    <col min="6914" max="6914" width="14.44140625" style="3" bestFit="1" customWidth="1"/>
    <col min="6915" max="6915" width="8.44140625" style="3" bestFit="1" customWidth="1"/>
    <col min="6916" max="6916" width="13.44140625" style="3" bestFit="1" customWidth="1"/>
    <col min="6917" max="6917" width="6" style="3" bestFit="1" customWidth="1"/>
    <col min="6918" max="6918" width="2.88671875" style="3" customWidth="1"/>
    <col min="6919" max="6919" width="14.5546875" style="3" bestFit="1" customWidth="1"/>
    <col min="6920" max="6920" width="11.5546875" style="3" bestFit="1" customWidth="1"/>
    <col min="6921" max="6921" width="13.5546875" style="3" bestFit="1" customWidth="1"/>
    <col min="6922" max="6922" width="6" style="3" bestFit="1" customWidth="1"/>
    <col min="6923" max="6923" width="2.88671875" style="3" customWidth="1"/>
    <col min="6924" max="7168" width="9.109375" style="3"/>
    <col min="7169" max="7169" width="26.44140625" style="3" customWidth="1"/>
    <col min="7170" max="7170" width="14.44140625" style="3" bestFit="1" customWidth="1"/>
    <col min="7171" max="7171" width="8.44140625" style="3" bestFit="1" customWidth="1"/>
    <col min="7172" max="7172" width="13.44140625" style="3" bestFit="1" customWidth="1"/>
    <col min="7173" max="7173" width="6" style="3" bestFit="1" customWidth="1"/>
    <col min="7174" max="7174" width="2.88671875" style="3" customWidth="1"/>
    <col min="7175" max="7175" width="14.5546875" style="3" bestFit="1" customWidth="1"/>
    <col min="7176" max="7176" width="11.5546875" style="3" bestFit="1" customWidth="1"/>
    <col min="7177" max="7177" width="13.5546875" style="3" bestFit="1" customWidth="1"/>
    <col min="7178" max="7178" width="6" style="3" bestFit="1" customWidth="1"/>
    <col min="7179" max="7179" width="2.88671875" style="3" customWidth="1"/>
    <col min="7180" max="7424" width="9.109375" style="3"/>
    <col min="7425" max="7425" width="26.44140625" style="3" customWidth="1"/>
    <col min="7426" max="7426" width="14.44140625" style="3" bestFit="1" customWidth="1"/>
    <col min="7427" max="7427" width="8.44140625" style="3" bestFit="1" customWidth="1"/>
    <col min="7428" max="7428" width="13.44140625" style="3" bestFit="1" customWidth="1"/>
    <col min="7429" max="7429" width="6" style="3" bestFit="1" customWidth="1"/>
    <col min="7430" max="7430" width="2.88671875" style="3" customWidth="1"/>
    <col min="7431" max="7431" width="14.5546875" style="3" bestFit="1" customWidth="1"/>
    <col min="7432" max="7432" width="11.5546875" style="3" bestFit="1" customWidth="1"/>
    <col min="7433" max="7433" width="13.5546875" style="3" bestFit="1" customWidth="1"/>
    <col min="7434" max="7434" width="6" style="3" bestFit="1" customWidth="1"/>
    <col min="7435" max="7435" width="2.88671875" style="3" customWidth="1"/>
    <col min="7436" max="7680" width="9.109375" style="3"/>
    <col min="7681" max="7681" width="26.44140625" style="3" customWidth="1"/>
    <col min="7682" max="7682" width="14.44140625" style="3" bestFit="1" customWidth="1"/>
    <col min="7683" max="7683" width="8.44140625" style="3" bestFit="1" customWidth="1"/>
    <col min="7684" max="7684" width="13.44140625" style="3" bestFit="1" customWidth="1"/>
    <col min="7685" max="7685" width="6" style="3" bestFit="1" customWidth="1"/>
    <col min="7686" max="7686" width="2.88671875" style="3" customWidth="1"/>
    <col min="7687" max="7687" width="14.5546875" style="3" bestFit="1" customWidth="1"/>
    <col min="7688" max="7688" width="11.5546875" style="3" bestFit="1" customWidth="1"/>
    <col min="7689" max="7689" width="13.5546875" style="3" bestFit="1" customWidth="1"/>
    <col min="7690" max="7690" width="6" style="3" bestFit="1" customWidth="1"/>
    <col min="7691" max="7691" width="2.88671875" style="3" customWidth="1"/>
    <col min="7692" max="7936" width="9.109375" style="3"/>
    <col min="7937" max="7937" width="26.44140625" style="3" customWidth="1"/>
    <col min="7938" max="7938" width="14.44140625" style="3" bestFit="1" customWidth="1"/>
    <col min="7939" max="7939" width="8.44140625" style="3" bestFit="1" customWidth="1"/>
    <col min="7940" max="7940" width="13.44140625" style="3" bestFit="1" customWidth="1"/>
    <col min="7941" max="7941" width="6" style="3" bestFit="1" customWidth="1"/>
    <col min="7942" max="7942" width="2.88671875" style="3" customWidth="1"/>
    <col min="7943" max="7943" width="14.5546875" style="3" bestFit="1" customWidth="1"/>
    <col min="7944" max="7944" width="11.5546875" style="3" bestFit="1" customWidth="1"/>
    <col min="7945" max="7945" width="13.5546875" style="3" bestFit="1" customWidth="1"/>
    <col min="7946" max="7946" width="6" style="3" bestFit="1" customWidth="1"/>
    <col min="7947" max="7947" width="2.88671875" style="3" customWidth="1"/>
    <col min="7948" max="8192" width="9.109375" style="3"/>
    <col min="8193" max="8193" width="26.44140625" style="3" customWidth="1"/>
    <col min="8194" max="8194" width="14.44140625" style="3" bestFit="1" customWidth="1"/>
    <col min="8195" max="8195" width="8.44140625" style="3" bestFit="1" customWidth="1"/>
    <col min="8196" max="8196" width="13.44140625" style="3" bestFit="1" customWidth="1"/>
    <col min="8197" max="8197" width="6" style="3" bestFit="1" customWidth="1"/>
    <col min="8198" max="8198" width="2.88671875" style="3" customWidth="1"/>
    <col min="8199" max="8199" width="14.5546875" style="3" bestFit="1" customWidth="1"/>
    <col min="8200" max="8200" width="11.5546875" style="3" bestFit="1" customWidth="1"/>
    <col min="8201" max="8201" width="13.5546875" style="3" bestFit="1" customWidth="1"/>
    <col min="8202" max="8202" width="6" style="3" bestFit="1" customWidth="1"/>
    <col min="8203" max="8203" width="2.88671875" style="3" customWidth="1"/>
    <col min="8204" max="8448" width="9.109375" style="3"/>
    <col min="8449" max="8449" width="26.44140625" style="3" customWidth="1"/>
    <col min="8450" max="8450" width="14.44140625" style="3" bestFit="1" customWidth="1"/>
    <col min="8451" max="8451" width="8.44140625" style="3" bestFit="1" customWidth="1"/>
    <col min="8452" max="8452" width="13.44140625" style="3" bestFit="1" customWidth="1"/>
    <col min="8453" max="8453" width="6" style="3" bestFit="1" customWidth="1"/>
    <col min="8454" max="8454" width="2.88671875" style="3" customWidth="1"/>
    <col min="8455" max="8455" width="14.5546875" style="3" bestFit="1" customWidth="1"/>
    <col min="8456" max="8456" width="11.5546875" style="3" bestFit="1" customWidth="1"/>
    <col min="8457" max="8457" width="13.5546875" style="3" bestFit="1" customWidth="1"/>
    <col min="8458" max="8458" width="6" style="3" bestFit="1" customWidth="1"/>
    <col min="8459" max="8459" width="2.88671875" style="3" customWidth="1"/>
    <col min="8460" max="8704" width="9.109375" style="3"/>
    <col min="8705" max="8705" width="26.44140625" style="3" customWidth="1"/>
    <col min="8706" max="8706" width="14.44140625" style="3" bestFit="1" customWidth="1"/>
    <col min="8707" max="8707" width="8.44140625" style="3" bestFit="1" customWidth="1"/>
    <col min="8708" max="8708" width="13.44140625" style="3" bestFit="1" customWidth="1"/>
    <col min="8709" max="8709" width="6" style="3" bestFit="1" customWidth="1"/>
    <col min="8710" max="8710" width="2.88671875" style="3" customWidth="1"/>
    <col min="8711" max="8711" width="14.5546875" style="3" bestFit="1" customWidth="1"/>
    <col min="8712" max="8712" width="11.5546875" style="3" bestFit="1" customWidth="1"/>
    <col min="8713" max="8713" width="13.5546875" style="3" bestFit="1" customWidth="1"/>
    <col min="8714" max="8714" width="6" style="3" bestFit="1" customWidth="1"/>
    <col min="8715" max="8715" width="2.88671875" style="3" customWidth="1"/>
    <col min="8716" max="8960" width="9.109375" style="3"/>
    <col min="8961" max="8961" width="26.44140625" style="3" customWidth="1"/>
    <col min="8962" max="8962" width="14.44140625" style="3" bestFit="1" customWidth="1"/>
    <col min="8963" max="8963" width="8.44140625" style="3" bestFit="1" customWidth="1"/>
    <col min="8964" max="8964" width="13.44140625" style="3" bestFit="1" customWidth="1"/>
    <col min="8965" max="8965" width="6" style="3" bestFit="1" customWidth="1"/>
    <col min="8966" max="8966" width="2.88671875" style="3" customWidth="1"/>
    <col min="8967" max="8967" width="14.5546875" style="3" bestFit="1" customWidth="1"/>
    <col min="8968" max="8968" width="11.5546875" style="3" bestFit="1" customWidth="1"/>
    <col min="8969" max="8969" width="13.5546875" style="3" bestFit="1" customWidth="1"/>
    <col min="8970" max="8970" width="6" style="3" bestFit="1" customWidth="1"/>
    <col min="8971" max="8971" width="2.88671875" style="3" customWidth="1"/>
    <col min="8972" max="9216" width="9.109375" style="3"/>
    <col min="9217" max="9217" width="26.44140625" style="3" customWidth="1"/>
    <col min="9218" max="9218" width="14.44140625" style="3" bestFit="1" customWidth="1"/>
    <col min="9219" max="9219" width="8.44140625" style="3" bestFit="1" customWidth="1"/>
    <col min="9220" max="9220" width="13.44140625" style="3" bestFit="1" customWidth="1"/>
    <col min="9221" max="9221" width="6" style="3" bestFit="1" customWidth="1"/>
    <col min="9222" max="9222" width="2.88671875" style="3" customWidth="1"/>
    <col min="9223" max="9223" width="14.5546875" style="3" bestFit="1" customWidth="1"/>
    <col min="9224" max="9224" width="11.5546875" style="3" bestFit="1" customWidth="1"/>
    <col min="9225" max="9225" width="13.5546875" style="3" bestFit="1" customWidth="1"/>
    <col min="9226" max="9226" width="6" style="3" bestFit="1" customWidth="1"/>
    <col min="9227" max="9227" width="2.88671875" style="3" customWidth="1"/>
    <col min="9228" max="9472" width="9.109375" style="3"/>
    <col min="9473" max="9473" width="26.44140625" style="3" customWidth="1"/>
    <col min="9474" max="9474" width="14.44140625" style="3" bestFit="1" customWidth="1"/>
    <col min="9475" max="9475" width="8.44140625" style="3" bestFit="1" customWidth="1"/>
    <col min="9476" max="9476" width="13.44140625" style="3" bestFit="1" customWidth="1"/>
    <col min="9477" max="9477" width="6" style="3" bestFit="1" customWidth="1"/>
    <col min="9478" max="9478" width="2.88671875" style="3" customWidth="1"/>
    <col min="9479" max="9479" width="14.5546875" style="3" bestFit="1" customWidth="1"/>
    <col min="9480" max="9480" width="11.5546875" style="3" bestFit="1" customWidth="1"/>
    <col min="9481" max="9481" width="13.5546875" style="3" bestFit="1" customWidth="1"/>
    <col min="9482" max="9482" width="6" style="3" bestFit="1" customWidth="1"/>
    <col min="9483" max="9483" width="2.88671875" style="3" customWidth="1"/>
    <col min="9484" max="9728" width="9.109375" style="3"/>
    <col min="9729" max="9729" width="26.44140625" style="3" customWidth="1"/>
    <col min="9730" max="9730" width="14.44140625" style="3" bestFit="1" customWidth="1"/>
    <col min="9731" max="9731" width="8.44140625" style="3" bestFit="1" customWidth="1"/>
    <col min="9732" max="9732" width="13.44140625" style="3" bestFit="1" customWidth="1"/>
    <col min="9733" max="9733" width="6" style="3" bestFit="1" customWidth="1"/>
    <col min="9734" max="9734" width="2.88671875" style="3" customWidth="1"/>
    <col min="9735" max="9735" width="14.5546875" style="3" bestFit="1" customWidth="1"/>
    <col min="9736" max="9736" width="11.5546875" style="3" bestFit="1" customWidth="1"/>
    <col min="9737" max="9737" width="13.5546875" style="3" bestFit="1" customWidth="1"/>
    <col min="9738" max="9738" width="6" style="3" bestFit="1" customWidth="1"/>
    <col min="9739" max="9739" width="2.88671875" style="3" customWidth="1"/>
    <col min="9740" max="9984" width="9.109375" style="3"/>
    <col min="9985" max="9985" width="26.44140625" style="3" customWidth="1"/>
    <col min="9986" max="9986" width="14.44140625" style="3" bestFit="1" customWidth="1"/>
    <col min="9987" max="9987" width="8.44140625" style="3" bestFit="1" customWidth="1"/>
    <col min="9988" max="9988" width="13.44140625" style="3" bestFit="1" customWidth="1"/>
    <col min="9989" max="9989" width="6" style="3" bestFit="1" customWidth="1"/>
    <col min="9990" max="9990" width="2.88671875" style="3" customWidth="1"/>
    <col min="9991" max="9991" width="14.5546875" style="3" bestFit="1" customWidth="1"/>
    <col min="9992" max="9992" width="11.5546875" style="3" bestFit="1" customWidth="1"/>
    <col min="9993" max="9993" width="13.5546875" style="3" bestFit="1" customWidth="1"/>
    <col min="9994" max="9994" width="6" style="3" bestFit="1" customWidth="1"/>
    <col min="9995" max="9995" width="2.88671875" style="3" customWidth="1"/>
    <col min="9996" max="10240" width="9.109375" style="3"/>
    <col min="10241" max="10241" width="26.44140625" style="3" customWidth="1"/>
    <col min="10242" max="10242" width="14.44140625" style="3" bestFit="1" customWidth="1"/>
    <col min="10243" max="10243" width="8.44140625" style="3" bestFit="1" customWidth="1"/>
    <col min="10244" max="10244" width="13.44140625" style="3" bestFit="1" customWidth="1"/>
    <col min="10245" max="10245" width="6" style="3" bestFit="1" customWidth="1"/>
    <col min="10246" max="10246" width="2.88671875" style="3" customWidth="1"/>
    <col min="10247" max="10247" width="14.5546875" style="3" bestFit="1" customWidth="1"/>
    <col min="10248" max="10248" width="11.5546875" style="3" bestFit="1" customWidth="1"/>
    <col min="10249" max="10249" width="13.5546875" style="3" bestFit="1" customWidth="1"/>
    <col min="10250" max="10250" width="6" style="3" bestFit="1" customWidth="1"/>
    <col min="10251" max="10251" width="2.88671875" style="3" customWidth="1"/>
    <col min="10252" max="10496" width="9.109375" style="3"/>
    <col min="10497" max="10497" width="26.44140625" style="3" customWidth="1"/>
    <col min="10498" max="10498" width="14.44140625" style="3" bestFit="1" customWidth="1"/>
    <col min="10499" max="10499" width="8.44140625" style="3" bestFit="1" customWidth="1"/>
    <col min="10500" max="10500" width="13.44140625" style="3" bestFit="1" customWidth="1"/>
    <col min="10501" max="10501" width="6" style="3" bestFit="1" customWidth="1"/>
    <col min="10502" max="10502" width="2.88671875" style="3" customWidth="1"/>
    <col min="10503" max="10503" width="14.5546875" style="3" bestFit="1" customWidth="1"/>
    <col min="10504" max="10504" width="11.5546875" style="3" bestFit="1" customWidth="1"/>
    <col min="10505" max="10505" width="13.5546875" style="3" bestFit="1" customWidth="1"/>
    <col min="10506" max="10506" width="6" style="3" bestFit="1" customWidth="1"/>
    <col min="10507" max="10507" width="2.88671875" style="3" customWidth="1"/>
    <col min="10508" max="10752" width="9.109375" style="3"/>
    <col min="10753" max="10753" width="26.44140625" style="3" customWidth="1"/>
    <col min="10754" max="10754" width="14.44140625" style="3" bestFit="1" customWidth="1"/>
    <col min="10755" max="10755" width="8.44140625" style="3" bestFit="1" customWidth="1"/>
    <col min="10756" max="10756" width="13.44140625" style="3" bestFit="1" customWidth="1"/>
    <col min="10757" max="10757" width="6" style="3" bestFit="1" customWidth="1"/>
    <col min="10758" max="10758" width="2.88671875" style="3" customWidth="1"/>
    <col min="10759" max="10759" width="14.5546875" style="3" bestFit="1" customWidth="1"/>
    <col min="10760" max="10760" width="11.5546875" style="3" bestFit="1" customWidth="1"/>
    <col min="10761" max="10761" width="13.5546875" style="3" bestFit="1" customWidth="1"/>
    <col min="10762" max="10762" width="6" style="3" bestFit="1" customWidth="1"/>
    <col min="10763" max="10763" width="2.88671875" style="3" customWidth="1"/>
    <col min="10764" max="11008" width="9.109375" style="3"/>
    <col min="11009" max="11009" width="26.44140625" style="3" customWidth="1"/>
    <col min="11010" max="11010" width="14.44140625" style="3" bestFit="1" customWidth="1"/>
    <col min="11011" max="11011" width="8.44140625" style="3" bestFit="1" customWidth="1"/>
    <col min="11012" max="11012" width="13.44140625" style="3" bestFit="1" customWidth="1"/>
    <col min="11013" max="11013" width="6" style="3" bestFit="1" customWidth="1"/>
    <col min="11014" max="11014" width="2.88671875" style="3" customWidth="1"/>
    <col min="11015" max="11015" width="14.5546875" style="3" bestFit="1" customWidth="1"/>
    <col min="11016" max="11016" width="11.5546875" style="3" bestFit="1" customWidth="1"/>
    <col min="11017" max="11017" width="13.5546875" style="3" bestFit="1" customWidth="1"/>
    <col min="11018" max="11018" width="6" style="3" bestFit="1" customWidth="1"/>
    <col min="11019" max="11019" width="2.88671875" style="3" customWidth="1"/>
    <col min="11020" max="11264" width="9.109375" style="3"/>
    <col min="11265" max="11265" width="26.44140625" style="3" customWidth="1"/>
    <col min="11266" max="11266" width="14.44140625" style="3" bestFit="1" customWidth="1"/>
    <col min="11267" max="11267" width="8.44140625" style="3" bestFit="1" customWidth="1"/>
    <col min="11268" max="11268" width="13.44140625" style="3" bestFit="1" customWidth="1"/>
    <col min="11269" max="11269" width="6" style="3" bestFit="1" customWidth="1"/>
    <col min="11270" max="11270" width="2.88671875" style="3" customWidth="1"/>
    <col min="11271" max="11271" width="14.5546875" style="3" bestFit="1" customWidth="1"/>
    <col min="11272" max="11272" width="11.5546875" style="3" bestFit="1" customWidth="1"/>
    <col min="11273" max="11273" width="13.5546875" style="3" bestFit="1" customWidth="1"/>
    <col min="11274" max="11274" width="6" style="3" bestFit="1" customWidth="1"/>
    <col min="11275" max="11275" width="2.88671875" style="3" customWidth="1"/>
    <col min="11276" max="11520" width="9.109375" style="3"/>
    <col min="11521" max="11521" width="26.44140625" style="3" customWidth="1"/>
    <col min="11522" max="11522" width="14.44140625" style="3" bestFit="1" customWidth="1"/>
    <col min="11523" max="11523" width="8.44140625" style="3" bestFit="1" customWidth="1"/>
    <col min="11524" max="11524" width="13.44140625" style="3" bestFit="1" customWidth="1"/>
    <col min="11525" max="11525" width="6" style="3" bestFit="1" customWidth="1"/>
    <col min="11526" max="11526" width="2.88671875" style="3" customWidth="1"/>
    <col min="11527" max="11527" width="14.5546875" style="3" bestFit="1" customWidth="1"/>
    <col min="11528" max="11528" width="11.5546875" style="3" bestFit="1" customWidth="1"/>
    <col min="11529" max="11529" width="13.5546875" style="3" bestFit="1" customWidth="1"/>
    <col min="11530" max="11530" width="6" style="3" bestFit="1" customWidth="1"/>
    <col min="11531" max="11531" width="2.88671875" style="3" customWidth="1"/>
    <col min="11532" max="11776" width="9.109375" style="3"/>
    <col min="11777" max="11777" width="26.44140625" style="3" customWidth="1"/>
    <col min="11778" max="11778" width="14.44140625" style="3" bestFit="1" customWidth="1"/>
    <col min="11779" max="11779" width="8.44140625" style="3" bestFit="1" customWidth="1"/>
    <col min="11780" max="11780" width="13.44140625" style="3" bestFit="1" customWidth="1"/>
    <col min="11781" max="11781" width="6" style="3" bestFit="1" customWidth="1"/>
    <col min="11782" max="11782" width="2.88671875" style="3" customWidth="1"/>
    <col min="11783" max="11783" width="14.5546875" style="3" bestFit="1" customWidth="1"/>
    <col min="11784" max="11784" width="11.5546875" style="3" bestFit="1" customWidth="1"/>
    <col min="11785" max="11785" width="13.5546875" style="3" bestFit="1" customWidth="1"/>
    <col min="11786" max="11786" width="6" style="3" bestFit="1" customWidth="1"/>
    <col min="11787" max="11787" width="2.88671875" style="3" customWidth="1"/>
    <col min="11788" max="12032" width="9.109375" style="3"/>
    <col min="12033" max="12033" width="26.44140625" style="3" customWidth="1"/>
    <col min="12034" max="12034" width="14.44140625" style="3" bestFit="1" customWidth="1"/>
    <col min="12035" max="12035" width="8.44140625" style="3" bestFit="1" customWidth="1"/>
    <col min="12036" max="12036" width="13.44140625" style="3" bestFit="1" customWidth="1"/>
    <col min="12037" max="12037" width="6" style="3" bestFit="1" customWidth="1"/>
    <col min="12038" max="12038" width="2.88671875" style="3" customWidth="1"/>
    <col min="12039" max="12039" width="14.5546875" style="3" bestFit="1" customWidth="1"/>
    <col min="12040" max="12040" width="11.5546875" style="3" bestFit="1" customWidth="1"/>
    <col min="12041" max="12041" width="13.5546875" style="3" bestFit="1" customWidth="1"/>
    <col min="12042" max="12042" width="6" style="3" bestFit="1" customWidth="1"/>
    <col min="12043" max="12043" width="2.88671875" style="3" customWidth="1"/>
    <col min="12044" max="12288" width="9.109375" style="3"/>
    <col min="12289" max="12289" width="26.44140625" style="3" customWidth="1"/>
    <col min="12290" max="12290" width="14.44140625" style="3" bestFit="1" customWidth="1"/>
    <col min="12291" max="12291" width="8.44140625" style="3" bestFit="1" customWidth="1"/>
    <col min="12292" max="12292" width="13.44140625" style="3" bestFit="1" customWidth="1"/>
    <col min="12293" max="12293" width="6" style="3" bestFit="1" customWidth="1"/>
    <col min="12294" max="12294" width="2.88671875" style="3" customWidth="1"/>
    <col min="12295" max="12295" width="14.5546875" style="3" bestFit="1" customWidth="1"/>
    <col min="12296" max="12296" width="11.5546875" style="3" bestFit="1" customWidth="1"/>
    <col min="12297" max="12297" width="13.5546875" style="3" bestFit="1" customWidth="1"/>
    <col min="12298" max="12298" width="6" style="3" bestFit="1" customWidth="1"/>
    <col min="12299" max="12299" width="2.88671875" style="3" customWidth="1"/>
    <col min="12300" max="12544" width="9.109375" style="3"/>
    <col min="12545" max="12545" width="26.44140625" style="3" customWidth="1"/>
    <col min="12546" max="12546" width="14.44140625" style="3" bestFit="1" customWidth="1"/>
    <col min="12547" max="12547" width="8.44140625" style="3" bestFit="1" customWidth="1"/>
    <col min="12548" max="12548" width="13.44140625" style="3" bestFit="1" customWidth="1"/>
    <col min="12549" max="12549" width="6" style="3" bestFit="1" customWidth="1"/>
    <col min="12550" max="12550" width="2.88671875" style="3" customWidth="1"/>
    <col min="12551" max="12551" width="14.5546875" style="3" bestFit="1" customWidth="1"/>
    <col min="12552" max="12552" width="11.5546875" style="3" bestFit="1" customWidth="1"/>
    <col min="12553" max="12553" width="13.5546875" style="3" bestFit="1" customWidth="1"/>
    <col min="12554" max="12554" width="6" style="3" bestFit="1" customWidth="1"/>
    <col min="12555" max="12555" width="2.88671875" style="3" customWidth="1"/>
    <col min="12556" max="12800" width="9.109375" style="3"/>
    <col min="12801" max="12801" width="26.44140625" style="3" customWidth="1"/>
    <col min="12802" max="12802" width="14.44140625" style="3" bestFit="1" customWidth="1"/>
    <col min="12803" max="12803" width="8.44140625" style="3" bestFit="1" customWidth="1"/>
    <col min="12804" max="12804" width="13.44140625" style="3" bestFit="1" customWidth="1"/>
    <col min="12805" max="12805" width="6" style="3" bestFit="1" customWidth="1"/>
    <col min="12806" max="12806" width="2.88671875" style="3" customWidth="1"/>
    <col min="12807" max="12807" width="14.5546875" style="3" bestFit="1" customWidth="1"/>
    <col min="12808" max="12808" width="11.5546875" style="3" bestFit="1" customWidth="1"/>
    <col min="12809" max="12809" width="13.5546875" style="3" bestFit="1" customWidth="1"/>
    <col min="12810" max="12810" width="6" style="3" bestFit="1" customWidth="1"/>
    <col min="12811" max="12811" width="2.88671875" style="3" customWidth="1"/>
    <col min="12812" max="13056" width="9.109375" style="3"/>
    <col min="13057" max="13057" width="26.44140625" style="3" customWidth="1"/>
    <col min="13058" max="13058" width="14.44140625" style="3" bestFit="1" customWidth="1"/>
    <col min="13059" max="13059" width="8.44140625" style="3" bestFit="1" customWidth="1"/>
    <col min="13060" max="13060" width="13.44140625" style="3" bestFit="1" customWidth="1"/>
    <col min="13061" max="13061" width="6" style="3" bestFit="1" customWidth="1"/>
    <col min="13062" max="13062" width="2.88671875" style="3" customWidth="1"/>
    <col min="13063" max="13063" width="14.5546875" style="3" bestFit="1" customWidth="1"/>
    <col min="13064" max="13064" width="11.5546875" style="3" bestFit="1" customWidth="1"/>
    <col min="13065" max="13065" width="13.5546875" style="3" bestFit="1" customWidth="1"/>
    <col min="13066" max="13066" width="6" style="3" bestFit="1" customWidth="1"/>
    <col min="13067" max="13067" width="2.88671875" style="3" customWidth="1"/>
    <col min="13068" max="13312" width="9.109375" style="3"/>
    <col min="13313" max="13313" width="26.44140625" style="3" customWidth="1"/>
    <col min="13314" max="13314" width="14.44140625" style="3" bestFit="1" customWidth="1"/>
    <col min="13315" max="13315" width="8.44140625" style="3" bestFit="1" customWidth="1"/>
    <col min="13316" max="13316" width="13.44140625" style="3" bestFit="1" customWidth="1"/>
    <col min="13317" max="13317" width="6" style="3" bestFit="1" customWidth="1"/>
    <col min="13318" max="13318" width="2.88671875" style="3" customWidth="1"/>
    <col min="13319" max="13319" width="14.5546875" style="3" bestFit="1" customWidth="1"/>
    <col min="13320" max="13320" width="11.5546875" style="3" bestFit="1" customWidth="1"/>
    <col min="13321" max="13321" width="13.5546875" style="3" bestFit="1" customWidth="1"/>
    <col min="13322" max="13322" width="6" style="3" bestFit="1" customWidth="1"/>
    <col min="13323" max="13323" width="2.88671875" style="3" customWidth="1"/>
    <col min="13324" max="13568" width="9.109375" style="3"/>
    <col min="13569" max="13569" width="26.44140625" style="3" customWidth="1"/>
    <col min="13570" max="13570" width="14.44140625" style="3" bestFit="1" customWidth="1"/>
    <col min="13571" max="13571" width="8.44140625" style="3" bestFit="1" customWidth="1"/>
    <col min="13572" max="13572" width="13.44140625" style="3" bestFit="1" customWidth="1"/>
    <col min="13573" max="13573" width="6" style="3" bestFit="1" customWidth="1"/>
    <col min="13574" max="13574" width="2.88671875" style="3" customWidth="1"/>
    <col min="13575" max="13575" width="14.5546875" style="3" bestFit="1" customWidth="1"/>
    <col min="13576" max="13576" width="11.5546875" style="3" bestFit="1" customWidth="1"/>
    <col min="13577" max="13577" width="13.5546875" style="3" bestFit="1" customWidth="1"/>
    <col min="13578" max="13578" width="6" style="3" bestFit="1" customWidth="1"/>
    <col min="13579" max="13579" width="2.88671875" style="3" customWidth="1"/>
    <col min="13580" max="13824" width="9.109375" style="3"/>
    <col min="13825" max="13825" width="26.44140625" style="3" customWidth="1"/>
    <col min="13826" max="13826" width="14.44140625" style="3" bestFit="1" customWidth="1"/>
    <col min="13827" max="13827" width="8.44140625" style="3" bestFit="1" customWidth="1"/>
    <col min="13828" max="13828" width="13.44140625" style="3" bestFit="1" customWidth="1"/>
    <col min="13829" max="13829" width="6" style="3" bestFit="1" customWidth="1"/>
    <col min="13830" max="13830" width="2.88671875" style="3" customWidth="1"/>
    <col min="13831" max="13831" width="14.5546875" style="3" bestFit="1" customWidth="1"/>
    <col min="13832" max="13832" width="11.5546875" style="3" bestFit="1" customWidth="1"/>
    <col min="13833" max="13833" width="13.5546875" style="3" bestFit="1" customWidth="1"/>
    <col min="13834" max="13834" width="6" style="3" bestFit="1" customWidth="1"/>
    <col min="13835" max="13835" width="2.88671875" style="3" customWidth="1"/>
    <col min="13836" max="14080" width="9.109375" style="3"/>
    <col min="14081" max="14081" width="26.44140625" style="3" customWidth="1"/>
    <col min="14082" max="14082" width="14.44140625" style="3" bestFit="1" customWidth="1"/>
    <col min="14083" max="14083" width="8.44140625" style="3" bestFit="1" customWidth="1"/>
    <col min="14084" max="14084" width="13.44140625" style="3" bestFit="1" customWidth="1"/>
    <col min="14085" max="14085" width="6" style="3" bestFit="1" customWidth="1"/>
    <col min="14086" max="14086" width="2.88671875" style="3" customWidth="1"/>
    <col min="14087" max="14087" width="14.5546875" style="3" bestFit="1" customWidth="1"/>
    <col min="14088" max="14088" width="11.5546875" style="3" bestFit="1" customWidth="1"/>
    <col min="14089" max="14089" width="13.5546875" style="3" bestFit="1" customWidth="1"/>
    <col min="14090" max="14090" width="6" style="3" bestFit="1" customWidth="1"/>
    <col min="14091" max="14091" width="2.88671875" style="3" customWidth="1"/>
    <col min="14092" max="14336" width="9.109375" style="3"/>
    <col min="14337" max="14337" width="26.44140625" style="3" customWidth="1"/>
    <col min="14338" max="14338" width="14.44140625" style="3" bestFit="1" customWidth="1"/>
    <col min="14339" max="14339" width="8.44140625" style="3" bestFit="1" customWidth="1"/>
    <col min="14340" max="14340" width="13.44140625" style="3" bestFit="1" customWidth="1"/>
    <col min="14341" max="14341" width="6" style="3" bestFit="1" customWidth="1"/>
    <col min="14342" max="14342" width="2.88671875" style="3" customWidth="1"/>
    <col min="14343" max="14343" width="14.5546875" style="3" bestFit="1" customWidth="1"/>
    <col min="14344" max="14344" width="11.5546875" style="3" bestFit="1" customWidth="1"/>
    <col min="14345" max="14345" width="13.5546875" style="3" bestFit="1" customWidth="1"/>
    <col min="14346" max="14346" width="6" style="3" bestFit="1" customWidth="1"/>
    <col min="14347" max="14347" width="2.88671875" style="3" customWidth="1"/>
    <col min="14348" max="14592" width="9.109375" style="3"/>
    <col min="14593" max="14593" width="26.44140625" style="3" customWidth="1"/>
    <col min="14594" max="14594" width="14.44140625" style="3" bestFit="1" customWidth="1"/>
    <col min="14595" max="14595" width="8.44140625" style="3" bestFit="1" customWidth="1"/>
    <col min="14596" max="14596" width="13.44140625" style="3" bestFit="1" customWidth="1"/>
    <col min="14597" max="14597" width="6" style="3" bestFit="1" customWidth="1"/>
    <col min="14598" max="14598" width="2.88671875" style="3" customWidth="1"/>
    <col min="14599" max="14599" width="14.5546875" style="3" bestFit="1" customWidth="1"/>
    <col min="14600" max="14600" width="11.5546875" style="3" bestFit="1" customWidth="1"/>
    <col min="14601" max="14601" width="13.5546875" style="3" bestFit="1" customWidth="1"/>
    <col min="14602" max="14602" width="6" style="3" bestFit="1" customWidth="1"/>
    <col min="14603" max="14603" width="2.88671875" style="3" customWidth="1"/>
    <col min="14604" max="14848" width="9.109375" style="3"/>
    <col min="14849" max="14849" width="26.44140625" style="3" customWidth="1"/>
    <col min="14850" max="14850" width="14.44140625" style="3" bestFit="1" customWidth="1"/>
    <col min="14851" max="14851" width="8.44140625" style="3" bestFit="1" customWidth="1"/>
    <col min="14852" max="14852" width="13.44140625" style="3" bestFit="1" customWidth="1"/>
    <col min="14853" max="14853" width="6" style="3" bestFit="1" customWidth="1"/>
    <col min="14854" max="14854" width="2.88671875" style="3" customWidth="1"/>
    <col min="14855" max="14855" width="14.5546875" style="3" bestFit="1" customWidth="1"/>
    <col min="14856" max="14856" width="11.5546875" style="3" bestFit="1" customWidth="1"/>
    <col min="14857" max="14857" width="13.5546875" style="3" bestFit="1" customWidth="1"/>
    <col min="14858" max="14858" width="6" style="3" bestFit="1" customWidth="1"/>
    <col min="14859" max="14859" width="2.88671875" style="3" customWidth="1"/>
    <col min="14860" max="15104" width="9.109375" style="3"/>
    <col min="15105" max="15105" width="26.44140625" style="3" customWidth="1"/>
    <col min="15106" max="15106" width="14.44140625" style="3" bestFit="1" customWidth="1"/>
    <col min="15107" max="15107" width="8.44140625" style="3" bestFit="1" customWidth="1"/>
    <col min="15108" max="15108" width="13.44140625" style="3" bestFit="1" customWidth="1"/>
    <col min="15109" max="15109" width="6" style="3" bestFit="1" customWidth="1"/>
    <col min="15110" max="15110" width="2.88671875" style="3" customWidth="1"/>
    <col min="15111" max="15111" width="14.5546875" style="3" bestFit="1" customWidth="1"/>
    <col min="15112" max="15112" width="11.5546875" style="3" bestFit="1" customWidth="1"/>
    <col min="15113" max="15113" width="13.5546875" style="3" bestFit="1" customWidth="1"/>
    <col min="15114" max="15114" width="6" style="3" bestFit="1" customWidth="1"/>
    <col min="15115" max="15115" width="2.88671875" style="3" customWidth="1"/>
    <col min="15116" max="15360" width="9.109375" style="3"/>
    <col min="15361" max="15361" width="26.44140625" style="3" customWidth="1"/>
    <col min="15362" max="15362" width="14.44140625" style="3" bestFit="1" customWidth="1"/>
    <col min="15363" max="15363" width="8.44140625" style="3" bestFit="1" customWidth="1"/>
    <col min="15364" max="15364" width="13.44140625" style="3" bestFit="1" customWidth="1"/>
    <col min="15365" max="15365" width="6" style="3" bestFit="1" customWidth="1"/>
    <col min="15366" max="15366" width="2.88671875" style="3" customWidth="1"/>
    <col min="15367" max="15367" width="14.5546875" style="3" bestFit="1" customWidth="1"/>
    <col min="15368" max="15368" width="11.5546875" style="3" bestFit="1" customWidth="1"/>
    <col min="15369" max="15369" width="13.5546875" style="3" bestFit="1" customWidth="1"/>
    <col min="15370" max="15370" width="6" style="3" bestFit="1" customWidth="1"/>
    <col min="15371" max="15371" width="2.88671875" style="3" customWidth="1"/>
    <col min="15372" max="15616" width="9.109375" style="3"/>
    <col min="15617" max="15617" width="26.44140625" style="3" customWidth="1"/>
    <col min="15618" max="15618" width="14.44140625" style="3" bestFit="1" customWidth="1"/>
    <col min="15619" max="15619" width="8.44140625" style="3" bestFit="1" customWidth="1"/>
    <col min="15620" max="15620" width="13.44140625" style="3" bestFit="1" customWidth="1"/>
    <col min="15621" max="15621" width="6" style="3" bestFit="1" customWidth="1"/>
    <col min="15622" max="15622" width="2.88671875" style="3" customWidth="1"/>
    <col min="15623" max="15623" width="14.5546875" style="3" bestFit="1" customWidth="1"/>
    <col min="15624" max="15624" width="11.5546875" style="3" bestFit="1" customWidth="1"/>
    <col min="15625" max="15625" width="13.5546875" style="3" bestFit="1" customWidth="1"/>
    <col min="15626" max="15626" width="6" style="3" bestFit="1" customWidth="1"/>
    <col min="15627" max="15627" width="2.88671875" style="3" customWidth="1"/>
    <col min="15628" max="15872" width="9.109375" style="3"/>
    <col min="15873" max="15873" width="26.44140625" style="3" customWidth="1"/>
    <col min="15874" max="15874" width="14.44140625" style="3" bestFit="1" customWidth="1"/>
    <col min="15875" max="15875" width="8.44140625" style="3" bestFit="1" customWidth="1"/>
    <col min="15876" max="15876" width="13.44140625" style="3" bestFit="1" customWidth="1"/>
    <col min="15877" max="15877" width="6" style="3" bestFit="1" customWidth="1"/>
    <col min="15878" max="15878" width="2.88671875" style="3" customWidth="1"/>
    <col min="15879" max="15879" width="14.5546875" style="3" bestFit="1" customWidth="1"/>
    <col min="15880" max="15880" width="11.5546875" style="3" bestFit="1" customWidth="1"/>
    <col min="15881" max="15881" width="13.5546875" style="3" bestFit="1" customWidth="1"/>
    <col min="15882" max="15882" width="6" style="3" bestFit="1" customWidth="1"/>
    <col min="15883" max="15883" width="2.88671875" style="3" customWidth="1"/>
    <col min="15884" max="16128" width="9.109375" style="3"/>
    <col min="16129" max="16129" width="26.44140625" style="3" customWidth="1"/>
    <col min="16130" max="16130" width="14.44140625" style="3" bestFit="1" customWidth="1"/>
    <col min="16131" max="16131" width="8.44140625" style="3" bestFit="1" customWidth="1"/>
    <col min="16132" max="16132" width="13.44140625" style="3" bestFit="1" customWidth="1"/>
    <col min="16133" max="16133" width="6" style="3" bestFit="1" customWidth="1"/>
    <col min="16134" max="16134" width="2.88671875" style="3" customWidth="1"/>
    <col min="16135" max="16135" width="14.5546875" style="3" bestFit="1" customWidth="1"/>
    <col min="16136" max="16136" width="11.5546875" style="3" bestFit="1" customWidth="1"/>
    <col min="16137" max="16137" width="13.5546875" style="3" bestFit="1" customWidth="1"/>
    <col min="16138" max="16138" width="6" style="3" bestFit="1" customWidth="1"/>
    <col min="16139" max="16139" width="2.88671875" style="3" customWidth="1"/>
    <col min="16140" max="16384" width="9.109375" style="3"/>
  </cols>
  <sheetData>
    <row r="1" spans="1:11" ht="17.399999999999999" x14ac:dyDescent="0.3">
      <c r="A1" s="545" t="s">
        <v>228</v>
      </c>
    </row>
    <row r="2" spans="1:11" ht="13.8" thickBot="1" x14ac:dyDescent="0.3">
      <c r="A2" s="8"/>
    </row>
    <row r="3" spans="1:11" ht="21" customHeight="1" x14ac:dyDescent="0.25">
      <c r="A3" s="63"/>
      <c r="B3" s="1009" t="s">
        <v>56</v>
      </c>
      <c r="C3" s="1009"/>
      <c r="D3" s="1009"/>
      <c r="E3" s="1009"/>
      <c r="F3" s="63"/>
      <c r="G3" s="1009" t="s">
        <v>57</v>
      </c>
      <c r="H3" s="1009"/>
      <c r="I3" s="1009"/>
      <c r="J3" s="1009"/>
      <c r="K3" s="63"/>
    </row>
    <row r="4" spans="1:11" ht="21" customHeight="1" thickBot="1" x14ac:dyDescent="0.3">
      <c r="A4" s="36"/>
      <c r="B4" s="544" t="s">
        <v>155</v>
      </c>
      <c r="C4" s="544" t="s">
        <v>154</v>
      </c>
      <c r="D4" s="544" t="s">
        <v>153</v>
      </c>
      <c r="E4" s="544" t="s">
        <v>91</v>
      </c>
      <c r="F4" s="65"/>
      <c r="G4" s="544" t="s">
        <v>155</v>
      </c>
      <c r="H4" s="544" t="s">
        <v>154</v>
      </c>
      <c r="I4" s="544" t="s">
        <v>153</v>
      </c>
      <c r="J4" s="544" t="s">
        <v>91</v>
      </c>
      <c r="K4" s="65"/>
    </row>
    <row r="5" spans="1:11" ht="15.75" customHeight="1" x14ac:dyDescent="0.25">
      <c r="A5" s="40"/>
      <c r="B5" s="1006" t="s">
        <v>40</v>
      </c>
      <c r="C5" s="1006"/>
      <c r="D5" s="1006"/>
      <c r="E5" s="1006"/>
      <c r="F5" s="1006"/>
      <c r="G5" s="1006"/>
      <c r="H5" s="1006"/>
      <c r="I5" s="1006"/>
      <c r="J5" s="1006"/>
      <c r="K5" s="1006"/>
    </row>
    <row r="6" spans="1:11" x14ac:dyDescent="0.25">
      <c r="A6" s="14" t="s">
        <v>10</v>
      </c>
      <c r="B6" s="5"/>
      <c r="C6" s="5"/>
      <c r="D6" s="5"/>
      <c r="E6" s="5"/>
      <c r="G6" s="5"/>
      <c r="H6" s="5"/>
      <c r="I6" s="5"/>
      <c r="J6" s="5"/>
    </row>
    <row r="7" spans="1:11" x14ac:dyDescent="0.25">
      <c r="A7" s="66" t="s">
        <v>11</v>
      </c>
      <c r="B7" s="5">
        <v>134</v>
      </c>
      <c r="C7" s="5">
        <v>6419</v>
      </c>
      <c r="D7" s="5">
        <v>994</v>
      </c>
      <c r="E7" s="5">
        <f>B7+C7+D7</f>
        <v>7547</v>
      </c>
      <c r="G7" s="5">
        <v>136.00000000000003</v>
      </c>
      <c r="H7" s="5">
        <v>6287</v>
      </c>
      <c r="I7" s="5">
        <v>1027</v>
      </c>
      <c r="J7" s="5">
        <f>G7+H7+I7</f>
        <v>7450</v>
      </c>
    </row>
    <row r="8" spans="1:11" x14ac:dyDescent="0.25">
      <c r="A8" s="68" t="s">
        <v>12</v>
      </c>
      <c r="B8" s="11">
        <v>269</v>
      </c>
      <c r="C8" s="11">
        <v>11133</v>
      </c>
      <c r="D8" s="11">
        <v>764</v>
      </c>
      <c r="E8" s="11">
        <f t="shared" ref="E8:E24" si="0">B8+C8+D8</f>
        <v>12166</v>
      </c>
      <c r="F8" s="11"/>
      <c r="G8" s="11">
        <v>254.00000000000003</v>
      </c>
      <c r="H8" s="11">
        <v>10521</v>
      </c>
      <c r="I8" s="11">
        <v>763.00000000000011</v>
      </c>
      <c r="J8" s="11">
        <f>G8+H8+I8</f>
        <v>11538</v>
      </c>
      <c r="K8" s="11"/>
    </row>
    <row r="9" spans="1:11" x14ac:dyDescent="0.25">
      <c r="A9" s="14" t="s">
        <v>13</v>
      </c>
      <c r="B9" s="5"/>
      <c r="C9" s="5"/>
      <c r="D9" s="5"/>
      <c r="E9" s="5"/>
      <c r="G9" s="5"/>
      <c r="H9" s="5"/>
      <c r="I9" s="5"/>
      <c r="J9" s="5"/>
    </row>
    <row r="10" spans="1:11" x14ac:dyDescent="0.25">
      <c r="A10" s="66" t="s">
        <v>14</v>
      </c>
      <c r="B10" s="5">
        <v>53</v>
      </c>
      <c r="C10" s="5">
        <v>1880.0000000000002</v>
      </c>
      <c r="D10" s="5">
        <v>230.99999999999997</v>
      </c>
      <c r="E10" s="5">
        <f t="shared" si="0"/>
        <v>2164</v>
      </c>
      <c r="G10" s="5">
        <v>45</v>
      </c>
      <c r="H10" s="5">
        <v>1504.0000000000002</v>
      </c>
      <c r="I10" s="5">
        <v>158</v>
      </c>
      <c r="J10" s="5">
        <f>G10+H10+I10</f>
        <v>1707.0000000000002</v>
      </c>
    </row>
    <row r="11" spans="1:11" x14ac:dyDescent="0.25">
      <c r="A11" s="66" t="s">
        <v>15</v>
      </c>
      <c r="B11" s="5">
        <v>74</v>
      </c>
      <c r="C11" s="5">
        <v>3580.9999999999995</v>
      </c>
      <c r="D11" s="5">
        <v>430.00000000000006</v>
      </c>
      <c r="E11" s="5">
        <f t="shared" si="0"/>
        <v>4084.9999999999995</v>
      </c>
      <c r="G11" s="5">
        <v>68.000000000000014</v>
      </c>
      <c r="H11" s="5">
        <v>3371</v>
      </c>
      <c r="I11" s="5">
        <v>455</v>
      </c>
      <c r="J11" s="5">
        <f>G11+H11+I11</f>
        <v>3894</v>
      </c>
    </row>
    <row r="12" spans="1:11" x14ac:dyDescent="0.25">
      <c r="A12" s="66" t="s">
        <v>16</v>
      </c>
      <c r="B12" s="5">
        <v>123</v>
      </c>
      <c r="C12" s="5">
        <v>5770</v>
      </c>
      <c r="D12" s="5">
        <v>654</v>
      </c>
      <c r="E12" s="5">
        <f t="shared" si="0"/>
        <v>6547</v>
      </c>
      <c r="G12" s="5">
        <v>95.000000000000014</v>
      </c>
      <c r="H12" s="5">
        <v>4624</v>
      </c>
      <c r="I12" s="5">
        <v>552</v>
      </c>
      <c r="J12" s="5">
        <f>G12+H12+I12</f>
        <v>5271</v>
      </c>
    </row>
    <row r="13" spans="1:11" x14ac:dyDescent="0.25">
      <c r="A13" s="66" t="s">
        <v>17</v>
      </c>
      <c r="B13" s="5">
        <v>112</v>
      </c>
      <c r="C13" s="5">
        <v>5191</v>
      </c>
      <c r="D13" s="5">
        <v>397</v>
      </c>
      <c r="E13" s="5">
        <f t="shared" si="0"/>
        <v>5700</v>
      </c>
      <c r="G13" s="5">
        <v>127</v>
      </c>
      <c r="H13" s="5">
        <v>5730</v>
      </c>
      <c r="I13" s="5">
        <v>550</v>
      </c>
      <c r="J13" s="5">
        <f>G13+H13+I13</f>
        <v>6407</v>
      </c>
    </row>
    <row r="14" spans="1:11" x14ac:dyDescent="0.25">
      <c r="A14" s="66" t="s">
        <v>18</v>
      </c>
      <c r="B14" s="5">
        <v>41</v>
      </c>
      <c r="C14" s="5">
        <v>1130</v>
      </c>
      <c r="D14" s="5">
        <v>46</v>
      </c>
      <c r="E14" s="11">
        <f t="shared" si="0"/>
        <v>1217</v>
      </c>
      <c r="F14" s="11"/>
      <c r="G14" s="5">
        <v>55.000000000000007</v>
      </c>
      <c r="H14" s="5">
        <v>1579</v>
      </c>
      <c r="I14" s="5">
        <v>75</v>
      </c>
      <c r="J14" s="11">
        <f>G14+H14+I14</f>
        <v>1709</v>
      </c>
      <c r="K14" s="11"/>
    </row>
    <row r="15" spans="1:11" x14ac:dyDescent="0.25">
      <c r="A15" s="40" t="s">
        <v>19</v>
      </c>
      <c r="B15" s="27"/>
      <c r="C15" s="27"/>
      <c r="D15" s="27"/>
      <c r="E15" s="5"/>
      <c r="G15" s="27"/>
      <c r="H15" s="27"/>
      <c r="I15" s="27"/>
      <c r="J15" s="5"/>
    </row>
    <row r="16" spans="1:11" x14ac:dyDescent="0.25">
      <c r="A16" s="14" t="s">
        <v>20</v>
      </c>
      <c r="B16" s="540"/>
      <c r="C16" s="540"/>
      <c r="D16" s="540"/>
      <c r="E16" s="5"/>
      <c r="G16" s="540">
        <f>SUM(G17:G23)</f>
        <v>364</v>
      </c>
      <c r="H16" s="540">
        <f>SUM(H17:H23)</f>
        <v>15468</v>
      </c>
      <c r="I16" s="540">
        <f>SUM(I17:I23)</f>
        <v>1623.0000000000002</v>
      </c>
      <c r="J16" s="5"/>
    </row>
    <row r="17" spans="1:11" x14ac:dyDescent="0.25">
      <c r="A17" s="22" t="s">
        <v>21</v>
      </c>
      <c r="B17" s="5">
        <f>SUM(B19:B22)</f>
        <v>39</v>
      </c>
      <c r="C17" s="5">
        <f>SUM(C19:C22)</f>
        <v>1052</v>
      </c>
      <c r="D17" s="5">
        <f>SUM(D19:D22)</f>
        <v>61</v>
      </c>
      <c r="E17" s="5">
        <f t="shared" si="0"/>
        <v>1152</v>
      </c>
      <c r="G17" s="5">
        <v>44</v>
      </c>
      <c r="H17" s="5">
        <v>965.00000000000011</v>
      </c>
      <c r="I17" s="5">
        <v>62</v>
      </c>
      <c r="J17" s="5">
        <f>G17+H17+I17</f>
        <v>1071</v>
      </c>
    </row>
    <row r="18" spans="1:11" x14ac:dyDescent="0.25">
      <c r="A18" s="23" t="s">
        <v>22</v>
      </c>
      <c r="B18" s="5"/>
      <c r="C18" s="5"/>
      <c r="D18" s="5"/>
      <c r="E18" s="5"/>
      <c r="G18" s="5"/>
      <c r="H18" s="5"/>
      <c r="I18" s="5"/>
      <c r="J18" s="5"/>
    </row>
    <row r="19" spans="1:11" x14ac:dyDescent="0.25">
      <c r="A19" s="23" t="s">
        <v>23</v>
      </c>
      <c r="B19" s="5">
        <v>12</v>
      </c>
      <c r="C19" s="5">
        <v>257</v>
      </c>
      <c r="D19" s="5">
        <v>16</v>
      </c>
      <c r="E19" s="5">
        <f t="shared" si="0"/>
        <v>285</v>
      </c>
      <c r="G19" s="5">
        <v>15</v>
      </c>
      <c r="H19" s="5">
        <v>252</v>
      </c>
      <c r="I19" s="5">
        <v>17</v>
      </c>
      <c r="J19" s="5">
        <f t="shared" ref="J19:J24" si="1">G19+H19+I19</f>
        <v>284</v>
      </c>
    </row>
    <row r="20" spans="1:11" x14ac:dyDescent="0.25">
      <c r="A20" s="23" t="s">
        <v>24</v>
      </c>
      <c r="B20" s="5">
        <v>24.000000000000004</v>
      </c>
      <c r="C20" s="5">
        <v>515</v>
      </c>
      <c r="D20" s="5">
        <v>26</v>
      </c>
      <c r="E20" s="5">
        <f t="shared" si="0"/>
        <v>565</v>
      </c>
      <c r="G20" s="5">
        <v>23</v>
      </c>
      <c r="H20" s="5">
        <v>456</v>
      </c>
      <c r="I20" s="5">
        <v>21.999999999999996</v>
      </c>
      <c r="J20" s="5">
        <f t="shared" si="1"/>
        <v>501</v>
      </c>
    </row>
    <row r="21" spans="1:11" x14ac:dyDescent="0.25">
      <c r="A21" s="23" t="s">
        <v>25</v>
      </c>
      <c r="B21" s="5">
        <v>1</v>
      </c>
      <c r="C21" s="5">
        <v>100</v>
      </c>
      <c r="D21" s="5">
        <v>10.000000000000002</v>
      </c>
      <c r="E21" s="5">
        <f t="shared" si="0"/>
        <v>111</v>
      </c>
      <c r="G21" s="5">
        <v>2</v>
      </c>
      <c r="H21" s="5">
        <v>88.000000000000014</v>
      </c>
      <c r="I21" s="5">
        <v>8</v>
      </c>
      <c r="J21" s="5">
        <f t="shared" si="1"/>
        <v>98.000000000000014</v>
      </c>
    </row>
    <row r="22" spans="1:11" x14ac:dyDescent="0.25">
      <c r="A22" s="23" t="s">
        <v>26</v>
      </c>
      <c r="B22" s="5">
        <v>2</v>
      </c>
      <c r="C22" s="5">
        <v>180</v>
      </c>
      <c r="D22" s="5">
        <v>9</v>
      </c>
      <c r="E22" s="5">
        <f t="shared" si="0"/>
        <v>191</v>
      </c>
      <c r="G22" s="5">
        <v>4</v>
      </c>
      <c r="H22" s="5">
        <v>169</v>
      </c>
      <c r="I22" s="5">
        <v>15</v>
      </c>
      <c r="J22" s="5">
        <f t="shared" si="1"/>
        <v>188</v>
      </c>
    </row>
    <row r="23" spans="1:11" x14ac:dyDescent="0.25">
      <c r="A23" s="22" t="s">
        <v>27</v>
      </c>
      <c r="B23" s="5">
        <v>286</v>
      </c>
      <c r="C23" s="5">
        <v>14575</v>
      </c>
      <c r="D23" s="5">
        <v>1536.9999999999998</v>
      </c>
      <c r="E23" s="5">
        <f t="shared" si="0"/>
        <v>16398</v>
      </c>
      <c r="G23" s="5">
        <v>276</v>
      </c>
      <c r="H23" s="5">
        <v>13538</v>
      </c>
      <c r="I23" s="5">
        <v>1499.0000000000002</v>
      </c>
      <c r="J23" s="5">
        <f t="shared" si="1"/>
        <v>15313</v>
      </c>
    </row>
    <row r="24" spans="1:11" x14ac:dyDescent="0.25">
      <c r="A24" s="25" t="s">
        <v>28</v>
      </c>
      <c r="B24" s="11">
        <v>78.000000000000014</v>
      </c>
      <c r="C24" s="11">
        <v>1925</v>
      </c>
      <c r="D24" s="11">
        <v>160</v>
      </c>
      <c r="E24" s="11">
        <f t="shared" si="0"/>
        <v>2163</v>
      </c>
      <c r="F24" s="11"/>
      <c r="G24" s="11">
        <v>70</v>
      </c>
      <c r="H24" s="11">
        <v>2305</v>
      </c>
      <c r="I24" s="11">
        <v>229</v>
      </c>
      <c r="J24" s="11">
        <f t="shared" si="1"/>
        <v>2604</v>
      </c>
      <c r="K24" s="11"/>
    </row>
    <row r="25" spans="1:11" x14ac:dyDescent="0.25">
      <c r="A25" s="14" t="s">
        <v>29</v>
      </c>
    </row>
    <row r="26" spans="1:11" x14ac:dyDescent="0.25">
      <c r="A26" s="49" t="s">
        <v>20</v>
      </c>
      <c r="B26" s="540"/>
      <c r="C26" s="540"/>
      <c r="D26" s="540"/>
      <c r="E26" s="5"/>
      <c r="G26" s="540">
        <f>G27+G28</f>
        <v>217</v>
      </c>
      <c r="H26" s="540">
        <f>H27+H28</f>
        <v>9437</v>
      </c>
      <c r="I26" s="540">
        <f>I27+I28</f>
        <v>1086</v>
      </c>
      <c r="J26" s="5"/>
    </row>
    <row r="27" spans="1:11" x14ac:dyDescent="0.25">
      <c r="A27" s="66" t="s">
        <v>30</v>
      </c>
      <c r="B27" s="3">
        <v>28</v>
      </c>
      <c r="C27" s="3">
        <v>692</v>
      </c>
      <c r="D27" s="3">
        <v>75</v>
      </c>
      <c r="E27" s="5">
        <f>B27+C27+D27</f>
        <v>795</v>
      </c>
      <c r="G27" s="3">
        <v>22</v>
      </c>
      <c r="H27" s="3">
        <v>650</v>
      </c>
      <c r="I27" s="3">
        <v>79</v>
      </c>
      <c r="J27" s="5">
        <f>G27+H27+I27</f>
        <v>751</v>
      </c>
    </row>
    <row r="28" spans="1:11" x14ac:dyDescent="0.25">
      <c r="A28" s="66" t="s">
        <v>31</v>
      </c>
      <c r="B28" s="3">
        <v>200</v>
      </c>
      <c r="C28" s="3">
        <v>9015</v>
      </c>
      <c r="D28" s="3">
        <v>969.00000000000011</v>
      </c>
      <c r="E28" s="5">
        <f>B28+C28+D28</f>
        <v>10184</v>
      </c>
      <c r="G28" s="3">
        <v>195</v>
      </c>
      <c r="H28" s="3">
        <v>8787</v>
      </c>
      <c r="I28" s="3">
        <v>1007.0000000000001</v>
      </c>
      <c r="J28" s="5">
        <f>G28+H28+I28</f>
        <v>9989</v>
      </c>
    </row>
    <row r="29" spans="1:11" ht="13.8" thickBot="1" x14ac:dyDescent="0.3">
      <c r="A29" s="86" t="s">
        <v>32</v>
      </c>
      <c r="B29" s="3">
        <v>175</v>
      </c>
      <c r="C29" s="3">
        <v>7845.0000000000009</v>
      </c>
      <c r="D29" s="3">
        <v>714.00000000000011</v>
      </c>
      <c r="E29" s="5">
        <f>B29+C29+D29</f>
        <v>8734.0000000000018</v>
      </c>
      <c r="F29" s="11"/>
      <c r="G29" s="3">
        <v>173</v>
      </c>
      <c r="H29" s="3">
        <v>7371</v>
      </c>
      <c r="I29" s="3">
        <v>704.00000000000011</v>
      </c>
      <c r="J29" s="5">
        <f>G29+H29+I29</f>
        <v>8248</v>
      </c>
      <c r="K29" s="11"/>
    </row>
    <row r="30" spans="1:11" ht="15.75" customHeight="1" x14ac:dyDescent="0.25">
      <c r="A30" s="14"/>
      <c r="B30" s="1006" t="s">
        <v>41</v>
      </c>
      <c r="C30" s="1006"/>
      <c r="D30" s="1006"/>
      <c r="E30" s="1006"/>
      <c r="F30" s="1006"/>
      <c r="G30" s="1006"/>
      <c r="H30" s="1006"/>
      <c r="I30" s="1006"/>
      <c r="J30" s="1006"/>
      <c r="K30" s="1006"/>
    </row>
    <row r="31" spans="1:11" x14ac:dyDescent="0.25">
      <c r="A31" s="14" t="s">
        <v>10</v>
      </c>
      <c r="B31" s="5"/>
      <c r="C31" s="5"/>
      <c r="D31" s="5"/>
      <c r="E31" s="5"/>
      <c r="G31" s="5"/>
      <c r="H31" s="5"/>
      <c r="I31" s="5"/>
      <c r="J31" s="5"/>
    </row>
    <row r="32" spans="1:11" x14ac:dyDescent="0.25">
      <c r="A32" s="66" t="s">
        <v>11</v>
      </c>
      <c r="B32" s="5">
        <v>80</v>
      </c>
      <c r="C32" s="5">
        <v>2571</v>
      </c>
      <c r="D32" s="5">
        <v>931</v>
      </c>
      <c r="E32" s="5">
        <f>B32+C32+D32</f>
        <v>3582</v>
      </c>
      <c r="G32" s="5">
        <v>84.999999999999986</v>
      </c>
      <c r="H32" s="5">
        <v>2778</v>
      </c>
      <c r="I32" s="5">
        <v>975.99999999999989</v>
      </c>
      <c r="J32" s="5">
        <f>G32+H32+I32</f>
        <v>3839</v>
      </c>
    </row>
    <row r="33" spans="1:11" x14ac:dyDescent="0.25">
      <c r="A33" s="66" t="s">
        <v>12</v>
      </c>
      <c r="B33" s="5">
        <v>190</v>
      </c>
      <c r="C33" s="5">
        <v>4814</v>
      </c>
      <c r="D33" s="5">
        <v>1144</v>
      </c>
      <c r="E33" s="11">
        <f>B33+C33+D33</f>
        <v>6148</v>
      </c>
      <c r="F33" s="11"/>
      <c r="G33" s="5">
        <v>153</v>
      </c>
      <c r="H33" s="5">
        <v>4959</v>
      </c>
      <c r="I33" s="5">
        <v>1097</v>
      </c>
      <c r="J33" s="11">
        <f>G33+H33+I33</f>
        <v>6209</v>
      </c>
      <c r="K33" s="11"/>
    </row>
    <row r="34" spans="1:11" x14ac:dyDescent="0.25">
      <c r="A34" s="40" t="s">
        <v>13</v>
      </c>
      <c r="B34" s="27"/>
      <c r="C34" s="27"/>
      <c r="D34" s="27"/>
      <c r="E34" s="5"/>
      <c r="G34" s="27"/>
      <c r="H34" s="27"/>
      <c r="I34" s="27"/>
      <c r="J34" s="5"/>
    </row>
    <row r="35" spans="1:11" x14ac:dyDescent="0.25">
      <c r="A35" s="66" t="s">
        <v>14</v>
      </c>
      <c r="B35" s="5">
        <v>16</v>
      </c>
      <c r="C35" s="5">
        <v>638.00000000000011</v>
      </c>
      <c r="D35" s="5">
        <v>203</v>
      </c>
      <c r="E35" s="5">
        <f>B35+C35+D35</f>
        <v>857.00000000000011</v>
      </c>
      <c r="G35" s="5">
        <v>10.999999999999998</v>
      </c>
      <c r="H35" s="5">
        <v>443</v>
      </c>
      <c r="I35" s="5">
        <v>132</v>
      </c>
      <c r="J35" s="5">
        <f>G35+H35+I35</f>
        <v>586</v>
      </c>
    </row>
    <row r="36" spans="1:11" x14ac:dyDescent="0.25">
      <c r="A36" s="66" t="s">
        <v>15</v>
      </c>
      <c r="B36" s="5">
        <v>50</v>
      </c>
      <c r="C36" s="5">
        <v>1499</v>
      </c>
      <c r="D36" s="5">
        <v>520</v>
      </c>
      <c r="E36" s="5">
        <f>B36+C36+D36</f>
        <v>2069</v>
      </c>
      <c r="G36" s="5">
        <v>46</v>
      </c>
      <c r="H36" s="5">
        <v>1625</v>
      </c>
      <c r="I36" s="5">
        <v>518</v>
      </c>
      <c r="J36" s="5">
        <f>G36+H36+I36</f>
        <v>2189</v>
      </c>
    </row>
    <row r="37" spans="1:11" x14ac:dyDescent="0.25">
      <c r="A37" s="66" t="s">
        <v>16</v>
      </c>
      <c r="B37" s="5">
        <v>98</v>
      </c>
      <c r="C37" s="5">
        <v>2789</v>
      </c>
      <c r="D37" s="5">
        <v>841.00000000000011</v>
      </c>
      <c r="E37" s="5">
        <f>B37+C37+D37</f>
        <v>3728</v>
      </c>
      <c r="G37" s="5">
        <v>81</v>
      </c>
      <c r="H37" s="5">
        <v>2348</v>
      </c>
      <c r="I37" s="5">
        <v>715</v>
      </c>
      <c r="J37" s="5">
        <f>G37+H37+I37</f>
        <v>3144</v>
      </c>
    </row>
    <row r="38" spans="1:11" x14ac:dyDescent="0.25">
      <c r="A38" s="66" t="s">
        <v>17</v>
      </c>
      <c r="B38" s="5">
        <v>93</v>
      </c>
      <c r="C38" s="5">
        <v>2134</v>
      </c>
      <c r="D38" s="5">
        <v>469</v>
      </c>
      <c r="E38" s="5">
        <f>B38+C38+D38</f>
        <v>2696</v>
      </c>
      <c r="G38" s="5">
        <v>81.000000000000014</v>
      </c>
      <c r="H38" s="5">
        <v>2802</v>
      </c>
      <c r="I38" s="5">
        <v>625</v>
      </c>
      <c r="J38" s="5">
        <f>G38+H38+I38</f>
        <v>3508</v>
      </c>
    </row>
    <row r="39" spans="1:11" x14ac:dyDescent="0.25">
      <c r="A39" s="66" t="s">
        <v>18</v>
      </c>
      <c r="B39" s="5">
        <v>13</v>
      </c>
      <c r="C39" s="5">
        <v>325</v>
      </c>
      <c r="D39" s="5">
        <v>42</v>
      </c>
      <c r="E39" s="11">
        <f>B39+C39+D39</f>
        <v>380</v>
      </c>
      <c r="F39" s="11"/>
      <c r="G39" s="5">
        <v>19</v>
      </c>
      <c r="H39" s="5">
        <v>519</v>
      </c>
      <c r="I39" s="5">
        <v>83</v>
      </c>
      <c r="J39" s="11">
        <f>G39+H39+I39</f>
        <v>621</v>
      </c>
      <c r="K39" s="11"/>
    </row>
    <row r="40" spans="1:11" x14ac:dyDescent="0.25">
      <c r="A40" s="40" t="s">
        <v>19</v>
      </c>
      <c r="B40" s="27"/>
      <c r="C40" s="27"/>
      <c r="D40" s="27"/>
      <c r="E40" s="5"/>
      <c r="G40" s="27"/>
      <c r="H40" s="27"/>
      <c r="I40" s="27"/>
      <c r="J40" s="5"/>
    </row>
    <row r="41" spans="1:11" x14ac:dyDescent="0.25">
      <c r="A41" s="14" t="s">
        <v>20</v>
      </c>
      <c r="B41" s="540"/>
      <c r="C41" s="540"/>
      <c r="D41" s="540"/>
      <c r="E41" s="5"/>
      <c r="G41" s="540">
        <f>SUM(G42:G48)</f>
        <v>227</v>
      </c>
      <c r="H41" s="540">
        <f>SUM(H42:H48)</f>
        <v>7340.0000000000009</v>
      </c>
      <c r="I41" s="540">
        <f>SUM(I42:I48)</f>
        <v>1980</v>
      </c>
      <c r="J41" s="5"/>
    </row>
    <row r="42" spans="1:11" x14ac:dyDescent="0.25">
      <c r="A42" s="22" t="s">
        <v>21</v>
      </c>
      <c r="B42" s="5">
        <f>SUM(B44:B47)</f>
        <v>27</v>
      </c>
      <c r="C42" s="5">
        <f>SUM(C44:C47)</f>
        <v>481</v>
      </c>
      <c r="D42" s="5">
        <f>SUM(D44:D47)</f>
        <v>110</v>
      </c>
      <c r="E42" s="5">
        <f>B42+C42+D42</f>
        <v>618</v>
      </c>
      <c r="G42" s="5">
        <v>27</v>
      </c>
      <c r="H42" s="5">
        <v>498.00000000000006</v>
      </c>
      <c r="I42" s="5">
        <v>115</v>
      </c>
      <c r="J42" s="5">
        <f>G42+H42+I42</f>
        <v>640</v>
      </c>
    </row>
    <row r="43" spans="1:11" x14ac:dyDescent="0.25">
      <c r="A43" s="23" t="s">
        <v>22</v>
      </c>
      <c r="B43" s="5"/>
      <c r="C43" s="5"/>
      <c r="D43" s="5"/>
      <c r="E43" s="5"/>
      <c r="G43" s="5"/>
      <c r="H43" s="5"/>
      <c r="I43" s="5"/>
      <c r="J43" s="5"/>
    </row>
    <row r="44" spans="1:11" x14ac:dyDescent="0.25">
      <c r="A44" s="23" t="s">
        <v>23</v>
      </c>
      <c r="B44" s="5">
        <v>11</v>
      </c>
      <c r="C44" s="5">
        <v>189</v>
      </c>
      <c r="D44" s="5">
        <v>39</v>
      </c>
      <c r="E44" s="5">
        <f t="shared" ref="E44:E49" si="2">B44+C44+D44</f>
        <v>239</v>
      </c>
      <c r="G44" s="5">
        <v>13</v>
      </c>
      <c r="H44" s="5">
        <v>186</v>
      </c>
      <c r="I44" s="5">
        <v>43</v>
      </c>
      <c r="J44" s="5">
        <f t="shared" ref="J44:J49" si="3">G44+H44+I44</f>
        <v>242</v>
      </c>
    </row>
    <row r="45" spans="1:11" x14ac:dyDescent="0.25">
      <c r="A45" s="23" t="s">
        <v>24</v>
      </c>
      <c r="B45" s="5">
        <v>12</v>
      </c>
      <c r="C45" s="5">
        <v>156</v>
      </c>
      <c r="D45" s="5">
        <v>27</v>
      </c>
      <c r="E45" s="5">
        <f t="shared" si="2"/>
        <v>195</v>
      </c>
      <c r="G45" s="5">
        <v>8</v>
      </c>
      <c r="H45" s="5">
        <v>166</v>
      </c>
      <c r="I45" s="5">
        <v>28.000000000000004</v>
      </c>
      <c r="J45" s="5">
        <f t="shared" si="3"/>
        <v>202</v>
      </c>
    </row>
    <row r="46" spans="1:11" x14ac:dyDescent="0.25">
      <c r="A46" s="23" t="s">
        <v>25</v>
      </c>
      <c r="B46" s="5">
        <v>1</v>
      </c>
      <c r="C46" s="5">
        <v>52.000000000000007</v>
      </c>
      <c r="D46" s="5">
        <v>19</v>
      </c>
      <c r="E46" s="5">
        <f t="shared" si="2"/>
        <v>72</v>
      </c>
      <c r="G46" s="5">
        <v>4</v>
      </c>
      <c r="H46" s="5">
        <v>54</v>
      </c>
      <c r="I46" s="5">
        <v>16</v>
      </c>
      <c r="J46" s="5">
        <f t="shared" si="3"/>
        <v>74</v>
      </c>
    </row>
    <row r="47" spans="1:11" x14ac:dyDescent="0.25">
      <c r="A47" s="23" t="s">
        <v>26</v>
      </c>
      <c r="B47" s="5">
        <v>3</v>
      </c>
      <c r="C47" s="5">
        <v>84</v>
      </c>
      <c r="D47" s="5">
        <v>25</v>
      </c>
      <c r="E47" s="5">
        <f t="shared" si="2"/>
        <v>112</v>
      </c>
      <c r="G47" s="5">
        <v>2</v>
      </c>
      <c r="H47" s="5">
        <v>92.000000000000014</v>
      </c>
      <c r="I47" s="5">
        <v>28</v>
      </c>
      <c r="J47" s="5">
        <f t="shared" si="3"/>
        <v>122.00000000000001</v>
      </c>
    </row>
    <row r="48" spans="1:11" x14ac:dyDescent="0.25">
      <c r="A48" s="22" t="s">
        <v>27</v>
      </c>
      <c r="B48" s="5">
        <v>207</v>
      </c>
      <c r="C48" s="5">
        <v>6151.0000000000009</v>
      </c>
      <c r="D48" s="5">
        <v>1789.0000000000002</v>
      </c>
      <c r="E48" s="5">
        <f t="shared" si="2"/>
        <v>8147.0000000000009</v>
      </c>
      <c r="G48" s="5">
        <v>173</v>
      </c>
      <c r="H48" s="5">
        <v>6344.0000000000009</v>
      </c>
      <c r="I48" s="5">
        <v>1750</v>
      </c>
      <c r="J48" s="5">
        <f t="shared" si="3"/>
        <v>8267</v>
      </c>
    </row>
    <row r="49" spans="1:11" x14ac:dyDescent="0.25">
      <c r="A49" s="25" t="s">
        <v>28</v>
      </c>
      <c r="B49" s="11">
        <v>36</v>
      </c>
      <c r="C49" s="11">
        <v>752.99999999999989</v>
      </c>
      <c r="D49" s="11">
        <v>176</v>
      </c>
      <c r="E49" s="11">
        <f t="shared" si="2"/>
        <v>964.99999999999989</v>
      </c>
      <c r="F49" s="11"/>
      <c r="G49" s="11">
        <v>38</v>
      </c>
      <c r="H49" s="11">
        <v>895</v>
      </c>
      <c r="I49" s="11">
        <v>208</v>
      </c>
      <c r="J49" s="11">
        <f t="shared" si="3"/>
        <v>1141</v>
      </c>
      <c r="K49" s="11"/>
    </row>
    <row r="50" spans="1:11" x14ac:dyDescent="0.25">
      <c r="A50" s="40" t="s">
        <v>29</v>
      </c>
      <c r="B50" s="27"/>
      <c r="C50" s="27"/>
      <c r="D50" s="27"/>
      <c r="G50" s="27"/>
      <c r="H50" s="27"/>
      <c r="I50" s="27"/>
      <c r="J50" s="27"/>
    </row>
    <row r="51" spans="1:11" x14ac:dyDescent="0.25">
      <c r="A51" s="14" t="s">
        <v>20</v>
      </c>
      <c r="B51" s="540"/>
      <c r="C51" s="540"/>
      <c r="D51" s="540"/>
      <c r="E51" s="5"/>
      <c r="G51" s="540"/>
      <c r="H51" s="540"/>
      <c r="I51" s="540"/>
      <c r="J51" s="540"/>
    </row>
    <row r="52" spans="1:11" x14ac:dyDescent="0.25">
      <c r="A52" s="66" t="s">
        <v>30</v>
      </c>
      <c r="B52" s="5">
        <v>23</v>
      </c>
      <c r="C52" s="5">
        <v>318</v>
      </c>
      <c r="D52" s="5">
        <v>82</v>
      </c>
      <c r="E52" s="5">
        <f>B52+C52+D52</f>
        <v>423</v>
      </c>
      <c r="G52" s="5">
        <v>13</v>
      </c>
      <c r="H52" s="5">
        <v>342.99999999999994</v>
      </c>
      <c r="I52" s="5">
        <v>89</v>
      </c>
      <c r="J52" s="5">
        <f>G52+H52+I52</f>
        <v>444.99999999999994</v>
      </c>
    </row>
    <row r="53" spans="1:11" x14ac:dyDescent="0.25">
      <c r="A53" s="66" t="s">
        <v>31</v>
      </c>
      <c r="B53" s="5">
        <v>126</v>
      </c>
      <c r="C53" s="5">
        <v>4015</v>
      </c>
      <c r="D53" s="5">
        <v>1200</v>
      </c>
      <c r="E53" s="5">
        <f>B53+C53+D53</f>
        <v>5341</v>
      </c>
      <c r="G53" s="5">
        <v>122.00000000000001</v>
      </c>
      <c r="H53" s="5">
        <v>4243</v>
      </c>
      <c r="I53" s="5">
        <v>1196</v>
      </c>
      <c r="J53" s="5">
        <f>G53+H53+I53</f>
        <v>5561</v>
      </c>
    </row>
    <row r="54" spans="1:11" ht="13.8" thickBot="1" x14ac:dyDescent="0.3">
      <c r="A54" s="86" t="s">
        <v>32</v>
      </c>
      <c r="B54" s="65">
        <v>121</v>
      </c>
      <c r="C54" s="65">
        <v>3052.0000000000005</v>
      </c>
      <c r="D54" s="65">
        <v>793</v>
      </c>
      <c r="E54" s="5">
        <f>B54+C54+D54</f>
        <v>3966.0000000000005</v>
      </c>
      <c r="F54" s="11"/>
      <c r="G54" s="65">
        <v>103</v>
      </c>
      <c r="H54" s="65">
        <v>3151</v>
      </c>
      <c r="I54" s="65">
        <v>788</v>
      </c>
      <c r="J54" s="5">
        <f>G54+H54+I54</f>
        <v>4042</v>
      </c>
      <c r="K54" s="65"/>
    </row>
    <row r="55" spans="1:11" ht="15.75" customHeight="1" x14ac:dyDescent="0.25">
      <c r="A55" s="14"/>
      <c r="B55" s="1006" t="s">
        <v>152</v>
      </c>
      <c r="C55" s="1006"/>
      <c r="D55" s="1006"/>
      <c r="E55" s="1006"/>
      <c r="F55" s="1006"/>
      <c r="G55" s="1006"/>
      <c r="H55" s="1006"/>
      <c r="I55" s="1006"/>
      <c r="J55" s="1006"/>
      <c r="K55" s="1006"/>
    </row>
    <row r="56" spans="1:11" x14ac:dyDescent="0.25">
      <c r="A56" s="14" t="s">
        <v>10</v>
      </c>
      <c r="B56" s="5"/>
      <c r="C56" s="5"/>
      <c r="D56" s="5"/>
      <c r="E56" s="5"/>
      <c r="G56" s="5"/>
      <c r="H56" s="5"/>
      <c r="I56" s="5"/>
      <c r="J56" s="5"/>
    </row>
    <row r="57" spans="1:11" x14ac:dyDescent="0.25">
      <c r="A57" s="66" t="s">
        <v>11</v>
      </c>
      <c r="B57" s="5">
        <v>4</v>
      </c>
      <c r="C57" s="5">
        <v>126</v>
      </c>
      <c r="D57" s="5">
        <v>108.00000000000001</v>
      </c>
      <c r="E57" s="5">
        <f>B57+C57+D57</f>
        <v>238</v>
      </c>
      <c r="G57" s="5">
        <v>6.0000000000000009</v>
      </c>
      <c r="H57" s="5">
        <v>154</v>
      </c>
      <c r="I57" s="5">
        <v>117.00000000000001</v>
      </c>
      <c r="J57" s="5">
        <f>G57+H57+I57</f>
        <v>277</v>
      </c>
    </row>
    <row r="58" spans="1:11" x14ac:dyDescent="0.25">
      <c r="A58" s="66" t="s">
        <v>12</v>
      </c>
      <c r="B58" s="5">
        <v>11</v>
      </c>
      <c r="C58" s="5">
        <v>167</v>
      </c>
      <c r="D58" s="5">
        <v>102.00000000000001</v>
      </c>
      <c r="E58" s="11">
        <f>B58+C58+D58</f>
        <v>280</v>
      </c>
      <c r="F58" s="11"/>
      <c r="G58" s="5">
        <v>9</v>
      </c>
      <c r="H58" s="5">
        <v>183</v>
      </c>
      <c r="I58" s="5">
        <v>91.999999999999986</v>
      </c>
      <c r="J58" s="11">
        <f>G58+H58+I58</f>
        <v>284</v>
      </c>
      <c r="K58" s="11"/>
    </row>
    <row r="59" spans="1:11" x14ac:dyDescent="0.25">
      <c r="A59" s="40" t="s">
        <v>13</v>
      </c>
      <c r="B59" s="27"/>
      <c r="C59" s="27"/>
      <c r="D59" s="27"/>
      <c r="E59" s="5"/>
      <c r="G59" s="27"/>
      <c r="H59" s="27"/>
      <c r="I59" s="27"/>
      <c r="J59" s="5"/>
    </row>
    <row r="60" spans="1:11" x14ac:dyDescent="0.25">
      <c r="A60" s="66" t="s">
        <v>14</v>
      </c>
      <c r="B60" s="5">
        <v>0</v>
      </c>
      <c r="C60" s="5">
        <v>0</v>
      </c>
      <c r="D60" s="5">
        <v>4</v>
      </c>
      <c r="E60" s="5">
        <f>B60+C60+D60</f>
        <v>4</v>
      </c>
      <c r="G60" s="5">
        <v>0</v>
      </c>
      <c r="H60" s="5">
        <v>0</v>
      </c>
      <c r="I60" s="5">
        <v>2</v>
      </c>
      <c r="J60" s="5">
        <f>G60+H60+I60</f>
        <v>2</v>
      </c>
    </row>
    <row r="61" spans="1:11" x14ac:dyDescent="0.25">
      <c r="A61" s="66" t="s">
        <v>15</v>
      </c>
      <c r="B61" s="5">
        <v>2</v>
      </c>
      <c r="C61" s="5">
        <v>44</v>
      </c>
      <c r="D61" s="5">
        <v>50</v>
      </c>
      <c r="E61" s="5">
        <f>B61+C61+D61</f>
        <v>96</v>
      </c>
      <c r="G61" s="5">
        <v>1</v>
      </c>
      <c r="H61" s="5">
        <v>38</v>
      </c>
      <c r="I61" s="5">
        <v>43</v>
      </c>
      <c r="J61" s="5">
        <f>G61+H61+I61</f>
        <v>82</v>
      </c>
    </row>
    <row r="62" spans="1:11" x14ac:dyDescent="0.25">
      <c r="A62" s="66" t="s">
        <v>16</v>
      </c>
      <c r="B62" s="5">
        <v>5.0000000000000009</v>
      </c>
      <c r="C62" s="5">
        <v>116.00000000000001</v>
      </c>
      <c r="D62" s="5">
        <v>98</v>
      </c>
      <c r="E62" s="5">
        <f>B62+C62+D62</f>
        <v>219</v>
      </c>
      <c r="G62" s="5">
        <v>3</v>
      </c>
      <c r="H62" s="5">
        <v>132</v>
      </c>
      <c r="I62" s="5">
        <v>73.999999999999986</v>
      </c>
      <c r="J62" s="5">
        <f>G62+H62+I62</f>
        <v>209</v>
      </c>
    </row>
    <row r="63" spans="1:11" x14ac:dyDescent="0.25">
      <c r="A63" s="66" t="s">
        <v>17</v>
      </c>
      <c r="B63" s="5">
        <v>6</v>
      </c>
      <c r="C63" s="5">
        <v>125.99999999999999</v>
      </c>
      <c r="D63" s="5">
        <v>54.000000000000007</v>
      </c>
      <c r="E63" s="5">
        <f>B63+C63+D63</f>
        <v>186</v>
      </c>
      <c r="G63" s="5">
        <v>10.000000000000002</v>
      </c>
      <c r="H63" s="5">
        <v>148</v>
      </c>
      <c r="I63" s="5">
        <v>83</v>
      </c>
      <c r="J63" s="5">
        <f>G63+H63+I63</f>
        <v>241</v>
      </c>
    </row>
    <row r="64" spans="1:11" x14ac:dyDescent="0.25">
      <c r="A64" s="66" t="s">
        <v>18</v>
      </c>
      <c r="B64" s="5">
        <v>2</v>
      </c>
      <c r="C64" s="5">
        <v>7</v>
      </c>
      <c r="D64" s="5">
        <v>4</v>
      </c>
      <c r="E64" s="11">
        <f>B64+C64+D64</f>
        <v>13</v>
      </c>
      <c r="F64" s="11"/>
      <c r="G64" s="5">
        <v>1</v>
      </c>
      <c r="H64" s="5">
        <v>19</v>
      </c>
      <c r="I64" s="5">
        <v>7.0000000000000009</v>
      </c>
      <c r="J64" s="11">
        <f>G64+H64+I64</f>
        <v>27</v>
      </c>
      <c r="K64" s="11"/>
    </row>
    <row r="65" spans="1:11" x14ac:dyDescent="0.25">
      <c r="A65" s="40" t="s">
        <v>19</v>
      </c>
      <c r="B65" s="27"/>
      <c r="C65" s="27"/>
      <c r="D65" s="27"/>
      <c r="E65" s="5"/>
      <c r="G65" s="27"/>
      <c r="H65" s="27"/>
      <c r="I65" s="27"/>
      <c r="J65" s="5"/>
    </row>
    <row r="66" spans="1:11" x14ac:dyDescent="0.25">
      <c r="A66" s="14" t="s">
        <v>20</v>
      </c>
      <c r="B66" s="540"/>
      <c r="C66" s="540"/>
      <c r="D66" s="540"/>
      <c r="E66" s="5"/>
      <c r="G66" s="540">
        <f>SUM(G67:G73)</f>
        <v>13.000000000000002</v>
      </c>
      <c r="H66" s="540">
        <f>SUM(H67:H73)</f>
        <v>297</v>
      </c>
      <c r="I66" s="540">
        <f>SUM(I67:I73)</f>
        <v>189</v>
      </c>
      <c r="J66" s="5"/>
    </row>
    <row r="67" spans="1:11" x14ac:dyDescent="0.25">
      <c r="A67" s="22" t="s">
        <v>21</v>
      </c>
      <c r="B67" s="5">
        <f>SUM(B69:B72)</f>
        <v>1</v>
      </c>
      <c r="C67" s="5">
        <f>SUM(C69:C72)</f>
        <v>13</v>
      </c>
      <c r="D67" s="5">
        <f>SUM(D69:D72)</f>
        <v>12</v>
      </c>
      <c r="E67" s="5">
        <f>B67+C67+D67</f>
        <v>26</v>
      </c>
      <c r="G67" s="5">
        <v>2</v>
      </c>
      <c r="H67" s="5">
        <v>17</v>
      </c>
      <c r="I67" s="5">
        <v>17</v>
      </c>
      <c r="J67" s="5">
        <f>G67+H67+I67</f>
        <v>36</v>
      </c>
    </row>
    <row r="68" spans="1:11" x14ac:dyDescent="0.25">
      <c r="A68" s="23" t="s">
        <v>22</v>
      </c>
      <c r="B68" s="5"/>
      <c r="C68" s="5"/>
      <c r="D68" s="5"/>
      <c r="E68" s="5"/>
      <c r="G68" s="5"/>
      <c r="H68" s="5"/>
      <c r="I68" s="5"/>
      <c r="J68" s="5"/>
    </row>
    <row r="69" spans="1:11" x14ac:dyDescent="0.25">
      <c r="A69" s="23" t="s">
        <v>23</v>
      </c>
      <c r="B69" s="5">
        <v>1</v>
      </c>
      <c r="C69" s="5">
        <v>1</v>
      </c>
      <c r="D69" s="5">
        <v>3</v>
      </c>
      <c r="E69" s="5">
        <f t="shared" ref="E69:E74" si="4">B69+C69+D69</f>
        <v>5</v>
      </c>
      <c r="G69" s="5">
        <v>0</v>
      </c>
      <c r="H69" s="5">
        <v>5</v>
      </c>
      <c r="I69" s="5">
        <v>2.0000000000000004</v>
      </c>
      <c r="J69" s="5">
        <f t="shared" ref="J69:J74" si="5">G69+H69+I69</f>
        <v>7</v>
      </c>
    </row>
    <row r="70" spans="1:11" x14ac:dyDescent="0.25">
      <c r="A70" s="23" t="s">
        <v>24</v>
      </c>
      <c r="B70" s="5">
        <v>0</v>
      </c>
      <c r="C70" s="5">
        <v>4</v>
      </c>
      <c r="D70" s="5">
        <v>1</v>
      </c>
      <c r="E70" s="5">
        <f t="shared" si="4"/>
        <v>5</v>
      </c>
      <c r="G70" s="5">
        <v>2</v>
      </c>
      <c r="H70" s="5">
        <v>5</v>
      </c>
      <c r="I70" s="5">
        <v>2</v>
      </c>
      <c r="J70" s="5">
        <f t="shared" si="5"/>
        <v>9</v>
      </c>
    </row>
    <row r="71" spans="1:11" x14ac:dyDescent="0.25">
      <c r="A71" s="23" t="s">
        <v>25</v>
      </c>
      <c r="B71" s="5">
        <v>0</v>
      </c>
      <c r="C71" s="5">
        <v>2</v>
      </c>
      <c r="D71" s="5">
        <v>2</v>
      </c>
      <c r="E71" s="5">
        <f t="shared" si="4"/>
        <v>4</v>
      </c>
      <c r="G71" s="5">
        <v>0</v>
      </c>
      <c r="H71" s="5">
        <v>2</v>
      </c>
      <c r="I71" s="5">
        <v>3</v>
      </c>
      <c r="J71" s="5">
        <f t="shared" si="5"/>
        <v>5</v>
      </c>
    </row>
    <row r="72" spans="1:11" x14ac:dyDescent="0.25">
      <c r="A72" s="23" t="s">
        <v>26</v>
      </c>
      <c r="B72" s="5">
        <v>0</v>
      </c>
      <c r="C72" s="5">
        <v>6</v>
      </c>
      <c r="D72" s="5">
        <v>6</v>
      </c>
      <c r="E72" s="5">
        <f t="shared" si="4"/>
        <v>12</v>
      </c>
      <c r="G72" s="5">
        <v>0</v>
      </c>
      <c r="H72" s="5">
        <v>5.0000000000000009</v>
      </c>
      <c r="I72" s="5">
        <v>10.000000000000002</v>
      </c>
      <c r="J72" s="5">
        <f t="shared" si="5"/>
        <v>15.000000000000004</v>
      </c>
    </row>
    <row r="73" spans="1:11" x14ac:dyDescent="0.25">
      <c r="A73" s="22" t="s">
        <v>27</v>
      </c>
      <c r="B73" s="5">
        <v>11</v>
      </c>
      <c r="C73" s="5">
        <v>220</v>
      </c>
      <c r="D73" s="5">
        <v>176</v>
      </c>
      <c r="E73" s="5">
        <f t="shared" si="4"/>
        <v>407</v>
      </c>
      <c r="G73" s="5">
        <v>9.0000000000000018</v>
      </c>
      <c r="H73" s="5">
        <v>263</v>
      </c>
      <c r="I73" s="5">
        <v>155</v>
      </c>
      <c r="J73" s="5">
        <f t="shared" si="5"/>
        <v>427</v>
      </c>
    </row>
    <row r="74" spans="1:11" x14ac:dyDescent="0.25">
      <c r="A74" s="25" t="s">
        <v>28</v>
      </c>
      <c r="B74" s="11">
        <v>3</v>
      </c>
      <c r="C74" s="11">
        <v>60.000000000000007</v>
      </c>
      <c r="D74" s="11">
        <v>22.000000000000004</v>
      </c>
      <c r="E74" s="11">
        <f t="shared" si="4"/>
        <v>85.000000000000014</v>
      </c>
      <c r="F74" s="11"/>
      <c r="G74" s="11">
        <v>4</v>
      </c>
      <c r="H74" s="11">
        <v>57</v>
      </c>
      <c r="I74" s="11">
        <v>37</v>
      </c>
      <c r="J74" s="11">
        <f t="shared" si="5"/>
        <v>98</v>
      </c>
      <c r="K74" s="11"/>
    </row>
    <row r="75" spans="1:11" x14ac:dyDescent="0.25">
      <c r="A75" s="40" t="s">
        <v>29</v>
      </c>
      <c r="B75" s="27"/>
      <c r="C75" s="27"/>
      <c r="D75" s="27"/>
      <c r="G75" s="27"/>
      <c r="H75" s="27"/>
      <c r="I75" s="27"/>
    </row>
    <row r="76" spans="1:11" x14ac:dyDescent="0.25">
      <c r="A76" s="14" t="s">
        <v>20</v>
      </c>
      <c r="B76" s="540"/>
      <c r="C76" s="540"/>
      <c r="D76" s="540"/>
      <c r="E76" s="5"/>
      <c r="G76" s="540">
        <f>G77+G78</f>
        <v>9</v>
      </c>
      <c r="H76" s="540">
        <f>H77+H78</f>
        <v>214</v>
      </c>
      <c r="I76" s="540">
        <f>I77+I78</f>
        <v>142</v>
      </c>
      <c r="J76" s="5"/>
    </row>
    <row r="77" spans="1:11" x14ac:dyDescent="0.25">
      <c r="A77" s="66" t="s">
        <v>30</v>
      </c>
      <c r="B77" s="5">
        <v>0</v>
      </c>
      <c r="C77" s="5">
        <v>10</v>
      </c>
      <c r="D77" s="5">
        <v>9</v>
      </c>
      <c r="E77" s="5">
        <f>B77+C77+D77</f>
        <v>19</v>
      </c>
      <c r="G77" s="5">
        <v>2</v>
      </c>
      <c r="H77" s="5">
        <v>13</v>
      </c>
      <c r="I77" s="5">
        <v>9</v>
      </c>
      <c r="J77" s="5">
        <f>G77+H77+I77</f>
        <v>24</v>
      </c>
    </row>
    <row r="78" spans="1:11" x14ac:dyDescent="0.25">
      <c r="A78" s="66" t="s">
        <v>31</v>
      </c>
      <c r="B78" s="5">
        <v>9</v>
      </c>
      <c r="C78" s="5">
        <v>178</v>
      </c>
      <c r="D78" s="5">
        <v>140</v>
      </c>
      <c r="E78" s="5">
        <f>B78+C78+D78</f>
        <v>327</v>
      </c>
      <c r="G78" s="5">
        <v>7</v>
      </c>
      <c r="H78" s="5">
        <v>201</v>
      </c>
      <c r="I78" s="5">
        <v>133</v>
      </c>
      <c r="J78" s="5">
        <f>G78+H78+I78</f>
        <v>341</v>
      </c>
    </row>
    <row r="79" spans="1:11" ht="13.8" thickBot="1" x14ac:dyDescent="0.3">
      <c r="A79" s="86" t="s">
        <v>32</v>
      </c>
      <c r="B79" s="65">
        <v>6</v>
      </c>
      <c r="C79" s="65">
        <v>105</v>
      </c>
      <c r="D79" s="65">
        <v>61</v>
      </c>
      <c r="E79" s="5">
        <f>B79+C79+D79</f>
        <v>172</v>
      </c>
      <c r="F79" s="65"/>
      <c r="G79" s="65">
        <v>6</v>
      </c>
      <c r="H79" s="65">
        <v>123</v>
      </c>
      <c r="I79" s="65">
        <v>67</v>
      </c>
      <c r="J79" s="5">
        <f>G79+H79+I79</f>
        <v>196</v>
      </c>
      <c r="K79" s="65"/>
    </row>
    <row r="80" spans="1:11" ht="15.75" customHeight="1" x14ac:dyDescent="0.25">
      <c r="A80" s="14"/>
      <c r="B80" s="1006" t="s">
        <v>44</v>
      </c>
      <c r="C80" s="1006"/>
      <c r="D80" s="1006"/>
      <c r="E80" s="1006"/>
      <c r="F80" s="1006"/>
      <c r="G80" s="1006"/>
      <c r="H80" s="1006"/>
      <c r="I80" s="1006"/>
      <c r="J80" s="1006"/>
      <c r="K80" s="1006"/>
    </row>
    <row r="81" spans="1:11" x14ac:dyDescent="0.25">
      <c r="A81" s="14" t="s">
        <v>10</v>
      </c>
      <c r="B81" s="5"/>
      <c r="C81" s="5"/>
      <c r="D81" s="5"/>
      <c r="E81" s="5"/>
      <c r="G81" s="5"/>
      <c r="H81" s="5"/>
      <c r="I81" s="5"/>
      <c r="J81" s="5"/>
    </row>
    <row r="82" spans="1:11" x14ac:dyDescent="0.25">
      <c r="A82" s="66" t="s">
        <v>11</v>
      </c>
      <c r="B82" s="5">
        <v>112</v>
      </c>
      <c r="C82" s="5">
        <v>4308</v>
      </c>
      <c r="D82" s="5">
        <v>598</v>
      </c>
      <c r="E82" s="5">
        <f>B82+C82+D82</f>
        <v>5018</v>
      </c>
      <c r="G82" s="5">
        <v>251.00000000000006</v>
      </c>
      <c r="H82" s="5">
        <v>4491</v>
      </c>
      <c r="I82" s="5">
        <v>930</v>
      </c>
      <c r="J82" s="5">
        <f>G82+H82+I82</f>
        <v>5672</v>
      </c>
    </row>
    <row r="83" spans="1:11" x14ac:dyDescent="0.25">
      <c r="A83" s="66" t="s">
        <v>12</v>
      </c>
      <c r="B83" s="5">
        <v>68</v>
      </c>
      <c r="C83" s="5">
        <v>1510</v>
      </c>
      <c r="D83" s="5">
        <v>160</v>
      </c>
      <c r="E83" s="11">
        <f>B83+C83+D83</f>
        <v>1738</v>
      </c>
      <c r="F83" s="11"/>
      <c r="G83" s="5">
        <v>135</v>
      </c>
      <c r="H83" s="5">
        <v>1537</v>
      </c>
      <c r="I83" s="5">
        <v>270</v>
      </c>
      <c r="J83" s="11">
        <f>G83+H83+I83</f>
        <v>1942</v>
      </c>
      <c r="K83" s="11"/>
    </row>
    <row r="84" spans="1:11" x14ac:dyDescent="0.25">
      <c r="A84" s="40" t="s">
        <v>13</v>
      </c>
      <c r="B84" s="27"/>
      <c r="C84" s="27"/>
      <c r="D84" s="27"/>
      <c r="E84" s="5"/>
      <c r="G84" s="27"/>
      <c r="H84" s="27"/>
      <c r="I84" s="27"/>
      <c r="J84" s="5"/>
    </row>
    <row r="85" spans="1:11" x14ac:dyDescent="0.25">
      <c r="A85" s="66" t="s">
        <v>14</v>
      </c>
      <c r="B85" s="5">
        <v>21</v>
      </c>
      <c r="C85" s="5">
        <v>562</v>
      </c>
      <c r="D85" s="5">
        <v>74</v>
      </c>
      <c r="E85" s="5">
        <f>B85+C85+D85</f>
        <v>657</v>
      </c>
      <c r="G85" s="5">
        <v>69</v>
      </c>
      <c r="H85" s="5">
        <v>543</v>
      </c>
      <c r="I85" s="5">
        <v>72</v>
      </c>
      <c r="J85" s="5">
        <f>G85+H85+I85</f>
        <v>684</v>
      </c>
    </row>
    <row r="86" spans="1:11" x14ac:dyDescent="0.25">
      <c r="A86" s="66" t="s">
        <v>15</v>
      </c>
      <c r="B86" s="5">
        <v>36</v>
      </c>
      <c r="C86" s="5">
        <v>1679</v>
      </c>
      <c r="D86" s="5">
        <v>274</v>
      </c>
      <c r="E86" s="5">
        <f>B86+C86+D86</f>
        <v>1989</v>
      </c>
      <c r="G86" s="5">
        <v>67</v>
      </c>
      <c r="H86" s="5">
        <v>1666.0000000000002</v>
      </c>
      <c r="I86" s="5">
        <v>407.99999999999994</v>
      </c>
      <c r="J86" s="5">
        <f>G86+H86+I86</f>
        <v>2141</v>
      </c>
    </row>
    <row r="87" spans="1:11" x14ac:dyDescent="0.25">
      <c r="A87" s="66" t="s">
        <v>16</v>
      </c>
      <c r="B87" s="5">
        <v>53</v>
      </c>
      <c r="C87" s="5">
        <v>1552</v>
      </c>
      <c r="D87" s="5">
        <v>193</v>
      </c>
      <c r="E87" s="5">
        <f>B87+C87+D87</f>
        <v>1798</v>
      </c>
      <c r="G87" s="5">
        <v>93.000000000000014</v>
      </c>
      <c r="H87" s="5">
        <v>1477.9999999999998</v>
      </c>
      <c r="I87" s="5">
        <v>327</v>
      </c>
      <c r="J87" s="5">
        <f>G87+H87+I87</f>
        <v>1897.9999999999998</v>
      </c>
    </row>
    <row r="88" spans="1:11" x14ac:dyDescent="0.25">
      <c r="A88" s="66" t="s">
        <v>17</v>
      </c>
      <c r="B88" s="5">
        <v>56</v>
      </c>
      <c r="C88" s="5">
        <v>1615</v>
      </c>
      <c r="D88" s="5">
        <v>181</v>
      </c>
      <c r="E88" s="5">
        <f>B88+C88+D88</f>
        <v>1852</v>
      </c>
      <c r="G88" s="5">
        <v>116</v>
      </c>
      <c r="H88" s="5">
        <v>1756.9999999999998</v>
      </c>
      <c r="I88" s="5">
        <v>311</v>
      </c>
      <c r="J88" s="5">
        <f>G88+H88+I88</f>
        <v>2184</v>
      </c>
    </row>
    <row r="89" spans="1:11" x14ac:dyDescent="0.25">
      <c r="A89" s="66" t="s">
        <v>18</v>
      </c>
      <c r="B89" s="5">
        <v>14</v>
      </c>
      <c r="C89" s="5">
        <v>410.00000000000006</v>
      </c>
      <c r="D89" s="5">
        <v>36</v>
      </c>
      <c r="E89" s="11">
        <f>B89+C89+D89</f>
        <v>460.00000000000006</v>
      </c>
      <c r="F89" s="11"/>
      <c r="G89" s="5">
        <v>41</v>
      </c>
      <c r="H89" s="5">
        <v>584.00000000000011</v>
      </c>
      <c r="I89" s="5">
        <v>82</v>
      </c>
      <c r="J89" s="11">
        <f>G89+H89+I89</f>
        <v>707.00000000000011</v>
      </c>
      <c r="K89" s="11"/>
    </row>
    <row r="90" spans="1:11" x14ac:dyDescent="0.25">
      <c r="A90" s="40" t="s">
        <v>19</v>
      </c>
      <c r="B90" s="27"/>
      <c r="C90" s="27"/>
      <c r="D90" s="27"/>
      <c r="E90" s="5"/>
      <c r="G90" s="27"/>
      <c r="H90" s="27"/>
      <c r="I90" s="27"/>
      <c r="J90" s="5"/>
    </row>
    <row r="91" spans="1:11" x14ac:dyDescent="0.25">
      <c r="A91" s="14" t="s">
        <v>20</v>
      </c>
      <c r="B91" s="540"/>
      <c r="C91" s="540"/>
      <c r="D91" s="540"/>
      <c r="E91" s="5"/>
      <c r="G91" s="540"/>
      <c r="H91" s="540"/>
      <c r="I91" s="540"/>
      <c r="J91" s="5"/>
    </row>
    <row r="92" spans="1:11" x14ac:dyDescent="0.25">
      <c r="A92" s="22" t="s">
        <v>21</v>
      </c>
      <c r="B92" s="5">
        <f>SUM(B94:B97)</f>
        <v>10</v>
      </c>
      <c r="C92" s="5">
        <f>SUM(C94:C97)</f>
        <v>231</v>
      </c>
      <c r="D92" s="5">
        <f>SUM(D94:D97)</f>
        <v>25</v>
      </c>
      <c r="E92" s="5">
        <f>B92+C92+D92</f>
        <v>266</v>
      </c>
      <c r="G92" s="5">
        <v>37.000000000000007</v>
      </c>
      <c r="H92" s="5">
        <v>398</v>
      </c>
      <c r="I92" s="5">
        <v>62.999999999999993</v>
      </c>
      <c r="J92" s="5">
        <f>G92+H92+I92</f>
        <v>498</v>
      </c>
    </row>
    <row r="93" spans="1:11" x14ac:dyDescent="0.25">
      <c r="A93" s="23" t="s">
        <v>22</v>
      </c>
      <c r="B93" s="5"/>
      <c r="C93" s="5"/>
      <c r="D93" s="5"/>
      <c r="E93" s="5"/>
      <c r="G93" s="5"/>
      <c r="H93" s="5"/>
      <c r="I93" s="5"/>
      <c r="J93" s="5"/>
    </row>
    <row r="94" spans="1:11" x14ac:dyDescent="0.25">
      <c r="A94" s="23" t="s">
        <v>23</v>
      </c>
      <c r="B94" s="5">
        <v>2</v>
      </c>
      <c r="C94" s="5">
        <v>81</v>
      </c>
      <c r="D94" s="5">
        <v>11</v>
      </c>
      <c r="E94" s="5">
        <f t="shared" ref="E94:E99" si="6">B94+C94+D94</f>
        <v>94</v>
      </c>
      <c r="G94" s="5">
        <v>10</v>
      </c>
      <c r="H94" s="5">
        <v>135</v>
      </c>
      <c r="I94" s="5">
        <v>26.000000000000004</v>
      </c>
      <c r="J94" s="5">
        <f t="shared" ref="J94:J99" si="7">G94+H94+I94</f>
        <v>171</v>
      </c>
    </row>
    <row r="95" spans="1:11" x14ac:dyDescent="0.25">
      <c r="A95" s="23" t="s">
        <v>24</v>
      </c>
      <c r="B95" s="5">
        <v>6</v>
      </c>
      <c r="C95" s="5">
        <v>104.00000000000001</v>
      </c>
      <c r="D95" s="5">
        <v>6</v>
      </c>
      <c r="E95" s="5">
        <f t="shared" si="6"/>
        <v>116.00000000000001</v>
      </c>
      <c r="G95" s="5">
        <v>20</v>
      </c>
      <c r="H95" s="5">
        <v>180</v>
      </c>
      <c r="I95" s="5">
        <v>21</v>
      </c>
      <c r="J95" s="5">
        <f t="shared" si="7"/>
        <v>221</v>
      </c>
    </row>
    <row r="96" spans="1:11" x14ac:dyDescent="0.25">
      <c r="A96" s="23" t="s">
        <v>25</v>
      </c>
      <c r="B96" s="5">
        <v>1</v>
      </c>
      <c r="C96" s="5">
        <v>6.9999999999999991</v>
      </c>
      <c r="D96" s="5">
        <v>1</v>
      </c>
      <c r="E96" s="5">
        <f t="shared" si="6"/>
        <v>9</v>
      </c>
      <c r="G96" s="5">
        <v>3.0000000000000004</v>
      </c>
      <c r="H96" s="5">
        <v>13.000000000000002</v>
      </c>
      <c r="I96" s="5">
        <v>2</v>
      </c>
      <c r="J96" s="5">
        <f t="shared" si="7"/>
        <v>18.000000000000004</v>
      </c>
    </row>
    <row r="97" spans="1:28" x14ac:dyDescent="0.25">
      <c r="A97" s="23" t="s">
        <v>26</v>
      </c>
      <c r="B97" s="5">
        <v>1</v>
      </c>
      <c r="C97" s="5">
        <v>39</v>
      </c>
      <c r="D97" s="5">
        <v>7</v>
      </c>
      <c r="E97" s="5">
        <f t="shared" si="6"/>
        <v>47</v>
      </c>
      <c r="G97" s="5">
        <v>4.0000000000000009</v>
      </c>
      <c r="H97" s="5">
        <v>70</v>
      </c>
      <c r="I97" s="5">
        <v>14</v>
      </c>
      <c r="J97" s="5">
        <f t="shared" si="7"/>
        <v>88</v>
      </c>
    </row>
    <row r="98" spans="1:28" x14ac:dyDescent="0.25">
      <c r="A98" s="22" t="s">
        <v>27</v>
      </c>
      <c r="B98" s="5">
        <v>43</v>
      </c>
      <c r="C98" s="5">
        <v>1740.0000000000002</v>
      </c>
      <c r="D98" s="5">
        <v>288.00000000000006</v>
      </c>
      <c r="E98" s="5">
        <f t="shared" si="6"/>
        <v>2071.0000000000005</v>
      </c>
      <c r="G98" s="5">
        <v>129</v>
      </c>
      <c r="H98" s="5">
        <v>2780</v>
      </c>
      <c r="I98" s="5">
        <v>676</v>
      </c>
      <c r="J98" s="5">
        <f t="shared" si="7"/>
        <v>3585</v>
      </c>
    </row>
    <row r="99" spans="1:28" x14ac:dyDescent="0.25">
      <c r="A99" s="25" t="s">
        <v>28</v>
      </c>
      <c r="B99" s="11">
        <v>126.99999999999999</v>
      </c>
      <c r="C99" s="11">
        <v>3847</v>
      </c>
      <c r="D99" s="11">
        <v>445</v>
      </c>
      <c r="E99" s="11">
        <f t="shared" si="6"/>
        <v>4419</v>
      </c>
      <c r="F99" s="11"/>
      <c r="G99" s="11">
        <v>220</v>
      </c>
      <c r="H99" s="11">
        <v>2850</v>
      </c>
      <c r="I99" s="11">
        <v>461</v>
      </c>
      <c r="J99" s="11">
        <f t="shared" si="7"/>
        <v>3531</v>
      </c>
      <c r="K99" s="11"/>
    </row>
    <row r="100" spans="1:28" x14ac:dyDescent="0.25">
      <c r="A100" s="40" t="s">
        <v>29</v>
      </c>
      <c r="B100" s="27"/>
      <c r="C100" s="27"/>
      <c r="D100" s="27"/>
      <c r="G100" s="27"/>
      <c r="H100" s="27"/>
      <c r="I100" s="27"/>
    </row>
    <row r="101" spans="1:28" x14ac:dyDescent="0.25">
      <c r="A101" s="14" t="s">
        <v>20</v>
      </c>
      <c r="B101" s="540"/>
      <c r="C101" s="540"/>
      <c r="D101" s="540"/>
      <c r="E101" s="5"/>
      <c r="G101" s="540"/>
      <c r="H101" s="540"/>
      <c r="I101" s="540"/>
      <c r="J101" s="5"/>
    </row>
    <row r="102" spans="1:28" x14ac:dyDescent="0.25">
      <c r="A102" s="66" t="s">
        <v>30</v>
      </c>
      <c r="B102" s="5">
        <v>9.0000000000000018</v>
      </c>
      <c r="C102" s="5">
        <v>233</v>
      </c>
      <c r="D102" s="5">
        <v>22.000000000000004</v>
      </c>
      <c r="E102" s="5">
        <f>B102+C102+D102</f>
        <v>264</v>
      </c>
      <c r="G102" s="5">
        <v>37</v>
      </c>
      <c r="H102" s="5">
        <v>463</v>
      </c>
      <c r="I102" s="5">
        <v>64</v>
      </c>
      <c r="J102" s="5">
        <f>G102+H102+I102</f>
        <v>564</v>
      </c>
    </row>
    <row r="103" spans="1:28" x14ac:dyDescent="0.25">
      <c r="A103" s="66" t="s">
        <v>31</v>
      </c>
      <c r="B103" s="5">
        <v>32.000000000000007</v>
      </c>
      <c r="C103" s="5">
        <v>1383</v>
      </c>
      <c r="D103" s="5">
        <v>215.99999999999997</v>
      </c>
      <c r="E103" s="5">
        <f>B103+C103+D103</f>
        <v>1631</v>
      </c>
      <c r="G103" s="5">
        <v>138</v>
      </c>
      <c r="H103" s="5">
        <v>2610.0000000000005</v>
      </c>
      <c r="I103" s="5">
        <v>673.00000000000011</v>
      </c>
      <c r="J103" s="5">
        <f>G103+H103+I103</f>
        <v>3421.0000000000005</v>
      </c>
    </row>
    <row r="104" spans="1:28" ht="13.8" thickBot="1" x14ac:dyDescent="0.3">
      <c r="A104" s="86" t="s">
        <v>32</v>
      </c>
      <c r="B104" s="65">
        <v>139</v>
      </c>
      <c r="C104" s="65">
        <v>4202</v>
      </c>
      <c r="D104" s="65">
        <v>520</v>
      </c>
      <c r="E104" s="5">
        <f>B104+C104+D104</f>
        <v>4861</v>
      </c>
      <c r="F104" s="65"/>
      <c r="G104" s="65">
        <v>211.00000000000003</v>
      </c>
      <c r="H104" s="65">
        <v>2955</v>
      </c>
      <c r="I104" s="65">
        <v>463</v>
      </c>
      <c r="J104" s="5">
        <f>G104+H104+I104</f>
        <v>3629</v>
      </c>
      <c r="K104" s="65"/>
    </row>
    <row r="105" spans="1:28" x14ac:dyDescent="0.25">
      <c r="A105" s="14"/>
      <c r="B105" s="1006" t="s">
        <v>91</v>
      </c>
      <c r="C105" s="1006"/>
      <c r="D105" s="1006"/>
      <c r="E105" s="1006"/>
      <c r="F105" s="1006"/>
      <c r="G105" s="1006"/>
      <c r="H105" s="1006"/>
      <c r="I105" s="1006"/>
      <c r="J105" s="1006"/>
      <c r="K105" s="1006"/>
    </row>
    <row r="106" spans="1:28" s="541" customFormat="1" x14ac:dyDescent="0.25">
      <c r="A106" s="14" t="s">
        <v>10</v>
      </c>
      <c r="B106" s="5"/>
      <c r="C106" s="5"/>
      <c r="D106" s="5"/>
      <c r="E106" s="5"/>
      <c r="F106" s="3"/>
      <c r="G106" s="5"/>
      <c r="H106" s="5"/>
      <c r="I106" s="5"/>
      <c r="J106" s="5"/>
      <c r="K106" s="3"/>
      <c r="L106" s="538"/>
      <c r="M106" s="538"/>
      <c r="N106" s="538"/>
      <c r="O106" s="538"/>
      <c r="P106" s="538"/>
      <c r="Q106" s="538"/>
      <c r="R106" s="534"/>
      <c r="S106" s="534"/>
      <c r="T106" s="534"/>
      <c r="U106" s="534"/>
      <c r="V106" s="534"/>
      <c r="W106" s="534"/>
      <c r="X106" s="534"/>
      <c r="Y106" s="534"/>
      <c r="Z106" s="534"/>
      <c r="AA106" s="534"/>
      <c r="AB106" s="534"/>
    </row>
    <row r="107" spans="1:28" s="541" customFormat="1" x14ac:dyDescent="0.25">
      <c r="A107" s="66" t="s">
        <v>11</v>
      </c>
      <c r="B107" s="5">
        <f t="shared" ref="B107:D108" si="8">B7+B32+B57+B82</f>
        <v>330</v>
      </c>
      <c r="C107" s="5">
        <f t="shared" si="8"/>
        <v>13424</v>
      </c>
      <c r="D107" s="5">
        <f t="shared" si="8"/>
        <v>2631</v>
      </c>
      <c r="E107" s="5">
        <f>B107+C107+D107</f>
        <v>16385</v>
      </c>
      <c r="F107" s="3"/>
      <c r="G107" s="5">
        <f t="shared" ref="G107:I108" si="9">G7+G32+G57+G82</f>
        <v>478.00000000000006</v>
      </c>
      <c r="H107" s="5">
        <f t="shared" si="9"/>
        <v>13710</v>
      </c>
      <c r="I107" s="5">
        <f t="shared" si="9"/>
        <v>3050</v>
      </c>
      <c r="J107" s="5">
        <f>G107+H107+I107</f>
        <v>17238</v>
      </c>
      <c r="K107" s="3"/>
      <c r="L107" s="534"/>
      <c r="M107" s="534"/>
      <c r="N107" s="534"/>
      <c r="O107" s="534"/>
      <c r="P107" s="534"/>
      <c r="Q107" s="543"/>
      <c r="R107" s="534"/>
      <c r="S107" s="534"/>
      <c r="T107" s="534"/>
      <c r="U107" s="534"/>
      <c r="V107" s="534"/>
      <c r="W107" s="534"/>
      <c r="X107" s="534"/>
      <c r="Y107" s="534"/>
      <c r="Z107" s="534"/>
      <c r="AA107" s="534"/>
      <c r="AB107" s="534"/>
    </row>
    <row r="108" spans="1:28" s="541" customFormat="1" x14ac:dyDescent="0.25">
      <c r="A108" s="66" t="s">
        <v>12</v>
      </c>
      <c r="B108" s="5">
        <f t="shared" si="8"/>
        <v>538</v>
      </c>
      <c r="C108" s="5">
        <f t="shared" si="8"/>
        <v>17624</v>
      </c>
      <c r="D108" s="5">
        <f t="shared" si="8"/>
        <v>2170</v>
      </c>
      <c r="E108" s="11">
        <f>B108+C108+D108</f>
        <v>20332</v>
      </c>
      <c r="F108" s="11"/>
      <c r="G108" s="5">
        <f t="shared" si="9"/>
        <v>551</v>
      </c>
      <c r="H108" s="5">
        <f t="shared" si="9"/>
        <v>17200</v>
      </c>
      <c r="I108" s="5">
        <f t="shared" si="9"/>
        <v>2222</v>
      </c>
      <c r="J108" s="11">
        <f>G108+H108+I108</f>
        <v>19973</v>
      </c>
      <c r="K108" s="11"/>
      <c r="L108" s="534"/>
      <c r="M108" s="534"/>
      <c r="N108" s="534"/>
      <c r="O108" s="534"/>
      <c r="P108" s="534"/>
      <c r="Q108" s="543"/>
      <c r="R108" s="534"/>
      <c r="S108" s="534"/>
      <c r="T108" s="534"/>
      <c r="U108" s="534"/>
      <c r="V108" s="534"/>
      <c r="W108" s="534"/>
      <c r="X108" s="534"/>
      <c r="Y108" s="534"/>
      <c r="Z108" s="534"/>
      <c r="AA108" s="534"/>
      <c r="AB108" s="534"/>
    </row>
    <row r="109" spans="1:28" s="541" customFormat="1" x14ac:dyDescent="0.25">
      <c r="A109" s="40" t="s">
        <v>13</v>
      </c>
      <c r="B109" s="27"/>
      <c r="C109" s="27"/>
      <c r="D109" s="27"/>
      <c r="E109" s="5"/>
      <c r="F109" s="3"/>
      <c r="G109" s="27"/>
      <c r="H109" s="27"/>
      <c r="I109" s="27"/>
      <c r="J109" s="5"/>
      <c r="K109" s="3"/>
      <c r="L109" s="88"/>
      <c r="M109" s="88"/>
      <c r="N109" s="88"/>
      <c r="O109" s="88"/>
      <c r="P109" s="88"/>
      <c r="Q109" s="88"/>
      <c r="R109" s="534"/>
      <c r="S109" s="534"/>
      <c r="T109" s="534"/>
      <c r="U109" s="534"/>
      <c r="V109" s="534"/>
      <c r="W109" s="534"/>
      <c r="X109" s="534"/>
      <c r="Y109" s="534"/>
      <c r="Z109" s="534"/>
      <c r="AA109" s="534"/>
      <c r="AB109" s="534"/>
    </row>
    <row r="110" spans="1:28" s="542" customFormat="1" ht="13.5" customHeight="1" x14ac:dyDescent="0.25">
      <c r="A110" s="66" t="s">
        <v>14</v>
      </c>
      <c r="B110" s="5">
        <f t="shared" ref="B110:D114" si="10">B10+B35+B60+B85</f>
        <v>90</v>
      </c>
      <c r="C110" s="5">
        <f t="shared" si="10"/>
        <v>3080.0000000000005</v>
      </c>
      <c r="D110" s="5">
        <f t="shared" si="10"/>
        <v>512</v>
      </c>
      <c r="E110" s="5">
        <f>B110+C110+D110</f>
        <v>3682.0000000000005</v>
      </c>
      <c r="F110" s="3"/>
      <c r="G110" s="5">
        <f t="shared" ref="G110:I114" si="11">G10+G35+G60+G85</f>
        <v>125</v>
      </c>
      <c r="H110" s="5">
        <f t="shared" si="11"/>
        <v>2490</v>
      </c>
      <c r="I110" s="5">
        <f t="shared" si="11"/>
        <v>364</v>
      </c>
      <c r="J110" s="5">
        <f>G110+H110+I110</f>
        <v>2979</v>
      </c>
      <c r="K110" s="3"/>
      <c r="L110" s="5"/>
      <c r="M110" s="5"/>
      <c r="N110" s="5"/>
      <c r="O110" s="5"/>
      <c r="P110" s="5"/>
      <c r="Q110" s="5"/>
      <c r="R110" s="533"/>
      <c r="S110" s="533"/>
      <c r="T110" s="533"/>
      <c r="U110" s="533"/>
      <c r="V110" s="533"/>
      <c r="W110" s="533"/>
      <c r="X110" s="533"/>
      <c r="Y110" s="533"/>
      <c r="Z110" s="533"/>
      <c r="AA110" s="533"/>
      <c r="AB110" s="533"/>
    </row>
    <row r="111" spans="1:28" s="541" customFormat="1" x14ac:dyDescent="0.25">
      <c r="A111" s="66" t="s">
        <v>15</v>
      </c>
      <c r="B111" s="5">
        <f t="shared" si="10"/>
        <v>162</v>
      </c>
      <c r="C111" s="5">
        <f t="shared" si="10"/>
        <v>6803</v>
      </c>
      <c r="D111" s="5">
        <f t="shared" si="10"/>
        <v>1274</v>
      </c>
      <c r="E111" s="5">
        <f>B111+C111+D111</f>
        <v>8239</v>
      </c>
      <c r="F111" s="3"/>
      <c r="G111" s="5">
        <f t="shared" si="11"/>
        <v>182</v>
      </c>
      <c r="H111" s="5">
        <f t="shared" si="11"/>
        <v>6700</v>
      </c>
      <c r="I111" s="5">
        <f t="shared" si="11"/>
        <v>1424</v>
      </c>
      <c r="J111" s="5">
        <f>G111+H111+I111</f>
        <v>8306</v>
      </c>
      <c r="K111" s="3"/>
      <c r="L111" s="5"/>
      <c r="M111" s="5"/>
      <c r="N111" s="5"/>
      <c r="O111" s="5"/>
      <c r="P111" s="5"/>
      <c r="Q111" s="5"/>
      <c r="R111" s="534"/>
      <c r="S111" s="534"/>
      <c r="T111" s="534"/>
      <c r="U111" s="534"/>
      <c r="V111" s="534"/>
      <c r="W111" s="534"/>
      <c r="X111" s="534"/>
      <c r="Y111" s="534"/>
      <c r="Z111" s="534"/>
      <c r="AA111" s="534"/>
      <c r="AB111" s="534"/>
    </row>
    <row r="112" spans="1:28" s="541" customFormat="1" x14ac:dyDescent="0.25">
      <c r="A112" s="66" t="s">
        <v>16</v>
      </c>
      <c r="B112" s="5">
        <f t="shared" si="10"/>
        <v>279</v>
      </c>
      <c r="C112" s="5">
        <f t="shared" si="10"/>
        <v>10227</v>
      </c>
      <c r="D112" s="5">
        <f t="shared" si="10"/>
        <v>1786</v>
      </c>
      <c r="E112" s="5">
        <f>B112+C112+D112</f>
        <v>12292</v>
      </c>
      <c r="F112" s="3"/>
      <c r="G112" s="5">
        <f t="shared" si="11"/>
        <v>272</v>
      </c>
      <c r="H112" s="5">
        <f t="shared" si="11"/>
        <v>8582</v>
      </c>
      <c r="I112" s="5">
        <f t="shared" si="11"/>
        <v>1668</v>
      </c>
      <c r="J112" s="5">
        <f>G112+H112+I112</f>
        <v>10522</v>
      </c>
      <c r="K112" s="3"/>
      <c r="L112" s="5"/>
      <c r="M112" s="5"/>
      <c r="N112" s="5"/>
      <c r="O112" s="5"/>
      <c r="P112" s="5"/>
      <c r="Q112" s="5"/>
      <c r="R112" s="534"/>
      <c r="S112" s="534"/>
      <c r="T112" s="534"/>
      <c r="U112" s="534"/>
      <c r="V112" s="534"/>
      <c r="W112" s="534"/>
      <c r="X112" s="534"/>
      <c r="Y112" s="534"/>
      <c r="Z112" s="534"/>
      <c r="AA112" s="534"/>
      <c r="AB112" s="534"/>
    </row>
    <row r="113" spans="1:28" s="541" customFormat="1" x14ac:dyDescent="0.25">
      <c r="A113" s="66" t="s">
        <v>17</v>
      </c>
      <c r="B113" s="5">
        <f t="shared" si="10"/>
        <v>267</v>
      </c>
      <c r="C113" s="5">
        <f t="shared" si="10"/>
        <v>9066</v>
      </c>
      <c r="D113" s="5">
        <f t="shared" si="10"/>
        <v>1101</v>
      </c>
      <c r="E113" s="5">
        <f>B113+C113+D113</f>
        <v>10434</v>
      </c>
      <c r="F113" s="3"/>
      <c r="G113" s="5">
        <f t="shared" si="11"/>
        <v>334</v>
      </c>
      <c r="H113" s="5">
        <f t="shared" si="11"/>
        <v>10437</v>
      </c>
      <c r="I113" s="5">
        <f t="shared" si="11"/>
        <v>1569</v>
      </c>
      <c r="J113" s="5">
        <f>G113+H113+I113</f>
        <v>12340</v>
      </c>
      <c r="K113" s="3"/>
      <c r="L113" s="5"/>
      <c r="M113" s="5"/>
      <c r="N113" s="5"/>
      <c r="O113" s="5"/>
      <c r="P113" s="5"/>
      <c r="Q113" s="5"/>
      <c r="R113" s="534"/>
      <c r="S113" s="534"/>
      <c r="T113" s="534"/>
      <c r="U113" s="534"/>
      <c r="V113" s="534"/>
      <c r="W113" s="534"/>
      <c r="X113" s="534"/>
      <c r="Y113" s="534"/>
      <c r="Z113" s="534"/>
      <c r="AA113" s="534"/>
      <c r="AB113" s="534"/>
    </row>
    <row r="114" spans="1:28" s="541" customFormat="1" x14ac:dyDescent="0.25">
      <c r="A114" s="66" t="s">
        <v>18</v>
      </c>
      <c r="B114" s="5">
        <f t="shared" si="10"/>
        <v>70</v>
      </c>
      <c r="C114" s="5">
        <f t="shared" si="10"/>
        <v>1872</v>
      </c>
      <c r="D114" s="5">
        <f t="shared" si="10"/>
        <v>128</v>
      </c>
      <c r="E114" s="11">
        <f>B114+C114+D114</f>
        <v>2070</v>
      </c>
      <c r="F114" s="11"/>
      <c r="G114" s="5">
        <f t="shared" si="11"/>
        <v>116</v>
      </c>
      <c r="H114" s="5">
        <f t="shared" si="11"/>
        <v>2701</v>
      </c>
      <c r="I114" s="5">
        <f t="shared" si="11"/>
        <v>247</v>
      </c>
      <c r="J114" s="11">
        <f>G114+H114+I114</f>
        <v>3064</v>
      </c>
      <c r="K114" s="11"/>
      <c r="L114" s="5"/>
      <c r="M114" s="5"/>
      <c r="N114" s="5"/>
      <c r="O114" s="5"/>
      <c r="P114" s="5"/>
      <c r="Q114" s="5"/>
      <c r="R114" s="534"/>
      <c r="S114" s="534"/>
      <c r="T114" s="534"/>
      <c r="U114" s="534"/>
      <c r="V114" s="534"/>
      <c r="W114" s="534"/>
      <c r="X114" s="534"/>
      <c r="Y114" s="534"/>
      <c r="Z114" s="534"/>
      <c r="AA114" s="534"/>
      <c r="AB114" s="534"/>
    </row>
    <row r="115" spans="1:28" s="541" customFormat="1" x14ac:dyDescent="0.25">
      <c r="A115" s="40" t="s">
        <v>19</v>
      </c>
      <c r="B115" s="27"/>
      <c r="C115" s="27"/>
      <c r="D115" s="27"/>
      <c r="E115" s="5"/>
      <c r="F115" s="3"/>
      <c r="G115" s="27"/>
      <c r="H115" s="27"/>
      <c r="I115" s="27"/>
      <c r="J115" s="5"/>
      <c r="K115" s="3"/>
      <c r="L115" s="5"/>
      <c r="M115" s="5"/>
      <c r="N115" s="5"/>
      <c r="O115" s="5"/>
      <c r="P115" s="5"/>
      <c r="Q115" s="5"/>
      <c r="R115" s="534"/>
      <c r="S115" s="534"/>
      <c r="T115" s="534"/>
      <c r="U115" s="534"/>
      <c r="V115" s="534"/>
      <c r="W115" s="534"/>
      <c r="X115" s="534"/>
      <c r="Y115" s="534"/>
      <c r="Z115" s="534"/>
      <c r="AA115" s="534"/>
      <c r="AB115" s="534"/>
    </row>
    <row r="116" spans="1:28" s="541" customFormat="1" x14ac:dyDescent="0.25">
      <c r="A116" s="14" t="s">
        <v>20</v>
      </c>
      <c r="B116" s="540"/>
      <c r="C116" s="540"/>
      <c r="D116" s="540"/>
      <c r="E116" s="5"/>
      <c r="F116" s="3"/>
      <c r="G116" s="540"/>
      <c r="H116" s="540"/>
      <c r="I116" s="540"/>
      <c r="J116" s="5"/>
      <c r="K116" s="3"/>
      <c r="L116" s="5"/>
      <c r="M116" s="5"/>
      <c r="N116" s="5"/>
      <c r="O116" s="5"/>
      <c r="P116" s="5"/>
      <c r="Q116" s="5"/>
      <c r="R116" s="534"/>
      <c r="S116" s="534"/>
      <c r="T116" s="534"/>
      <c r="U116" s="534"/>
      <c r="V116" s="534"/>
      <c r="W116" s="534"/>
      <c r="X116" s="534"/>
      <c r="Y116" s="534"/>
      <c r="Z116" s="534"/>
      <c r="AA116" s="534"/>
      <c r="AB116" s="534"/>
    </row>
    <row r="117" spans="1:28" s="541" customFormat="1" x14ac:dyDescent="0.25">
      <c r="A117" s="22" t="s">
        <v>21</v>
      </c>
      <c r="B117" s="5">
        <f>B17+B42+B67+B92</f>
        <v>77</v>
      </c>
      <c r="C117" s="5">
        <f>C17+C42+C67+C92</f>
        <v>1777</v>
      </c>
      <c r="D117" s="5">
        <f>D17+D42+D67+D92</f>
        <v>208</v>
      </c>
      <c r="E117" s="5">
        <f>B117+C117+D117</f>
        <v>2062</v>
      </c>
      <c r="F117" s="3"/>
      <c r="G117" s="5">
        <f>G17+G42+G67+G92</f>
        <v>110</v>
      </c>
      <c r="H117" s="5">
        <f>H17+H42+H67+H92</f>
        <v>1878.0000000000002</v>
      </c>
      <c r="I117" s="5">
        <f>I17+I42+I67+I92</f>
        <v>257</v>
      </c>
      <c r="J117" s="5">
        <f>G117+H117+I117</f>
        <v>2245</v>
      </c>
      <c r="K117" s="3"/>
      <c r="L117" s="5"/>
      <c r="M117" s="5"/>
      <c r="N117" s="5"/>
      <c r="O117" s="5"/>
      <c r="P117" s="5"/>
      <c r="Q117" s="5"/>
      <c r="R117" s="534"/>
      <c r="S117" s="534"/>
      <c r="T117" s="534"/>
      <c r="U117" s="534"/>
      <c r="V117" s="534"/>
      <c r="W117" s="534"/>
      <c r="X117" s="534"/>
      <c r="Y117" s="534"/>
      <c r="Z117" s="534"/>
      <c r="AA117" s="534"/>
      <c r="AB117" s="534"/>
    </row>
    <row r="118" spans="1:28" s="541" customFormat="1" x14ac:dyDescent="0.25">
      <c r="A118" s="23" t="s">
        <v>22</v>
      </c>
      <c r="B118" s="5"/>
      <c r="C118" s="5"/>
      <c r="D118" s="5"/>
      <c r="E118" s="5"/>
      <c r="F118" s="3"/>
      <c r="G118" s="5"/>
      <c r="H118" s="5"/>
      <c r="I118" s="5"/>
      <c r="J118" s="5"/>
      <c r="K118" s="3"/>
      <c r="L118" s="5"/>
      <c r="M118" s="5"/>
      <c r="N118" s="5"/>
      <c r="O118" s="5"/>
      <c r="P118" s="5"/>
      <c r="Q118" s="5"/>
      <c r="R118" s="534"/>
      <c r="S118" s="534"/>
      <c r="T118" s="534"/>
      <c r="U118" s="534"/>
      <c r="V118" s="534"/>
      <c r="W118" s="534"/>
      <c r="X118" s="534"/>
      <c r="Y118" s="534"/>
      <c r="Z118" s="534"/>
      <c r="AA118" s="534"/>
      <c r="AB118" s="534"/>
    </row>
    <row r="119" spans="1:28" s="541" customFormat="1" x14ac:dyDescent="0.25">
      <c r="A119" s="23" t="s">
        <v>23</v>
      </c>
      <c r="B119" s="5">
        <f t="shared" ref="B119:D124" si="12">B19+B44+B69+B94</f>
        <v>26</v>
      </c>
      <c r="C119" s="5">
        <f t="shared" si="12"/>
        <v>528</v>
      </c>
      <c r="D119" s="5">
        <f t="shared" si="12"/>
        <v>69</v>
      </c>
      <c r="E119" s="5">
        <f t="shared" ref="E119:E124" si="13">B119+C119+D119</f>
        <v>623</v>
      </c>
      <c r="F119" s="3"/>
      <c r="G119" s="5">
        <f t="shared" ref="G119:I124" si="14">G19+G44+G69+G94</f>
        <v>38</v>
      </c>
      <c r="H119" s="5">
        <f t="shared" si="14"/>
        <v>578</v>
      </c>
      <c r="I119" s="5">
        <f t="shared" si="14"/>
        <v>88</v>
      </c>
      <c r="J119" s="5">
        <f t="shared" ref="J119:J124" si="15">G119+H119+I119</f>
        <v>704</v>
      </c>
      <c r="K119" s="3"/>
      <c r="L119" s="5"/>
      <c r="M119" s="5"/>
      <c r="N119" s="5"/>
      <c r="O119" s="5"/>
      <c r="P119" s="5"/>
      <c r="Q119" s="5"/>
      <c r="R119" s="534"/>
      <c r="S119" s="534"/>
      <c r="T119" s="534"/>
      <c r="U119" s="534"/>
      <c r="V119" s="534"/>
      <c r="W119" s="534"/>
      <c r="X119" s="534"/>
      <c r="Y119" s="534"/>
      <c r="Z119" s="534"/>
      <c r="AA119" s="534"/>
      <c r="AB119" s="534"/>
    </row>
    <row r="120" spans="1:28" s="541" customFormat="1" x14ac:dyDescent="0.25">
      <c r="A120" s="23" t="s">
        <v>24</v>
      </c>
      <c r="B120" s="5">
        <f t="shared" si="12"/>
        <v>42</v>
      </c>
      <c r="C120" s="5">
        <f t="shared" si="12"/>
        <v>779</v>
      </c>
      <c r="D120" s="5">
        <f t="shared" si="12"/>
        <v>60</v>
      </c>
      <c r="E120" s="5">
        <f t="shared" si="13"/>
        <v>881</v>
      </c>
      <c r="F120" s="3"/>
      <c r="G120" s="5">
        <f t="shared" si="14"/>
        <v>53</v>
      </c>
      <c r="H120" s="5">
        <f t="shared" si="14"/>
        <v>807</v>
      </c>
      <c r="I120" s="5">
        <f t="shared" si="14"/>
        <v>73</v>
      </c>
      <c r="J120" s="5">
        <f t="shared" si="15"/>
        <v>933</v>
      </c>
      <c r="K120" s="3"/>
      <c r="L120" s="5"/>
      <c r="M120" s="5"/>
      <c r="N120" s="5"/>
      <c r="O120" s="5"/>
      <c r="P120" s="5"/>
      <c r="Q120" s="5"/>
      <c r="R120" s="534"/>
      <c r="S120" s="534"/>
      <c r="T120" s="534"/>
      <c r="U120" s="534"/>
      <c r="V120" s="534"/>
      <c r="W120" s="534"/>
      <c r="X120" s="534"/>
      <c r="Y120" s="534"/>
      <c r="Z120" s="534"/>
      <c r="AA120" s="534"/>
      <c r="AB120" s="534"/>
    </row>
    <row r="121" spans="1:28" s="541" customFormat="1" x14ac:dyDescent="0.25">
      <c r="A121" s="23" t="s">
        <v>25</v>
      </c>
      <c r="B121" s="5">
        <f t="shared" si="12"/>
        <v>3</v>
      </c>
      <c r="C121" s="5">
        <f t="shared" si="12"/>
        <v>161</v>
      </c>
      <c r="D121" s="5">
        <f t="shared" si="12"/>
        <v>32</v>
      </c>
      <c r="E121" s="5">
        <f t="shared" si="13"/>
        <v>196</v>
      </c>
      <c r="F121" s="3"/>
      <c r="G121" s="5">
        <f t="shared" si="14"/>
        <v>9</v>
      </c>
      <c r="H121" s="5">
        <f t="shared" si="14"/>
        <v>157</v>
      </c>
      <c r="I121" s="5">
        <f t="shared" si="14"/>
        <v>29</v>
      </c>
      <c r="J121" s="5">
        <f t="shared" si="15"/>
        <v>195</v>
      </c>
      <c r="K121" s="3"/>
      <c r="L121" s="5"/>
      <c r="M121" s="5"/>
      <c r="N121" s="5"/>
      <c r="O121" s="5"/>
      <c r="P121" s="5"/>
      <c r="Q121" s="5"/>
      <c r="R121" s="534"/>
      <c r="S121" s="534"/>
      <c r="T121" s="534"/>
      <c r="U121" s="534"/>
      <c r="V121" s="534"/>
      <c r="W121" s="534"/>
      <c r="X121" s="534"/>
      <c r="Y121" s="534"/>
      <c r="Z121" s="534"/>
      <c r="AA121" s="534"/>
      <c r="AB121" s="534"/>
    </row>
    <row r="122" spans="1:28" s="541" customFormat="1" x14ac:dyDescent="0.25">
      <c r="A122" s="23" t="s">
        <v>26</v>
      </c>
      <c r="B122" s="5">
        <f t="shared" si="12"/>
        <v>6</v>
      </c>
      <c r="C122" s="5">
        <f t="shared" si="12"/>
        <v>309</v>
      </c>
      <c r="D122" s="5">
        <f t="shared" si="12"/>
        <v>47</v>
      </c>
      <c r="E122" s="5">
        <f t="shared" si="13"/>
        <v>362</v>
      </c>
      <c r="F122" s="3"/>
      <c r="G122" s="5">
        <f t="shared" si="14"/>
        <v>10</v>
      </c>
      <c r="H122" s="5">
        <f t="shared" si="14"/>
        <v>336</v>
      </c>
      <c r="I122" s="5">
        <f t="shared" si="14"/>
        <v>67</v>
      </c>
      <c r="J122" s="5">
        <f t="shared" si="15"/>
        <v>413</v>
      </c>
      <c r="K122" s="3"/>
      <c r="L122" s="5"/>
      <c r="M122" s="5"/>
      <c r="N122" s="5"/>
      <c r="O122" s="5"/>
      <c r="P122" s="5"/>
      <c r="Q122" s="5"/>
      <c r="R122" s="534"/>
      <c r="S122" s="534"/>
      <c r="T122" s="534"/>
      <c r="U122" s="534"/>
      <c r="V122" s="534"/>
      <c r="W122" s="534"/>
      <c r="X122" s="534"/>
      <c r="Y122" s="534"/>
      <c r="Z122" s="534"/>
      <c r="AA122" s="534"/>
      <c r="AB122" s="534"/>
    </row>
    <row r="123" spans="1:28" s="541" customFormat="1" x14ac:dyDescent="0.25">
      <c r="A123" s="22" t="s">
        <v>27</v>
      </c>
      <c r="B123" s="5">
        <f t="shared" si="12"/>
        <v>547</v>
      </c>
      <c r="C123" s="5">
        <f t="shared" si="12"/>
        <v>22686</v>
      </c>
      <c r="D123" s="5">
        <f t="shared" si="12"/>
        <v>3790</v>
      </c>
      <c r="E123" s="5">
        <f t="shared" si="13"/>
        <v>27023</v>
      </c>
      <c r="F123" s="3"/>
      <c r="G123" s="5">
        <f t="shared" si="14"/>
        <v>587</v>
      </c>
      <c r="H123" s="5">
        <f t="shared" si="14"/>
        <v>22925</v>
      </c>
      <c r="I123" s="5">
        <f t="shared" si="14"/>
        <v>4080</v>
      </c>
      <c r="J123" s="5">
        <f t="shared" si="15"/>
        <v>27592</v>
      </c>
      <c r="K123" s="3"/>
      <c r="L123" s="5"/>
      <c r="M123" s="5"/>
      <c r="N123" s="5"/>
      <c r="O123" s="5"/>
      <c r="P123" s="5"/>
      <c r="Q123" s="5"/>
      <c r="R123" s="534"/>
      <c r="S123" s="534"/>
      <c r="T123" s="534"/>
      <c r="U123" s="534"/>
      <c r="V123" s="534"/>
      <c r="W123" s="534"/>
      <c r="X123" s="534"/>
      <c r="Y123" s="534"/>
      <c r="Z123" s="534"/>
      <c r="AA123" s="534"/>
      <c r="AB123" s="534"/>
    </row>
    <row r="124" spans="1:28" s="5" customFormat="1" x14ac:dyDescent="0.25">
      <c r="A124" s="25" t="s">
        <v>28</v>
      </c>
      <c r="B124" s="11">
        <f t="shared" si="12"/>
        <v>244</v>
      </c>
      <c r="C124" s="11">
        <f t="shared" si="12"/>
        <v>6585</v>
      </c>
      <c r="D124" s="11">
        <f t="shared" si="12"/>
        <v>803</v>
      </c>
      <c r="E124" s="11">
        <f t="shared" si="13"/>
        <v>7632</v>
      </c>
      <c r="F124" s="11"/>
      <c r="G124" s="11">
        <f t="shared" si="14"/>
        <v>332</v>
      </c>
      <c r="H124" s="11">
        <f t="shared" si="14"/>
        <v>6107</v>
      </c>
      <c r="I124" s="11">
        <f t="shared" si="14"/>
        <v>935</v>
      </c>
      <c r="J124" s="11">
        <f t="shared" si="15"/>
        <v>7374</v>
      </c>
      <c r="K124" s="11"/>
    </row>
    <row r="125" spans="1:28" s="5" customFormat="1" x14ac:dyDescent="0.25">
      <c r="A125" s="40" t="s">
        <v>29</v>
      </c>
      <c r="B125" s="27"/>
      <c r="C125" s="27"/>
      <c r="D125" s="27"/>
      <c r="E125" s="3"/>
      <c r="F125" s="3"/>
      <c r="G125" s="27"/>
      <c r="H125" s="27"/>
      <c r="I125" s="27"/>
      <c r="J125" s="3"/>
      <c r="K125" s="3"/>
    </row>
    <row r="126" spans="1:28" x14ac:dyDescent="0.25">
      <c r="A126" s="14" t="s">
        <v>20</v>
      </c>
      <c r="B126" s="540"/>
      <c r="C126" s="540"/>
      <c r="D126" s="540"/>
      <c r="E126" s="5"/>
      <c r="G126" s="540"/>
      <c r="H126" s="540"/>
      <c r="I126" s="540"/>
      <c r="J126" s="5"/>
    </row>
    <row r="127" spans="1:28" x14ac:dyDescent="0.25">
      <c r="A127" s="66" t="s">
        <v>30</v>
      </c>
      <c r="B127" s="5">
        <f t="shared" ref="B127:D129" si="16">B27+B52+B77+B102</f>
        <v>60</v>
      </c>
      <c r="C127" s="5">
        <f t="shared" si="16"/>
        <v>1253</v>
      </c>
      <c r="D127" s="5">
        <f t="shared" si="16"/>
        <v>188</v>
      </c>
      <c r="E127" s="5">
        <f>B127+C127+D127</f>
        <v>1501</v>
      </c>
      <c r="G127" s="5">
        <f t="shared" ref="G127:I129" si="17">G27+G52+G77+G102</f>
        <v>74</v>
      </c>
      <c r="H127" s="5">
        <f t="shared" si="17"/>
        <v>1469</v>
      </c>
      <c r="I127" s="5">
        <f t="shared" si="17"/>
        <v>241</v>
      </c>
      <c r="J127" s="5">
        <f>G127+H127+I127</f>
        <v>1784</v>
      </c>
    </row>
    <row r="128" spans="1:28" x14ac:dyDescent="0.25">
      <c r="A128" s="66" t="s">
        <v>31</v>
      </c>
      <c r="B128" s="5">
        <f t="shared" si="16"/>
        <v>367</v>
      </c>
      <c r="C128" s="5">
        <f t="shared" si="16"/>
        <v>14591</v>
      </c>
      <c r="D128" s="5">
        <f t="shared" si="16"/>
        <v>2525</v>
      </c>
      <c r="E128" s="5">
        <f>B128+C128+D128</f>
        <v>17483</v>
      </c>
      <c r="G128" s="5">
        <f t="shared" si="17"/>
        <v>462</v>
      </c>
      <c r="H128" s="5">
        <f t="shared" si="17"/>
        <v>15841</v>
      </c>
      <c r="I128" s="5">
        <f t="shared" si="17"/>
        <v>3009</v>
      </c>
      <c r="J128" s="5">
        <f>G128+H128+I128</f>
        <v>19312</v>
      </c>
    </row>
    <row r="129" spans="1:11" ht="13.8" thickBot="1" x14ac:dyDescent="0.3">
      <c r="A129" s="86" t="s">
        <v>32</v>
      </c>
      <c r="B129" s="65">
        <f t="shared" si="16"/>
        <v>441</v>
      </c>
      <c r="C129" s="65">
        <f t="shared" si="16"/>
        <v>15204.000000000002</v>
      </c>
      <c r="D129" s="65">
        <f t="shared" si="16"/>
        <v>2088</v>
      </c>
      <c r="E129" s="65">
        <f>B129+C129+D129</f>
        <v>17733</v>
      </c>
      <c r="F129" s="65"/>
      <c r="G129" s="65">
        <f t="shared" si="17"/>
        <v>493</v>
      </c>
      <c r="H129" s="65">
        <f t="shared" si="17"/>
        <v>13600</v>
      </c>
      <c r="I129" s="65">
        <f t="shared" si="17"/>
        <v>2022</v>
      </c>
      <c r="J129" s="65">
        <f>G129+H129+I129</f>
        <v>16115</v>
      </c>
      <c r="K129" s="65"/>
    </row>
    <row r="130" spans="1:11" x14ac:dyDescent="0.25">
      <c r="A130" s="5"/>
      <c r="B130" s="5"/>
      <c r="C130" s="5"/>
      <c r="D130" s="5"/>
      <c r="E130" s="5"/>
      <c r="G130" s="5"/>
      <c r="H130" s="5"/>
      <c r="I130" s="5"/>
      <c r="J130" s="5"/>
    </row>
    <row r="131" spans="1:11" x14ac:dyDescent="0.25">
      <c r="A131" s="539" t="s">
        <v>35</v>
      </c>
      <c r="B131" s="538"/>
      <c r="C131" s="538"/>
      <c r="D131" s="538"/>
      <c r="E131" s="538"/>
      <c r="F131" s="538"/>
      <c r="G131" s="538"/>
      <c r="H131" s="538"/>
      <c r="I131" s="538"/>
      <c r="J131" s="538"/>
      <c r="K131" s="538"/>
    </row>
    <row r="132" spans="1:11" ht="15.6" x14ac:dyDescent="0.25">
      <c r="A132" s="537" t="s">
        <v>151</v>
      </c>
      <c r="B132" s="535"/>
      <c r="C132" s="534"/>
      <c r="D132" s="534"/>
      <c r="E132" s="534"/>
      <c r="F132" s="534"/>
      <c r="G132" s="534"/>
      <c r="H132" s="534"/>
      <c r="I132" s="534"/>
      <c r="J132" s="534"/>
      <c r="K132" s="534"/>
    </row>
    <row r="133" spans="1:11" ht="15.6" x14ac:dyDescent="0.25">
      <c r="A133" s="536"/>
      <c r="B133" s="535"/>
      <c r="C133" s="534"/>
      <c r="D133" s="534"/>
      <c r="E133" s="534"/>
      <c r="F133" s="534"/>
      <c r="G133" s="534"/>
      <c r="H133" s="534"/>
      <c r="I133" s="534"/>
      <c r="J133" s="534"/>
      <c r="K133" s="534"/>
    </row>
    <row r="134" spans="1:11" x14ac:dyDescent="0.25">
      <c r="A134" s="1018" t="s">
        <v>49</v>
      </c>
      <c r="B134" s="1004"/>
      <c r="C134" s="1004"/>
      <c r="D134" s="1004"/>
      <c r="E134" s="1004"/>
      <c r="F134" s="1004"/>
      <c r="G134" s="1004"/>
      <c r="H134" s="1004"/>
      <c r="I134" s="1004"/>
      <c r="J134" s="1004"/>
      <c r="K134" s="1004"/>
    </row>
    <row r="135" spans="1:11" x14ac:dyDescent="0.25">
      <c r="A135" s="1005" t="s">
        <v>150</v>
      </c>
      <c r="B135" s="1005"/>
      <c r="C135" s="1005"/>
      <c r="D135" s="1005"/>
      <c r="E135" s="1005"/>
      <c r="F135" s="1005"/>
      <c r="G135" s="1005"/>
      <c r="H135" s="1005"/>
      <c r="I135" s="1005"/>
      <c r="J135" s="1005"/>
      <c r="K135" s="533"/>
    </row>
    <row r="136" spans="1:11" x14ac:dyDescent="0.25">
      <c r="A136" s="1005"/>
      <c r="B136" s="1005"/>
      <c r="C136" s="1005"/>
      <c r="D136" s="1005"/>
      <c r="E136" s="1005"/>
      <c r="F136" s="1005"/>
      <c r="G136" s="1005"/>
      <c r="H136" s="1005"/>
      <c r="I136" s="1005"/>
      <c r="J136" s="1005"/>
      <c r="K136" s="5"/>
    </row>
    <row r="137" spans="1:11" x14ac:dyDescent="0.25">
      <c r="A137" s="1005"/>
      <c r="B137" s="1005"/>
      <c r="C137" s="1005"/>
      <c r="D137" s="1005"/>
      <c r="E137" s="1005"/>
      <c r="F137" s="1005"/>
      <c r="G137" s="1005"/>
      <c r="H137" s="1005"/>
      <c r="I137" s="1005"/>
      <c r="J137" s="1005"/>
      <c r="K137" s="5"/>
    </row>
    <row r="138" spans="1:11" x14ac:dyDescent="0.25">
      <c r="A138" s="1005"/>
      <c r="B138" s="1005"/>
      <c r="C138" s="1005"/>
      <c r="D138" s="1005"/>
      <c r="E138" s="1005"/>
      <c r="F138" s="1005"/>
      <c r="G138" s="1005"/>
      <c r="H138" s="1005"/>
      <c r="I138" s="1005"/>
      <c r="J138" s="1005"/>
      <c r="K138" s="5"/>
    </row>
    <row r="139" spans="1:11" x14ac:dyDescent="0.25">
      <c r="A139" s="1005"/>
      <c r="B139" s="1005"/>
      <c r="C139" s="1005"/>
      <c r="D139" s="1005"/>
      <c r="E139" s="1005"/>
      <c r="F139" s="1005"/>
      <c r="G139" s="1005"/>
      <c r="H139" s="1005"/>
      <c r="I139" s="1005"/>
      <c r="J139" s="1005"/>
      <c r="K139" s="5"/>
    </row>
    <row r="140" spans="1:11" x14ac:dyDescent="0.25">
      <c r="A140" s="1005"/>
      <c r="B140" s="1005"/>
      <c r="C140" s="1005"/>
      <c r="D140" s="1005"/>
      <c r="E140" s="1005"/>
      <c r="F140" s="1005"/>
      <c r="G140" s="1005"/>
      <c r="H140" s="1005"/>
      <c r="I140" s="1005"/>
      <c r="J140" s="1005"/>
      <c r="K140" s="5"/>
    </row>
    <row r="141" spans="1:11" x14ac:dyDescent="0.25">
      <c r="A141" s="1005"/>
      <c r="B141" s="1005"/>
      <c r="C141" s="1005"/>
      <c r="D141" s="1005"/>
      <c r="E141" s="1005"/>
      <c r="F141" s="1005"/>
      <c r="G141" s="1005"/>
      <c r="H141" s="1005"/>
      <c r="I141" s="1005"/>
      <c r="J141" s="1005"/>
      <c r="K141" s="5"/>
    </row>
    <row r="142" spans="1:11" x14ac:dyDescent="0.25">
      <c r="A142" s="1005"/>
      <c r="B142" s="1005"/>
      <c r="C142" s="1005"/>
      <c r="D142" s="1005"/>
      <c r="E142" s="1005"/>
      <c r="F142" s="1005"/>
      <c r="G142" s="1005"/>
      <c r="H142" s="1005"/>
      <c r="I142" s="1005"/>
      <c r="J142" s="1005"/>
      <c r="K142" s="5"/>
    </row>
    <row r="143" spans="1:11" x14ac:dyDescent="0.25">
      <c r="A143" s="89"/>
      <c r="B143" s="5"/>
      <c r="C143" s="5"/>
      <c r="D143" s="5"/>
      <c r="E143" s="5"/>
      <c r="F143" s="5"/>
      <c r="G143" s="5"/>
      <c r="H143" s="5"/>
      <c r="I143" s="5"/>
      <c r="J143" s="5"/>
      <c r="K143" s="5"/>
    </row>
    <row r="144" spans="1:11" x14ac:dyDescent="0.25">
      <c r="A144" s="89"/>
      <c r="B144" s="5"/>
      <c r="C144" s="5"/>
      <c r="D144" s="5"/>
      <c r="E144" s="5"/>
      <c r="F144" s="5"/>
      <c r="G144" s="5"/>
      <c r="H144" s="5"/>
      <c r="I144" s="5"/>
      <c r="J144" s="5"/>
      <c r="K144" s="5"/>
    </row>
    <row r="145" spans="1:11" x14ac:dyDescent="0.25">
      <c r="A145" s="89"/>
      <c r="B145" s="5"/>
      <c r="C145" s="5"/>
      <c r="D145" s="5"/>
      <c r="E145" s="5"/>
      <c r="F145" s="5"/>
      <c r="G145" s="5"/>
      <c r="H145" s="5"/>
      <c r="I145" s="5"/>
      <c r="J145" s="5"/>
      <c r="K145" s="5"/>
    </row>
    <row r="146" spans="1:11" x14ac:dyDescent="0.25">
      <c r="A146" s="89"/>
      <c r="B146" s="5"/>
      <c r="C146" s="5"/>
      <c r="D146" s="5"/>
      <c r="E146" s="5"/>
      <c r="F146" s="5"/>
      <c r="G146" s="5"/>
      <c r="H146" s="5"/>
      <c r="I146" s="5"/>
      <c r="J146" s="5"/>
      <c r="K146" s="5"/>
    </row>
    <row r="147" spans="1:11" x14ac:dyDescent="0.25">
      <c r="A147" s="89"/>
      <c r="B147" s="5"/>
      <c r="C147" s="5"/>
      <c r="D147" s="5"/>
      <c r="E147" s="5"/>
      <c r="F147" s="5"/>
      <c r="G147" s="5"/>
      <c r="H147" s="5"/>
      <c r="I147" s="5"/>
      <c r="J147" s="5"/>
      <c r="K147" s="5"/>
    </row>
    <row r="148" spans="1:11" x14ac:dyDescent="0.25">
      <c r="A148" s="89"/>
      <c r="B148" s="5"/>
      <c r="C148" s="5"/>
      <c r="D148" s="5"/>
      <c r="E148" s="5"/>
      <c r="F148" s="5"/>
      <c r="G148" s="5"/>
      <c r="H148" s="5"/>
      <c r="I148" s="5"/>
      <c r="J148" s="5"/>
      <c r="K148" s="5"/>
    </row>
    <row r="149" spans="1:11" x14ac:dyDescent="0.25">
      <c r="A149" s="89"/>
      <c r="B149" s="5"/>
      <c r="C149" s="5"/>
      <c r="D149" s="5"/>
      <c r="E149" s="5"/>
      <c r="F149" s="5"/>
      <c r="G149" s="5"/>
      <c r="H149" s="5"/>
      <c r="I149" s="5"/>
      <c r="J149" s="5"/>
      <c r="K149" s="5"/>
    </row>
    <row r="150" spans="1:11" x14ac:dyDescent="0.25">
      <c r="A150" s="89"/>
      <c r="B150" s="5"/>
      <c r="C150" s="5"/>
      <c r="D150" s="5"/>
      <c r="E150" s="5"/>
      <c r="F150" s="5"/>
      <c r="G150" s="5"/>
      <c r="H150" s="5"/>
      <c r="I150" s="5"/>
      <c r="J150" s="5"/>
      <c r="K150" s="5"/>
    </row>
    <row r="151" spans="1:11" x14ac:dyDescent="0.25">
      <c r="A151" s="89"/>
      <c r="B151" s="89"/>
      <c r="C151" s="89"/>
      <c r="D151" s="89"/>
      <c r="E151" s="89"/>
      <c r="F151" s="89"/>
      <c r="G151" s="89"/>
      <c r="H151" s="89"/>
      <c r="I151" s="89"/>
      <c r="J151" s="89"/>
      <c r="K151" s="89"/>
    </row>
  </sheetData>
  <mergeCells count="9">
    <mergeCell ref="B105:K105"/>
    <mergeCell ref="A134:K134"/>
    <mergeCell ref="A135:J142"/>
    <mergeCell ref="B3:E3"/>
    <mergeCell ref="G3:J3"/>
    <mergeCell ref="B5:K5"/>
    <mergeCell ref="B30:K30"/>
    <mergeCell ref="B55:K55"/>
    <mergeCell ref="B80:K80"/>
  </mergeCells>
  <pageMargins left="0.70866141732283472" right="0.70866141732283472" top="0.74803149606299213" bottom="0.74803149606299213" header="0.31496062992125984" footer="0.31496062992125984"/>
  <pageSetup paperSize="8" scale="78" fitToHeight="2" orientation="portrait" r:id="rId1"/>
  <rowBreaks count="1" manualBreakCount="1">
    <brk id="79" max="16"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8"/>
  <sheetViews>
    <sheetView zoomScale="90" zoomScaleNormal="90" zoomScaleSheetLayoutView="100" workbookViewId="0">
      <selection activeCell="A44" sqref="A44:P44"/>
    </sheetView>
  </sheetViews>
  <sheetFormatPr defaultRowHeight="13.2" x14ac:dyDescent="0.25"/>
  <cols>
    <col min="1" max="1" width="27.44140625" style="3" customWidth="1"/>
    <col min="2" max="2" width="13.88671875" style="3" customWidth="1"/>
    <col min="3" max="3" width="10.5546875" style="3" bestFit="1" customWidth="1"/>
    <col min="4" max="4" width="10.5546875" style="3" customWidth="1"/>
    <col min="5" max="5" width="3.5546875" style="3" customWidth="1"/>
    <col min="6" max="6" width="13.5546875" style="3" customWidth="1"/>
    <col min="7" max="7" width="10.5546875" style="3" bestFit="1" customWidth="1"/>
    <col min="8" max="8" width="10.5546875" style="3" customWidth="1"/>
    <col min="9" max="9" width="3.5546875" style="3" customWidth="1"/>
    <col min="10" max="10" width="13.88671875" style="3" customWidth="1"/>
    <col min="11" max="11" width="10.5546875" style="3" bestFit="1" customWidth="1"/>
    <col min="12" max="12" width="10.5546875" style="3" customWidth="1"/>
    <col min="13" max="13" width="3.5546875" style="3" customWidth="1"/>
    <col min="14" max="14" width="13.88671875" style="3" customWidth="1"/>
    <col min="15" max="15" width="10.5546875" style="3" bestFit="1" customWidth="1"/>
    <col min="16" max="16" width="10.5546875" style="3" customWidth="1"/>
    <col min="17" max="17" width="3.5546875" style="3" customWidth="1"/>
    <col min="18" max="18" width="13.88671875" style="3" customWidth="1"/>
    <col min="19" max="19" width="10.5546875" style="3" bestFit="1" customWidth="1"/>
    <col min="20" max="20" width="10.5546875" style="3" customWidth="1"/>
    <col min="21" max="21" width="3.5546875" style="3" customWidth="1"/>
    <col min="22" max="24" width="9.109375" style="3"/>
    <col min="25" max="25" width="3.5546875" style="3" customWidth="1"/>
    <col min="26" max="28" width="9.109375" style="3"/>
    <col min="29" max="29" width="3.5546875" style="3" customWidth="1"/>
    <col min="30" max="32" width="9.109375" style="3"/>
    <col min="33" max="33" width="3.5546875" style="3" customWidth="1"/>
    <col min="34" max="36" width="9.109375" style="3"/>
    <col min="37" max="37" width="3.5546875" style="3" customWidth="1"/>
    <col min="38" max="256" width="9.109375" style="3"/>
    <col min="257" max="257" width="27.44140625" style="3" customWidth="1"/>
    <col min="258" max="258" width="13.88671875" style="3" customWidth="1"/>
    <col min="259" max="259" width="10.5546875" style="3" bestFit="1" customWidth="1"/>
    <col min="260" max="260" width="10.5546875" style="3" customWidth="1"/>
    <col min="261" max="261" width="3.5546875" style="3" customWidth="1"/>
    <col min="262" max="262" width="13.5546875" style="3" customWidth="1"/>
    <col min="263" max="263" width="10.5546875" style="3" bestFit="1" customWidth="1"/>
    <col min="264" max="264" width="10.5546875" style="3" customWidth="1"/>
    <col min="265" max="265" width="3.5546875" style="3" customWidth="1"/>
    <col min="266" max="266" width="13.88671875" style="3" customWidth="1"/>
    <col min="267" max="267" width="10.5546875" style="3" bestFit="1" customWidth="1"/>
    <col min="268" max="268" width="10.5546875" style="3" customWidth="1"/>
    <col min="269" max="269" width="3.5546875" style="3" customWidth="1"/>
    <col min="270" max="270" width="13.88671875" style="3" customWidth="1"/>
    <col min="271" max="271" width="10.5546875" style="3" bestFit="1" customWidth="1"/>
    <col min="272" max="272" width="10.5546875" style="3" customWidth="1"/>
    <col min="273" max="273" width="3.5546875" style="3" customWidth="1"/>
    <col min="274" max="274" width="13.88671875" style="3" customWidth="1"/>
    <col min="275" max="275" width="10.5546875" style="3" bestFit="1" customWidth="1"/>
    <col min="276" max="276" width="10.5546875" style="3" customWidth="1"/>
    <col min="277" max="277" width="3.5546875" style="3" customWidth="1"/>
    <col min="278" max="280" width="9.109375" style="3"/>
    <col min="281" max="281" width="3.5546875" style="3" customWidth="1"/>
    <col min="282" max="284" width="9.109375" style="3"/>
    <col min="285" max="285" width="3.5546875" style="3" customWidth="1"/>
    <col min="286" max="288" width="9.109375" style="3"/>
    <col min="289" max="289" width="3.5546875" style="3" customWidth="1"/>
    <col min="290" max="292" width="9.109375" style="3"/>
    <col min="293" max="293" width="3.5546875" style="3" customWidth="1"/>
    <col min="294" max="512" width="9.109375" style="3"/>
    <col min="513" max="513" width="27.44140625" style="3" customWidth="1"/>
    <col min="514" max="514" width="13.88671875" style="3" customWidth="1"/>
    <col min="515" max="515" width="10.5546875" style="3" bestFit="1" customWidth="1"/>
    <col min="516" max="516" width="10.5546875" style="3" customWidth="1"/>
    <col min="517" max="517" width="3.5546875" style="3" customWidth="1"/>
    <col min="518" max="518" width="13.5546875" style="3" customWidth="1"/>
    <col min="519" max="519" width="10.5546875" style="3" bestFit="1" customWidth="1"/>
    <col min="520" max="520" width="10.5546875" style="3" customWidth="1"/>
    <col min="521" max="521" width="3.5546875" style="3" customWidth="1"/>
    <col min="522" max="522" width="13.88671875" style="3" customWidth="1"/>
    <col min="523" max="523" width="10.5546875" style="3" bestFit="1" customWidth="1"/>
    <col min="524" max="524" width="10.5546875" style="3" customWidth="1"/>
    <col min="525" max="525" width="3.5546875" style="3" customWidth="1"/>
    <col min="526" max="526" width="13.88671875" style="3" customWidth="1"/>
    <col min="527" max="527" width="10.5546875" style="3" bestFit="1" customWidth="1"/>
    <col min="528" max="528" width="10.5546875" style="3" customWidth="1"/>
    <col min="529" max="529" width="3.5546875" style="3" customWidth="1"/>
    <col min="530" max="530" width="13.88671875" style="3" customWidth="1"/>
    <col min="531" max="531" width="10.5546875" style="3" bestFit="1" customWidth="1"/>
    <col min="532" max="532" width="10.5546875" style="3" customWidth="1"/>
    <col min="533" max="533" width="3.5546875" style="3" customWidth="1"/>
    <col min="534" max="536" width="9.109375" style="3"/>
    <col min="537" max="537" width="3.5546875" style="3" customWidth="1"/>
    <col min="538" max="540" width="9.109375" style="3"/>
    <col min="541" max="541" width="3.5546875" style="3" customWidth="1"/>
    <col min="542" max="544" width="9.109375" style="3"/>
    <col min="545" max="545" width="3.5546875" style="3" customWidth="1"/>
    <col min="546" max="548" width="9.109375" style="3"/>
    <col min="549" max="549" width="3.5546875" style="3" customWidth="1"/>
    <col min="550" max="768" width="9.109375" style="3"/>
    <col min="769" max="769" width="27.44140625" style="3" customWidth="1"/>
    <col min="770" max="770" width="13.88671875" style="3" customWidth="1"/>
    <col min="771" max="771" width="10.5546875" style="3" bestFit="1" customWidth="1"/>
    <col min="772" max="772" width="10.5546875" style="3" customWidth="1"/>
    <col min="773" max="773" width="3.5546875" style="3" customWidth="1"/>
    <col min="774" max="774" width="13.5546875" style="3" customWidth="1"/>
    <col min="775" max="775" width="10.5546875" style="3" bestFit="1" customWidth="1"/>
    <col min="776" max="776" width="10.5546875" style="3" customWidth="1"/>
    <col min="777" max="777" width="3.5546875" style="3" customWidth="1"/>
    <col min="778" max="778" width="13.88671875" style="3" customWidth="1"/>
    <col min="779" max="779" width="10.5546875" style="3" bestFit="1" customWidth="1"/>
    <col min="780" max="780" width="10.5546875" style="3" customWidth="1"/>
    <col min="781" max="781" width="3.5546875" style="3" customWidth="1"/>
    <col min="782" max="782" width="13.88671875" style="3" customWidth="1"/>
    <col min="783" max="783" width="10.5546875" style="3" bestFit="1" customWidth="1"/>
    <col min="784" max="784" width="10.5546875" style="3" customWidth="1"/>
    <col min="785" max="785" width="3.5546875" style="3" customWidth="1"/>
    <col min="786" max="786" width="13.88671875" style="3" customWidth="1"/>
    <col min="787" max="787" width="10.5546875" style="3" bestFit="1" customWidth="1"/>
    <col min="788" max="788" width="10.5546875" style="3" customWidth="1"/>
    <col min="789" max="789" width="3.5546875" style="3" customWidth="1"/>
    <col min="790" max="792" width="9.109375" style="3"/>
    <col min="793" max="793" width="3.5546875" style="3" customWidth="1"/>
    <col min="794" max="796" width="9.109375" style="3"/>
    <col min="797" max="797" width="3.5546875" style="3" customWidth="1"/>
    <col min="798" max="800" width="9.109375" style="3"/>
    <col min="801" max="801" width="3.5546875" style="3" customWidth="1"/>
    <col min="802" max="804" width="9.109375" style="3"/>
    <col min="805" max="805" width="3.5546875" style="3" customWidth="1"/>
    <col min="806" max="1024" width="9.109375" style="3"/>
    <col min="1025" max="1025" width="27.44140625" style="3" customWidth="1"/>
    <col min="1026" max="1026" width="13.88671875" style="3" customWidth="1"/>
    <col min="1027" max="1027" width="10.5546875" style="3" bestFit="1" customWidth="1"/>
    <col min="1028" max="1028" width="10.5546875" style="3" customWidth="1"/>
    <col min="1029" max="1029" width="3.5546875" style="3" customWidth="1"/>
    <col min="1030" max="1030" width="13.5546875" style="3" customWidth="1"/>
    <col min="1031" max="1031" width="10.5546875" style="3" bestFit="1" customWidth="1"/>
    <col min="1032" max="1032" width="10.5546875" style="3" customWidth="1"/>
    <col min="1033" max="1033" width="3.5546875" style="3" customWidth="1"/>
    <col min="1034" max="1034" width="13.88671875" style="3" customWidth="1"/>
    <col min="1035" max="1035" width="10.5546875" style="3" bestFit="1" customWidth="1"/>
    <col min="1036" max="1036" width="10.5546875" style="3" customWidth="1"/>
    <col min="1037" max="1037" width="3.5546875" style="3" customWidth="1"/>
    <col min="1038" max="1038" width="13.88671875" style="3" customWidth="1"/>
    <col min="1039" max="1039" width="10.5546875" style="3" bestFit="1" customWidth="1"/>
    <col min="1040" max="1040" width="10.5546875" style="3" customWidth="1"/>
    <col min="1041" max="1041" width="3.5546875" style="3" customWidth="1"/>
    <col min="1042" max="1042" width="13.88671875" style="3" customWidth="1"/>
    <col min="1043" max="1043" width="10.5546875" style="3" bestFit="1" customWidth="1"/>
    <col min="1044" max="1044" width="10.5546875" style="3" customWidth="1"/>
    <col min="1045" max="1045" width="3.5546875" style="3" customWidth="1"/>
    <col min="1046" max="1048" width="9.109375" style="3"/>
    <col min="1049" max="1049" width="3.5546875" style="3" customWidth="1"/>
    <col min="1050" max="1052" width="9.109375" style="3"/>
    <col min="1053" max="1053" width="3.5546875" style="3" customWidth="1"/>
    <col min="1054" max="1056" width="9.109375" style="3"/>
    <col min="1057" max="1057" width="3.5546875" style="3" customWidth="1"/>
    <col min="1058" max="1060" width="9.109375" style="3"/>
    <col min="1061" max="1061" width="3.5546875" style="3" customWidth="1"/>
    <col min="1062" max="1280" width="9.109375" style="3"/>
    <col min="1281" max="1281" width="27.44140625" style="3" customWidth="1"/>
    <col min="1282" max="1282" width="13.88671875" style="3" customWidth="1"/>
    <col min="1283" max="1283" width="10.5546875" style="3" bestFit="1" customWidth="1"/>
    <col min="1284" max="1284" width="10.5546875" style="3" customWidth="1"/>
    <col min="1285" max="1285" width="3.5546875" style="3" customWidth="1"/>
    <col min="1286" max="1286" width="13.5546875" style="3" customWidth="1"/>
    <col min="1287" max="1287" width="10.5546875" style="3" bestFit="1" customWidth="1"/>
    <col min="1288" max="1288" width="10.5546875" style="3" customWidth="1"/>
    <col min="1289" max="1289" width="3.5546875" style="3" customWidth="1"/>
    <col min="1290" max="1290" width="13.88671875" style="3" customWidth="1"/>
    <col min="1291" max="1291" width="10.5546875" style="3" bestFit="1" customWidth="1"/>
    <col min="1292" max="1292" width="10.5546875" style="3" customWidth="1"/>
    <col min="1293" max="1293" width="3.5546875" style="3" customWidth="1"/>
    <col min="1294" max="1294" width="13.88671875" style="3" customWidth="1"/>
    <col min="1295" max="1295" width="10.5546875" style="3" bestFit="1" customWidth="1"/>
    <col min="1296" max="1296" width="10.5546875" style="3" customWidth="1"/>
    <col min="1297" max="1297" width="3.5546875" style="3" customWidth="1"/>
    <col min="1298" max="1298" width="13.88671875" style="3" customWidth="1"/>
    <col min="1299" max="1299" width="10.5546875" style="3" bestFit="1" customWidth="1"/>
    <col min="1300" max="1300" width="10.5546875" style="3" customWidth="1"/>
    <col min="1301" max="1301" width="3.5546875" style="3" customWidth="1"/>
    <col min="1302" max="1304" width="9.109375" style="3"/>
    <col min="1305" max="1305" width="3.5546875" style="3" customWidth="1"/>
    <col min="1306" max="1308" width="9.109375" style="3"/>
    <col min="1309" max="1309" width="3.5546875" style="3" customWidth="1"/>
    <col min="1310" max="1312" width="9.109375" style="3"/>
    <col min="1313" max="1313" width="3.5546875" style="3" customWidth="1"/>
    <col min="1314" max="1316" width="9.109375" style="3"/>
    <col min="1317" max="1317" width="3.5546875" style="3" customWidth="1"/>
    <col min="1318" max="1536" width="9.109375" style="3"/>
    <col min="1537" max="1537" width="27.44140625" style="3" customWidth="1"/>
    <col min="1538" max="1538" width="13.88671875" style="3" customWidth="1"/>
    <col min="1539" max="1539" width="10.5546875" style="3" bestFit="1" customWidth="1"/>
    <col min="1540" max="1540" width="10.5546875" style="3" customWidth="1"/>
    <col min="1541" max="1541" width="3.5546875" style="3" customWidth="1"/>
    <col min="1542" max="1542" width="13.5546875" style="3" customWidth="1"/>
    <col min="1543" max="1543" width="10.5546875" style="3" bestFit="1" customWidth="1"/>
    <col min="1544" max="1544" width="10.5546875" style="3" customWidth="1"/>
    <col min="1545" max="1545" width="3.5546875" style="3" customWidth="1"/>
    <col min="1546" max="1546" width="13.88671875" style="3" customWidth="1"/>
    <col min="1547" max="1547" width="10.5546875" style="3" bestFit="1" customWidth="1"/>
    <col min="1548" max="1548" width="10.5546875" style="3" customWidth="1"/>
    <col min="1549" max="1549" width="3.5546875" style="3" customWidth="1"/>
    <col min="1550" max="1550" width="13.88671875" style="3" customWidth="1"/>
    <col min="1551" max="1551" width="10.5546875" style="3" bestFit="1" customWidth="1"/>
    <col min="1552" max="1552" width="10.5546875" style="3" customWidth="1"/>
    <col min="1553" max="1553" width="3.5546875" style="3" customWidth="1"/>
    <col min="1554" max="1554" width="13.88671875" style="3" customWidth="1"/>
    <col min="1555" max="1555" width="10.5546875" style="3" bestFit="1" customWidth="1"/>
    <col min="1556" max="1556" width="10.5546875" style="3" customWidth="1"/>
    <col min="1557" max="1557" width="3.5546875" style="3" customWidth="1"/>
    <col min="1558" max="1560" width="9.109375" style="3"/>
    <col min="1561" max="1561" width="3.5546875" style="3" customWidth="1"/>
    <col min="1562" max="1564" width="9.109375" style="3"/>
    <col min="1565" max="1565" width="3.5546875" style="3" customWidth="1"/>
    <col min="1566" max="1568" width="9.109375" style="3"/>
    <col min="1569" max="1569" width="3.5546875" style="3" customWidth="1"/>
    <col min="1570" max="1572" width="9.109375" style="3"/>
    <col min="1573" max="1573" width="3.5546875" style="3" customWidth="1"/>
    <col min="1574" max="1792" width="9.109375" style="3"/>
    <col min="1793" max="1793" width="27.44140625" style="3" customWidth="1"/>
    <col min="1794" max="1794" width="13.88671875" style="3" customWidth="1"/>
    <col min="1795" max="1795" width="10.5546875" style="3" bestFit="1" customWidth="1"/>
    <col min="1796" max="1796" width="10.5546875" style="3" customWidth="1"/>
    <col min="1797" max="1797" width="3.5546875" style="3" customWidth="1"/>
    <col min="1798" max="1798" width="13.5546875" style="3" customWidth="1"/>
    <col min="1799" max="1799" width="10.5546875" style="3" bestFit="1" customWidth="1"/>
    <col min="1800" max="1800" width="10.5546875" style="3" customWidth="1"/>
    <col min="1801" max="1801" width="3.5546875" style="3" customWidth="1"/>
    <col min="1802" max="1802" width="13.88671875" style="3" customWidth="1"/>
    <col min="1803" max="1803" width="10.5546875" style="3" bestFit="1" customWidth="1"/>
    <col min="1804" max="1804" width="10.5546875" style="3" customWidth="1"/>
    <col min="1805" max="1805" width="3.5546875" style="3" customWidth="1"/>
    <col min="1806" max="1806" width="13.88671875" style="3" customWidth="1"/>
    <col min="1807" max="1807" width="10.5546875" style="3" bestFit="1" customWidth="1"/>
    <col min="1808" max="1808" width="10.5546875" style="3" customWidth="1"/>
    <col min="1809" max="1809" width="3.5546875" style="3" customWidth="1"/>
    <col min="1810" max="1810" width="13.88671875" style="3" customWidth="1"/>
    <col min="1811" max="1811" width="10.5546875" style="3" bestFit="1" customWidth="1"/>
    <col min="1812" max="1812" width="10.5546875" style="3" customWidth="1"/>
    <col min="1813" max="1813" width="3.5546875" style="3" customWidth="1"/>
    <col min="1814" max="1816" width="9.109375" style="3"/>
    <col min="1817" max="1817" width="3.5546875" style="3" customWidth="1"/>
    <col min="1818" max="1820" width="9.109375" style="3"/>
    <col min="1821" max="1821" width="3.5546875" style="3" customWidth="1"/>
    <col min="1822" max="1824" width="9.109375" style="3"/>
    <col min="1825" max="1825" width="3.5546875" style="3" customWidth="1"/>
    <col min="1826" max="1828" width="9.109375" style="3"/>
    <col min="1829" max="1829" width="3.5546875" style="3" customWidth="1"/>
    <col min="1830" max="2048" width="9.109375" style="3"/>
    <col min="2049" max="2049" width="27.44140625" style="3" customWidth="1"/>
    <col min="2050" max="2050" width="13.88671875" style="3" customWidth="1"/>
    <col min="2051" max="2051" width="10.5546875" style="3" bestFit="1" customWidth="1"/>
    <col min="2052" max="2052" width="10.5546875" style="3" customWidth="1"/>
    <col min="2053" max="2053" width="3.5546875" style="3" customWidth="1"/>
    <col min="2054" max="2054" width="13.5546875" style="3" customWidth="1"/>
    <col min="2055" max="2055" width="10.5546875" style="3" bestFit="1" customWidth="1"/>
    <col min="2056" max="2056" width="10.5546875" style="3" customWidth="1"/>
    <col min="2057" max="2057" width="3.5546875" style="3" customWidth="1"/>
    <col min="2058" max="2058" width="13.88671875" style="3" customWidth="1"/>
    <col min="2059" max="2059" width="10.5546875" style="3" bestFit="1" customWidth="1"/>
    <col min="2060" max="2060" width="10.5546875" style="3" customWidth="1"/>
    <col min="2061" max="2061" width="3.5546875" style="3" customWidth="1"/>
    <col min="2062" max="2062" width="13.88671875" style="3" customWidth="1"/>
    <col min="2063" max="2063" width="10.5546875" style="3" bestFit="1" customWidth="1"/>
    <col min="2064" max="2064" width="10.5546875" style="3" customWidth="1"/>
    <col min="2065" max="2065" width="3.5546875" style="3" customWidth="1"/>
    <col min="2066" max="2066" width="13.88671875" style="3" customWidth="1"/>
    <col min="2067" max="2067" width="10.5546875" style="3" bestFit="1" customWidth="1"/>
    <col min="2068" max="2068" width="10.5546875" style="3" customWidth="1"/>
    <col min="2069" max="2069" width="3.5546875" style="3" customWidth="1"/>
    <col min="2070" max="2072" width="9.109375" style="3"/>
    <col min="2073" max="2073" width="3.5546875" style="3" customWidth="1"/>
    <col min="2074" max="2076" width="9.109375" style="3"/>
    <col min="2077" max="2077" width="3.5546875" style="3" customWidth="1"/>
    <col min="2078" max="2080" width="9.109375" style="3"/>
    <col min="2081" max="2081" width="3.5546875" style="3" customWidth="1"/>
    <col min="2082" max="2084" width="9.109375" style="3"/>
    <col min="2085" max="2085" width="3.5546875" style="3" customWidth="1"/>
    <col min="2086" max="2304" width="9.109375" style="3"/>
    <col min="2305" max="2305" width="27.44140625" style="3" customWidth="1"/>
    <col min="2306" max="2306" width="13.88671875" style="3" customWidth="1"/>
    <col min="2307" max="2307" width="10.5546875" style="3" bestFit="1" customWidth="1"/>
    <col min="2308" max="2308" width="10.5546875" style="3" customWidth="1"/>
    <col min="2309" max="2309" width="3.5546875" style="3" customWidth="1"/>
    <col min="2310" max="2310" width="13.5546875" style="3" customWidth="1"/>
    <col min="2311" max="2311" width="10.5546875" style="3" bestFit="1" customWidth="1"/>
    <col min="2312" max="2312" width="10.5546875" style="3" customWidth="1"/>
    <col min="2313" max="2313" width="3.5546875" style="3" customWidth="1"/>
    <col min="2314" max="2314" width="13.88671875" style="3" customWidth="1"/>
    <col min="2315" max="2315" width="10.5546875" style="3" bestFit="1" customWidth="1"/>
    <col min="2316" max="2316" width="10.5546875" style="3" customWidth="1"/>
    <col min="2317" max="2317" width="3.5546875" style="3" customWidth="1"/>
    <col min="2318" max="2318" width="13.88671875" style="3" customWidth="1"/>
    <col min="2319" max="2319" width="10.5546875" style="3" bestFit="1" customWidth="1"/>
    <col min="2320" max="2320" width="10.5546875" style="3" customWidth="1"/>
    <col min="2321" max="2321" width="3.5546875" style="3" customWidth="1"/>
    <col min="2322" max="2322" width="13.88671875" style="3" customWidth="1"/>
    <col min="2323" max="2323" width="10.5546875" style="3" bestFit="1" customWidth="1"/>
    <col min="2324" max="2324" width="10.5546875" style="3" customWidth="1"/>
    <col min="2325" max="2325" width="3.5546875" style="3" customWidth="1"/>
    <col min="2326" max="2328" width="9.109375" style="3"/>
    <col min="2329" max="2329" width="3.5546875" style="3" customWidth="1"/>
    <col min="2330" max="2332" width="9.109375" style="3"/>
    <col min="2333" max="2333" width="3.5546875" style="3" customWidth="1"/>
    <col min="2334" max="2336" width="9.109375" style="3"/>
    <col min="2337" max="2337" width="3.5546875" style="3" customWidth="1"/>
    <col min="2338" max="2340" width="9.109375" style="3"/>
    <col min="2341" max="2341" width="3.5546875" style="3" customWidth="1"/>
    <col min="2342" max="2560" width="9.109375" style="3"/>
    <col min="2561" max="2561" width="27.44140625" style="3" customWidth="1"/>
    <col min="2562" max="2562" width="13.88671875" style="3" customWidth="1"/>
    <col min="2563" max="2563" width="10.5546875" style="3" bestFit="1" customWidth="1"/>
    <col min="2564" max="2564" width="10.5546875" style="3" customWidth="1"/>
    <col min="2565" max="2565" width="3.5546875" style="3" customWidth="1"/>
    <col min="2566" max="2566" width="13.5546875" style="3" customWidth="1"/>
    <col min="2567" max="2567" width="10.5546875" style="3" bestFit="1" customWidth="1"/>
    <col min="2568" max="2568" width="10.5546875" style="3" customWidth="1"/>
    <col min="2569" max="2569" width="3.5546875" style="3" customWidth="1"/>
    <col min="2570" max="2570" width="13.88671875" style="3" customWidth="1"/>
    <col min="2571" max="2571" width="10.5546875" style="3" bestFit="1" customWidth="1"/>
    <col min="2572" max="2572" width="10.5546875" style="3" customWidth="1"/>
    <col min="2573" max="2573" width="3.5546875" style="3" customWidth="1"/>
    <col min="2574" max="2574" width="13.88671875" style="3" customWidth="1"/>
    <col min="2575" max="2575" width="10.5546875" style="3" bestFit="1" customWidth="1"/>
    <col min="2576" max="2576" width="10.5546875" style="3" customWidth="1"/>
    <col min="2577" max="2577" width="3.5546875" style="3" customWidth="1"/>
    <col min="2578" max="2578" width="13.88671875" style="3" customWidth="1"/>
    <col min="2579" max="2579" width="10.5546875" style="3" bestFit="1" customWidth="1"/>
    <col min="2580" max="2580" width="10.5546875" style="3" customWidth="1"/>
    <col min="2581" max="2581" width="3.5546875" style="3" customWidth="1"/>
    <col min="2582" max="2584" width="9.109375" style="3"/>
    <col min="2585" max="2585" width="3.5546875" style="3" customWidth="1"/>
    <col min="2586" max="2588" width="9.109375" style="3"/>
    <col min="2589" max="2589" width="3.5546875" style="3" customWidth="1"/>
    <col min="2590" max="2592" width="9.109375" style="3"/>
    <col min="2593" max="2593" width="3.5546875" style="3" customWidth="1"/>
    <col min="2594" max="2596" width="9.109375" style="3"/>
    <col min="2597" max="2597" width="3.5546875" style="3" customWidth="1"/>
    <col min="2598" max="2816" width="9.109375" style="3"/>
    <col min="2817" max="2817" width="27.44140625" style="3" customWidth="1"/>
    <col min="2818" max="2818" width="13.88671875" style="3" customWidth="1"/>
    <col min="2819" max="2819" width="10.5546875" style="3" bestFit="1" customWidth="1"/>
    <col min="2820" max="2820" width="10.5546875" style="3" customWidth="1"/>
    <col min="2821" max="2821" width="3.5546875" style="3" customWidth="1"/>
    <col min="2822" max="2822" width="13.5546875" style="3" customWidth="1"/>
    <col min="2823" max="2823" width="10.5546875" style="3" bestFit="1" customWidth="1"/>
    <col min="2824" max="2824" width="10.5546875" style="3" customWidth="1"/>
    <col min="2825" max="2825" width="3.5546875" style="3" customWidth="1"/>
    <col min="2826" max="2826" width="13.88671875" style="3" customWidth="1"/>
    <col min="2827" max="2827" width="10.5546875" style="3" bestFit="1" customWidth="1"/>
    <col min="2828" max="2828" width="10.5546875" style="3" customWidth="1"/>
    <col min="2829" max="2829" width="3.5546875" style="3" customWidth="1"/>
    <col min="2830" max="2830" width="13.88671875" style="3" customWidth="1"/>
    <col min="2831" max="2831" width="10.5546875" style="3" bestFit="1" customWidth="1"/>
    <col min="2832" max="2832" width="10.5546875" style="3" customWidth="1"/>
    <col min="2833" max="2833" width="3.5546875" style="3" customWidth="1"/>
    <col min="2834" max="2834" width="13.88671875" style="3" customWidth="1"/>
    <col min="2835" max="2835" width="10.5546875" style="3" bestFit="1" customWidth="1"/>
    <col min="2836" max="2836" width="10.5546875" style="3" customWidth="1"/>
    <col min="2837" max="2837" width="3.5546875" style="3" customWidth="1"/>
    <col min="2838" max="2840" width="9.109375" style="3"/>
    <col min="2841" max="2841" width="3.5546875" style="3" customWidth="1"/>
    <col min="2842" max="2844" width="9.109375" style="3"/>
    <col min="2845" max="2845" width="3.5546875" style="3" customWidth="1"/>
    <col min="2846" max="2848" width="9.109375" style="3"/>
    <col min="2849" max="2849" width="3.5546875" style="3" customWidth="1"/>
    <col min="2850" max="2852" width="9.109375" style="3"/>
    <col min="2853" max="2853" width="3.5546875" style="3" customWidth="1"/>
    <col min="2854" max="3072" width="9.109375" style="3"/>
    <col min="3073" max="3073" width="27.44140625" style="3" customWidth="1"/>
    <col min="3074" max="3074" width="13.88671875" style="3" customWidth="1"/>
    <col min="3075" max="3075" width="10.5546875" style="3" bestFit="1" customWidth="1"/>
    <col min="3076" max="3076" width="10.5546875" style="3" customWidth="1"/>
    <col min="3077" max="3077" width="3.5546875" style="3" customWidth="1"/>
    <col min="3078" max="3078" width="13.5546875" style="3" customWidth="1"/>
    <col min="3079" max="3079" width="10.5546875" style="3" bestFit="1" customWidth="1"/>
    <col min="3080" max="3080" width="10.5546875" style="3" customWidth="1"/>
    <col min="3081" max="3081" width="3.5546875" style="3" customWidth="1"/>
    <col min="3082" max="3082" width="13.88671875" style="3" customWidth="1"/>
    <col min="3083" max="3083" width="10.5546875" style="3" bestFit="1" customWidth="1"/>
    <col min="3084" max="3084" width="10.5546875" style="3" customWidth="1"/>
    <col min="3085" max="3085" width="3.5546875" style="3" customWidth="1"/>
    <col min="3086" max="3086" width="13.88671875" style="3" customWidth="1"/>
    <col min="3087" max="3087" width="10.5546875" style="3" bestFit="1" customWidth="1"/>
    <col min="3088" max="3088" width="10.5546875" style="3" customWidth="1"/>
    <col min="3089" max="3089" width="3.5546875" style="3" customWidth="1"/>
    <col min="3090" max="3090" width="13.88671875" style="3" customWidth="1"/>
    <col min="3091" max="3091" width="10.5546875" style="3" bestFit="1" customWidth="1"/>
    <col min="3092" max="3092" width="10.5546875" style="3" customWidth="1"/>
    <col min="3093" max="3093" width="3.5546875" style="3" customWidth="1"/>
    <col min="3094" max="3096" width="9.109375" style="3"/>
    <col min="3097" max="3097" width="3.5546875" style="3" customWidth="1"/>
    <col min="3098" max="3100" width="9.109375" style="3"/>
    <col min="3101" max="3101" width="3.5546875" style="3" customWidth="1"/>
    <col min="3102" max="3104" width="9.109375" style="3"/>
    <col min="3105" max="3105" width="3.5546875" style="3" customWidth="1"/>
    <col min="3106" max="3108" width="9.109375" style="3"/>
    <col min="3109" max="3109" width="3.5546875" style="3" customWidth="1"/>
    <col min="3110" max="3328" width="9.109375" style="3"/>
    <col min="3329" max="3329" width="27.44140625" style="3" customWidth="1"/>
    <col min="3330" max="3330" width="13.88671875" style="3" customWidth="1"/>
    <col min="3331" max="3331" width="10.5546875" style="3" bestFit="1" customWidth="1"/>
    <col min="3332" max="3332" width="10.5546875" style="3" customWidth="1"/>
    <col min="3333" max="3333" width="3.5546875" style="3" customWidth="1"/>
    <col min="3334" max="3334" width="13.5546875" style="3" customWidth="1"/>
    <col min="3335" max="3335" width="10.5546875" style="3" bestFit="1" customWidth="1"/>
    <col min="3336" max="3336" width="10.5546875" style="3" customWidth="1"/>
    <col min="3337" max="3337" width="3.5546875" style="3" customWidth="1"/>
    <col min="3338" max="3338" width="13.88671875" style="3" customWidth="1"/>
    <col min="3339" max="3339" width="10.5546875" style="3" bestFit="1" customWidth="1"/>
    <col min="3340" max="3340" width="10.5546875" style="3" customWidth="1"/>
    <col min="3341" max="3341" width="3.5546875" style="3" customWidth="1"/>
    <col min="3342" max="3342" width="13.88671875" style="3" customWidth="1"/>
    <col min="3343" max="3343" width="10.5546875" style="3" bestFit="1" customWidth="1"/>
    <col min="3344" max="3344" width="10.5546875" style="3" customWidth="1"/>
    <col min="3345" max="3345" width="3.5546875" style="3" customWidth="1"/>
    <col min="3346" max="3346" width="13.88671875" style="3" customWidth="1"/>
    <col min="3347" max="3347" width="10.5546875" style="3" bestFit="1" customWidth="1"/>
    <col min="3348" max="3348" width="10.5546875" style="3" customWidth="1"/>
    <col min="3349" max="3349" width="3.5546875" style="3" customWidth="1"/>
    <col min="3350" max="3352" width="9.109375" style="3"/>
    <col min="3353" max="3353" width="3.5546875" style="3" customWidth="1"/>
    <col min="3354" max="3356" width="9.109375" style="3"/>
    <col min="3357" max="3357" width="3.5546875" style="3" customWidth="1"/>
    <col min="3358" max="3360" width="9.109375" style="3"/>
    <col min="3361" max="3361" width="3.5546875" style="3" customWidth="1"/>
    <col min="3362" max="3364" width="9.109375" style="3"/>
    <col min="3365" max="3365" width="3.5546875" style="3" customWidth="1"/>
    <col min="3366" max="3584" width="9.109375" style="3"/>
    <col min="3585" max="3585" width="27.44140625" style="3" customWidth="1"/>
    <col min="3586" max="3586" width="13.88671875" style="3" customWidth="1"/>
    <col min="3587" max="3587" width="10.5546875" style="3" bestFit="1" customWidth="1"/>
    <col min="3588" max="3588" width="10.5546875" style="3" customWidth="1"/>
    <col min="3589" max="3589" width="3.5546875" style="3" customWidth="1"/>
    <col min="3590" max="3590" width="13.5546875" style="3" customWidth="1"/>
    <col min="3591" max="3591" width="10.5546875" style="3" bestFit="1" customWidth="1"/>
    <col min="3592" max="3592" width="10.5546875" style="3" customWidth="1"/>
    <col min="3593" max="3593" width="3.5546875" style="3" customWidth="1"/>
    <col min="3594" max="3594" width="13.88671875" style="3" customWidth="1"/>
    <col min="3595" max="3595" width="10.5546875" style="3" bestFit="1" customWidth="1"/>
    <col min="3596" max="3596" width="10.5546875" style="3" customWidth="1"/>
    <col min="3597" max="3597" width="3.5546875" style="3" customWidth="1"/>
    <col min="3598" max="3598" width="13.88671875" style="3" customWidth="1"/>
    <col min="3599" max="3599" width="10.5546875" style="3" bestFit="1" customWidth="1"/>
    <col min="3600" max="3600" width="10.5546875" style="3" customWidth="1"/>
    <col min="3601" max="3601" width="3.5546875" style="3" customWidth="1"/>
    <col min="3602" max="3602" width="13.88671875" style="3" customWidth="1"/>
    <col min="3603" max="3603" width="10.5546875" style="3" bestFit="1" customWidth="1"/>
    <col min="3604" max="3604" width="10.5546875" style="3" customWidth="1"/>
    <col min="3605" max="3605" width="3.5546875" style="3" customWidth="1"/>
    <col min="3606" max="3608" width="9.109375" style="3"/>
    <col min="3609" max="3609" width="3.5546875" style="3" customWidth="1"/>
    <col min="3610" max="3612" width="9.109375" style="3"/>
    <col min="3613" max="3613" width="3.5546875" style="3" customWidth="1"/>
    <col min="3614" max="3616" width="9.109375" style="3"/>
    <col min="3617" max="3617" width="3.5546875" style="3" customWidth="1"/>
    <col min="3618" max="3620" width="9.109375" style="3"/>
    <col min="3621" max="3621" width="3.5546875" style="3" customWidth="1"/>
    <col min="3622" max="3840" width="9.109375" style="3"/>
    <col min="3841" max="3841" width="27.44140625" style="3" customWidth="1"/>
    <col min="3842" max="3842" width="13.88671875" style="3" customWidth="1"/>
    <col min="3843" max="3843" width="10.5546875" style="3" bestFit="1" customWidth="1"/>
    <col min="3844" max="3844" width="10.5546875" style="3" customWidth="1"/>
    <col min="3845" max="3845" width="3.5546875" style="3" customWidth="1"/>
    <col min="3846" max="3846" width="13.5546875" style="3" customWidth="1"/>
    <col min="3847" max="3847" width="10.5546875" style="3" bestFit="1" customWidth="1"/>
    <col min="3848" max="3848" width="10.5546875" style="3" customWidth="1"/>
    <col min="3849" max="3849" width="3.5546875" style="3" customWidth="1"/>
    <col min="3850" max="3850" width="13.88671875" style="3" customWidth="1"/>
    <col min="3851" max="3851" width="10.5546875" style="3" bestFit="1" customWidth="1"/>
    <col min="3852" max="3852" width="10.5546875" style="3" customWidth="1"/>
    <col min="3853" max="3853" width="3.5546875" style="3" customWidth="1"/>
    <col min="3854" max="3854" width="13.88671875" style="3" customWidth="1"/>
    <col min="3855" max="3855" width="10.5546875" style="3" bestFit="1" customWidth="1"/>
    <col min="3856" max="3856" width="10.5546875" style="3" customWidth="1"/>
    <col min="3857" max="3857" width="3.5546875" style="3" customWidth="1"/>
    <col min="3858" max="3858" width="13.88671875" style="3" customWidth="1"/>
    <col min="3859" max="3859" width="10.5546875" style="3" bestFit="1" customWidth="1"/>
    <col min="3860" max="3860" width="10.5546875" style="3" customWidth="1"/>
    <col min="3861" max="3861" width="3.5546875" style="3" customWidth="1"/>
    <col min="3862" max="3864" width="9.109375" style="3"/>
    <col min="3865" max="3865" width="3.5546875" style="3" customWidth="1"/>
    <col min="3866" max="3868" width="9.109375" style="3"/>
    <col min="3869" max="3869" width="3.5546875" style="3" customWidth="1"/>
    <col min="3870" max="3872" width="9.109375" style="3"/>
    <col min="3873" max="3873" width="3.5546875" style="3" customWidth="1"/>
    <col min="3874" max="3876" width="9.109375" style="3"/>
    <col min="3877" max="3877" width="3.5546875" style="3" customWidth="1"/>
    <col min="3878" max="4096" width="9.109375" style="3"/>
    <col min="4097" max="4097" width="27.44140625" style="3" customWidth="1"/>
    <col min="4098" max="4098" width="13.88671875" style="3" customWidth="1"/>
    <col min="4099" max="4099" width="10.5546875" style="3" bestFit="1" customWidth="1"/>
    <col min="4100" max="4100" width="10.5546875" style="3" customWidth="1"/>
    <col min="4101" max="4101" width="3.5546875" style="3" customWidth="1"/>
    <col min="4102" max="4102" width="13.5546875" style="3" customWidth="1"/>
    <col min="4103" max="4103" width="10.5546875" style="3" bestFit="1" customWidth="1"/>
    <col min="4104" max="4104" width="10.5546875" style="3" customWidth="1"/>
    <col min="4105" max="4105" width="3.5546875" style="3" customWidth="1"/>
    <col min="4106" max="4106" width="13.88671875" style="3" customWidth="1"/>
    <col min="4107" max="4107" width="10.5546875" style="3" bestFit="1" customWidth="1"/>
    <col min="4108" max="4108" width="10.5546875" style="3" customWidth="1"/>
    <col min="4109" max="4109" width="3.5546875" style="3" customWidth="1"/>
    <col min="4110" max="4110" width="13.88671875" style="3" customWidth="1"/>
    <col min="4111" max="4111" width="10.5546875" style="3" bestFit="1" customWidth="1"/>
    <col min="4112" max="4112" width="10.5546875" style="3" customWidth="1"/>
    <col min="4113" max="4113" width="3.5546875" style="3" customWidth="1"/>
    <col min="4114" max="4114" width="13.88671875" style="3" customWidth="1"/>
    <col min="4115" max="4115" width="10.5546875" style="3" bestFit="1" customWidth="1"/>
    <col min="4116" max="4116" width="10.5546875" style="3" customWidth="1"/>
    <col min="4117" max="4117" width="3.5546875" style="3" customWidth="1"/>
    <col min="4118" max="4120" width="9.109375" style="3"/>
    <col min="4121" max="4121" width="3.5546875" style="3" customWidth="1"/>
    <col min="4122" max="4124" width="9.109375" style="3"/>
    <col min="4125" max="4125" width="3.5546875" style="3" customWidth="1"/>
    <col min="4126" max="4128" width="9.109375" style="3"/>
    <col min="4129" max="4129" width="3.5546875" style="3" customWidth="1"/>
    <col min="4130" max="4132" width="9.109375" style="3"/>
    <col min="4133" max="4133" width="3.5546875" style="3" customWidth="1"/>
    <col min="4134" max="4352" width="9.109375" style="3"/>
    <col min="4353" max="4353" width="27.44140625" style="3" customWidth="1"/>
    <col min="4354" max="4354" width="13.88671875" style="3" customWidth="1"/>
    <col min="4355" max="4355" width="10.5546875" style="3" bestFit="1" customWidth="1"/>
    <col min="4356" max="4356" width="10.5546875" style="3" customWidth="1"/>
    <col min="4357" max="4357" width="3.5546875" style="3" customWidth="1"/>
    <col min="4358" max="4358" width="13.5546875" style="3" customWidth="1"/>
    <col min="4359" max="4359" width="10.5546875" style="3" bestFit="1" customWidth="1"/>
    <col min="4360" max="4360" width="10.5546875" style="3" customWidth="1"/>
    <col min="4361" max="4361" width="3.5546875" style="3" customWidth="1"/>
    <col min="4362" max="4362" width="13.88671875" style="3" customWidth="1"/>
    <col min="4363" max="4363" width="10.5546875" style="3" bestFit="1" customWidth="1"/>
    <col min="4364" max="4364" width="10.5546875" style="3" customWidth="1"/>
    <col min="4365" max="4365" width="3.5546875" style="3" customWidth="1"/>
    <col min="4366" max="4366" width="13.88671875" style="3" customWidth="1"/>
    <col min="4367" max="4367" width="10.5546875" style="3" bestFit="1" customWidth="1"/>
    <col min="4368" max="4368" width="10.5546875" style="3" customWidth="1"/>
    <col min="4369" max="4369" width="3.5546875" style="3" customWidth="1"/>
    <col min="4370" max="4370" width="13.88671875" style="3" customWidth="1"/>
    <col min="4371" max="4371" width="10.5546875" style="3" bestFit="1" customWidth="1"/>
    <col min="4372" max="4372" width="10.5546875" style="3" customWidth="1"/>
    <col min="4373" max="4373" width="3.5546875" style="3" customWidth="1"/>
    <col min="4374" max="4376" width="9.109375" style="3"/>
    <col min="4377" max="4377" width="3.5546875" style="3" customWidth="1"/>
    <col min="4378" max="4380" width="9.109375" style="3"/>
    <col min="4381" max="4381" width="3.5546875" style="3" customWidth="1"/>
    <col min="4382" max="4384" width="9.109375" style="3"/>
    <col min="4385" max="4385" width="3.5546875" style="3" customWidth="1"/>
    <col min="4386" max="4388" width="9.109375" style="3"/>
    <col min="4389" max="4389" width="3.5546875" style="3" customWidth="1"/>
    <col min="4390" max="4608" width="9.109375" style="3"/>
    <col min="4609" max="4609" width="27.44140625" style="3" customWidth="1"/>
    <col min="4610" max="4610" width="13.88671875" style="3" customWidth="1"/>
    <col min="4611" max="4611" width="10.5546875" style="3" bestFit="1" customWidth="1"/>
    <col min="4612" max="4612" width="10.5546875" style="3" customWidth="1"/>
    <col min="4613" max="4613" width="3.5546875" style="3" customWidth="1"/>
    <col min="4614" max="4614" width="13.5546875" style="3" customWidth="1"/>
    <col min="4615" max="4615" width="10.5546875" style="3" bestFit="1" customWidth="1"/>
    <col min="4616" max="4616" width="10.5546875" style="3" customWidth="1"/>
    <col min="4617" max="4617" width="3.5546875" style="3" customWidth="1"/>
    <col min="4618" max="4618" width="13.88671875" style="3" customWidth="1"/>
    <col min="4619" max="4619" width="10.5546875" style="3" bestFit="1" customWidth="1"/>
    <col min="4620" max="4620" width="10.5546875" style="3" customWidth="1"/>
    <col min="4621" max="4621" width="3.5546875" style="3" customWidth="1"/>
    <col min="4622" max="4622" width="13.88671875" style="3" customWidth="1"/>
    <col min="4623" max="4623" width="10.5546875" style="3" bestFit="1" customWidth="1"/>
    <col min="4624" max="4624" width="10.5546875" style="3" customWidth="1"/>
    <col min="4625" max="4625" width="3.5546875" style="3" customWidth="1"/>
    <col min="4626" max="4626" width="13.88671875" style="3" customWidth="1"/>
    <col min="4627" max="4627" width="10.5546875" style="3" bestFit="1" customWidth="1"/>
    <col min="4628" max="4628" width="10.5546875" style="3" customWidth="1"/>
    <col min="4629" max="4629" width="3.5546875" style="3" customWidth="1"/>
    <col min="4630" max="4632" width="9.109375" style="3"/>
    <col min="4633" max="4633" width="3.5546875" style="3" customWidth="1"/>
    <col min="4634" max="4636" width="9.109375" style="3"/>
    <col min="4637" max="4637" width="3.5546875" style="3" customWidth="1"/>
    <col min="4638" max="4640" width="9.109375" style="3"/>
    <col min="4641" max="4641" width="3.5546875" style="3" customWidth="1"/>
    <col min="4642" max="4644" width="9.109375" style="3"/>
    <col min="4645" max="4645" width="3.5546875" style="3" customWidth="1"/>
    <col min="4646" max="4864" width="9.109375" style="3"/>
    <col min="4865" max="4865" width="27.44140625" style="3" customWidth="1"/>
    <col min="4866" max="4866" width="13.88671875" style="3" customWidth="1"/>
    <col min="4867" max="4867" width="10.5546875" style="3" bestFit="1" customWidth="1"/>
    <col min="4868" max="4868" width="10.5546875" style="3" customWidth="1"/>
    <col min="4869" max="4869" width="3.5546875" style="3" customWidth="1"/>
    <col min="4870" max="4870" width="13.5546875" style="3" customWidth="1"/>
    <col min="4871" max="4871" width="10.5546875" style="3" bestFit="1" customWidth="1"/>
    <col min="4872" max="4872" width="10.5546875" style="3" customWidth="1"/>
    <col min="4873" max="4873" width="3.5546875" style="3" customWidth="1"/>
    <col min="4874" max="4874" width="13.88671875" style="3" customWidth="1"/>
    <col min="4875" max="4875" width="10.5546875" style="3" bestFit="1" customWidth="1"/>
    <col min="4876" max="4876" width="10.5546875" style="3" customWidth="1"/>
    <col min="4877" max="4877" width="3.5546875" style="3" customWidth="1"/>
    <col min="4878" max="4878" width="13.88671875" style="3" customWidth="1"/>
    <col min="4879" max="4879" width="10.5546875" style="3" bestFit="1" customWidth="1"/>
    <col min="4880" max="4880" width="10.5546875" style="3" customWidth="1"/>
    <col min="4881" max="4881" width="3.5546875" style="3" customWidth="1"/>
    <col min="4882" max="4882" width="13.88671875" style="3" customWidth="1"/>
    <col min="4883" max="4883" width="10.5546875" style="3" bestFit="1" customWidth="1"/>
    <col min="4884" max="4884" width="10.5546875" style="3" customWidth="1"/>
    <col min="4885" max="4885" width="3.5546875" style="3" customWidth="1"/>
    <col min="4886" max="4888" width="9.109375" style="3"/>
    <col min="4889" max="4889" width="3.5546875" style="3" customWidth="1"/>
    <col min="4890" max="4892" width="9.109375" style="3"/>
    <col min="4893" max="4893" width="3.5546875" style="3" customWidth="1"/>
    <col min="4894" max="4896" width="9.109375" style="3"/>
    <col min="4897" max="4897" width="3.5546875" style="3" customWidth="1"/>
    <col min="4898" max="4900" width="9.109375" style="3"/>
    <col min="4901" max="4901" width="3.5546875" style="3" customWidth="1"/>
    <col min="4902" max="5120" width="9.109375" style="3"/>
    <col min="5121" max="5121" width="27.44140625" style="3" customWidth="1"/>
    <col min="5122" max="5122" width="13.88671875" style="3" customWidth="1"/>
    <col min="5123" max="5123" width="10.5546875" style="3" bestFit="1" customWidth="1"/>
    <col min="5124" max="5124" width="10.5546875" style="3" customWidth="1"/>
    <col min="5125" max="5125" width="3.5546875" style="3" customWidth="1"/>
    <col min="5126" max="5126" width="13.5546875" style="3" customWidth="1"/>
    <col min="5127" max="5127" width="10.5546875" style="3" bestFit="1" customWidth="1"/>
    <col min="5128" max="5128" width="10.5546875" style="3" customWidth="1"/>
    <col min="5129" max="5129" width="3.5546875" style="3" customWidth="1"/>
    <col min="5130" max="5130" width="13.88671875" style="3" customWidth="1"/>
    <col min="5131" max="5131" width="10.5546875" style="3" bestFit="1" customWidth="1"/>
    <col min="5132" max="5132" width="10.5546875" style="3" customWidth="1"/>
    <col min="5133" max="5133" width="3.5546875" style="3" customWidth="1"/>
    <col min="5134" max="5134" width="13.88671875" style="3" customWidth="1"/>
    <col min="5135" max="5135" width="10.5546875" style="3" bestFit="1" customWidth="1"/>
    <col min="5136" max="5136" width="10.5546875" style="3" customWidth="1"/>
    <col min="5137" max="5137" width="3.5546875" style="3" customWidth="1"/>
    <col min="5138" max="5138" width="13.88671875" style="3" customWidth="1"/>
    <col min="5139" max="5139" width="10.5546875" style="3" bestFit="1" customWidth="1"/>
    <col min="5140" max="5140" width="10.5546875" style="3" customWidth="1"/>
    <col min="5141" max="5141" width="3.5546875" style="3" customWidth="1"/>
    <col min="5142" max="5144" width="9.109375" style="3"/>
    <col min="5145" max="5145" width="3.5546875" style="3" customWidth="1"/>
    <col min="5146" max="5148" width="9.109375" style="3"/>
    <col min="5149" max="5149" width="3.5546875" style="3" customWidth="1"/>
    <col min="5150" max="5152" width="9.109375" style="3"/>
    <col min="5153" max="5153" width="3.5546875" style="3" customWidth="1"/>
    <col min="5154" max="5156" width="9.109375" style="3"/>
    <col min="5157" max="5157" width="3.5546875" style="3" customWidth="1"/>
    <col min="5158" max="5376" width="9.109375" style="3"/>
    <col min="5377" max="5377" width="27.44140625" style="3" customWidth="1"/>
    <col min="5378" max="5378" width="13.88671875" style="3" customWidth="1"/>
    <col min="5379" max="5379" width="10.5546875" style="3" bestFit="1" customWidth="1"/>
    <col min="5380" max="5380" width="10.5546875" style="3" customWidth="1"/>
    <col min="5381" max="5381" width="3.5546875" style="3" customWidth="1"/>
    <col min="5382" max="5382" width="13.5546875" style="3" customWidth="1"/>
    <col min="5383" max="5383" width="10.5546875" style="3" bestFit="1" customWidth="1"/>
    <col min="5384" max="5384" width="10.5546875" style="3" customWidth="1"/>
    <col min="5385" max="5385" width="3.5546875" style="3" customWidth="1"/>
    <col min="5386" max="5386" width="13.88671875" style="3" customWidth="1"/>
    <col min="5387" max="5387" width="10.5546875" style="3" bestFit="1" customWidth="1"/>
    <col min="5388" max="5388" width="10.5546875" style="3" customWidth="1"/>
    <col min="5389" max="5389" width="3.5546875" style="3" customWidth="1"/>
    <col min="5390" max="5390" width="13.88671875" style="3" customWidth="1"/>
    <col min="5391" max="5391" width="10.5546875" style="3" bestFit="1" customWidth="1"/>
    <col min="5392" max="5392" width="10.5546875" style="3" customWidth="1"/>
    <col min="5393" max="5393" width="3.5546875" style="3" customWidth="1"/>
    <col min="5394" max="5394" width="13.88671875" style="3" customWidth="1"/>
    <col min="5395" max="5395" width="10.5546875" style="3" bestFit="1" customWidth="1"/>
    <col min="5396" max="5396" width="10.5546875" style="3" customWidth="1"/>
    <col min="5397" max="5397" width="3.5546875" style="3" customWidth="1"/>
    <col min="5398" max="5400" width="9.109375" style="3"/>
    <col min="5401" max="5401" width="3.5546875" style="3" customWidth="1"/>
    <col min="5402" max="5404" width="9.109375" style="3"/>
    <col min="5405" max="5405" width="3.5546875" style="3" customWidth="1"/>
    <col min="5406" max="5408" width="9.109375" style="3"/>
    <col min="5409" max="5409" width="3.5546875" style="3" customWidth="1"/>
    <col min="5410" max="5412" width="9.109375" style="3"/>
    <col min="5413" max="5413" width="3.5546875" style="3" customWidth="1"/>
    <col min="5414" max="5632" width="9.109375" style="3"/>
    <col min="5633" max="5633" width="27.44140625" style="3" customWidth="1"/>
    <col min="5634" max="5634" width="13.88671875" style="3" customWidth="1"/>
    <col min="5635" max="5635" width="10.5546875" style="3" bestFit="1" customWidth="1"/>
    <col min="5636" max="5636" width="10.5546875" style="3" customWidth="1"/>
    <col min="5637" max="5637" width="3.5546875" style="3" customWidth="1"/>
    <col min="5638" max="5638" width="13.5546875" style="3" customWidth="1"/>
    <col min="5639" max="5639" width="10.5546875" style="3" bestFit="1" customWidth="1"/>
    <col min="5640" max="5640" width="10.5546875" style="3" customWidth="1"/>
    <col min="5641" max="5641" width="3.5546875" style="3" customWidth="1"/>
    <col min="5642" max="5642" width="13.88671875" style="3" customWidth="1"/>
    <col min="5643" max="5643" width="10.5546875" style="3" bestFit="1" customWidth="1"/>
    <col min="5644" max="5644" width="10.5546875" style="3" customWidth="1"/>
    <col min="5645" max="5645" width="3.5546875" style="3" customWidth="1"/>
    <col min="5646" max="5646" width="13.88671875" style="3" customWidth="1"/>
    <col min="5647" max="5647" width="10.5546875" style="3" bestFit="1" customWidth="1"/>
    <col min="5648" max="5648" width="10.5546875" style="3" customWidth="1"/>
    <col min="5649" max="5649" width="3.5546875" style="3" customWidth="1"/>
    <col min="5650" max="5650" width="13.88671875" style="3" customWidth="1"/>
    <col min="5651" max="5651" width="10.5546875" style="3" bestFit="1" customWidth="1"/>
    <col min="5652" max="5652" width="10.5546875" style="3" customWidth="1"/>
    <col min="5653" max="5653" width="3.5546875" style="3" customWidth="1"/>
    <col min="5654" max="5656" width="9.109375" style="3"/>
    <col min="5657" max="5657" width="3.5546875" style="3" customWidth="1"/>
    <col min="5658" max="5660" width="9.109375" style="3"/>
    <col min="5661" max="5661" width="3.5546875" style="3" customWidth="1"/>
    <col min="5662" max="5664" width="9.109375" style="3"/>
    <col min="5665" max="5665" width="3.5546875" style="3" customWidth="1"/>
    <col min="5666" max="5668" width="9.109375" style="3"/>
    <col min="5669" max="5669" width="3.5546875" style="3" customWidth="1"/>
    <col min="5670" max="5888" width="9.109375" style="3"/>
    <col min="5889" max="5889" width="27.44140625" style="3" customWidth="1"/>
    <col min="5890" max="5890" width="13.88671875" style="3" customWidth="1"/>
    <col min="5891" max="5891" width="10.5546875" style="3" bestFit="1" customWidth="1"/>
    <col min="5892" max="5892" width="10.5546875" style="3" customWidth="1"/>
    <col min="5893" max="5893" width="3.5546875" style="3" customWidth="1"/>
    <col min="5894" max="5894" width="13.5546875" style="3" customWidth="1"/>
    <col min="5895" max="5895" width="10.5546875" style="3" bestFit="1" customWidth="1"/>
    <col min="5896" max="5896" width="10.5546875" style="3" customWidth="1"/>
    <col min="5897" max="5897" width="3.5546875" style="3" customWidth="1"/>
    <col min="5898" max="5898" width="13.88671875" style="3" customWidth="1"/>
    <col min="5899" max="5899" width="10.5546875" style="3" bestFit="1" customWidth="1"/>
    <col min="5900" max="5900" width="10.5546875" style="3" customWidth="1"/>
    <col min="5901" max="5901" width="3.5546875" style="3" customWidth="1"/>
    <col min="5902" max="5902" width="13.88671875" style="3" customWidth="1"/>
    <col min="5903" max="5903" width="10.5546875" style="3" bestFit="1" customWidth="1"/>
    <col min="5904" max="5904" width="10.5546875" style="3" customWidth="1"/>
    <col min="5905" max="5905" width="3.5546875" style="3" customWidth="1"/>
    <col min="5906" max="5906" width="13.88671875" style="3" customWidth="1"/>
    <col min="5907" max="5907" width="10.5546875" style="3" bestFit="1" customWidth="1"/>
    <col min="5908" max="5908" width="10.5546875" style="3" customWidth="1"/>
    <col min="5909" max="5909" width="3.5546875" style="3" customWidth="1"/>
    <col min="5910" max="5912" width="9.109375" style="3"/>
    <col min="5913" max="5913" width="3.5546875" style="3" customWidth="1"/>
    <col min="5914" max="5916" width="9.109375" style="3"/>
    <col min="5917" max="5917" width="3.5546875" style="3" customWidth="1"/>
    <col min="5918" max="5920" width="9.109375" style="3"/>
    <col min="5921" max="5921" width="3.5546875" style="3" customWidth="1"/>
    <col min="5922" max="5924" width="9.109375" style="3"/>
    <col min="5925" max="5925" width="3.5546875" style="3" customWidth="1"/>
    <col min="5926" max="6144" width="9.109375" style="3"/>
    <col min="6145" max="6145" width="27.44140625" style="3" customWidth="1"/>
    <col min="6146" max="6146" width="13.88671875" style="3" customWidth="1"/>
    <col min="6147" max="6147" width="10.5546875" style="3" bestFit="1" customWidth="1"/>
    <col min="6148" max="6148" width="10.5546875" style="3" customWidth="1"/>
    <col min="6149" max="6149" width="3.5546875" style="3" customWidth="1"/>
    <col min="6150" max="6150" width="13.5546875" style="3" customWidth="1"/>
    <col min="6151" max="6151" width="10.5546875" style="3" bestFit="1" customWidth="1"/>
    <col min="6152" max="6152" width="10.5546875" style="3" customWidth="1"/>
    <col min="6153" max="6153" width="3.5546875" style="3" customWidth="1"/>
    <col min="6154" max="6154" width="13.88671875" style="3" customWidth="1"/>
    <col min="6155" max="6155" width="10.5546875" style="3" bestFit="1" customWidth="1"/>
    <col min="6156" max="6156" width="10.5546875" style="3" customWidth="1"/>
    <col min="6157" max="6157" width="3.5546875" style="3" customWidth="1"/>
    <col min="6158" max="6158" width="13.88671875" style="3" customWidth="1"/>
    <col min="6159" max="6159" width="10.5546875" style="3" bestFit="1" customWidth="1"/>
    <col min="6160" max="6160" width="10.5546875" style="3" customWidth="1"/>
    <col min="6161" max="6161" width="3.5546875" style="3" customWidth="1"/>
    <col min="6162" max="6162" width="13.88671875" style="3" customWidth="1"/>
    <col min="6163" max="6163" width="10.5546875" style="3" bestFit="1" customWidth="1"/>
    <col min="6164" max="6164" width="10.5546875" style="3" customWidth="1"/>
    <col min="6165" max="6165" width="3.5546875" style="3" customWidth="1"/>
    <col min="6166" max="6168" width="9.109375" style="3"/>
    <col min="6169" max="6169" width="3.5546875" style="3" customWidth="1"/>
    <col min="6170" max="6172" width="9.109375" style="3"/>
    <col min="6173" max="6173" width="3.5546875" style="3" customWidth="1"/>
    <col min="6174" max="6176" width="9.109375" style="3"/>
    <col min="6177" max="6177" width="3.5546875" style="3" customWidth="1"/>
    <col min="6178" max="6180" width="9.109375" style="3"/>
    <col min="6181" max="6181" width="3.5546875" style="3" customWidth="1"/>
    <col min="6182" max="6400" width="9.109375" style="3"/>
    <col min="6401" max="6401" width="27.44140625" style="3" customWidth="1"/>
    <col min="6402" max="6402" width="13.88671875" style="3" customWidth="1"/>
    <col min="6403" max="6403" width="10.5546875" style="3" bestFit="1" customWidth="1"/>
    <col min="6404" max="6404" width="10.5546875" style="3" customWidth="1"/>
    <col min="6405" max="6405" width="3.5546875" style="3" customWidth="1"/>
    <col min="6406" max="6406" width="13.5546875" style="3" customWidth="1"/>
    <col min="6407" max="6407" width="10.5546875" style="3" bestFit="1" customWidth="1"/>
    <col min="6408" max="6408" width="10.5546875" style="3" customWidth="1"/>
    <col min="6409" max="6409" width="3.5546875" style="3" customWidth="1"/>
    <col min="6410" max="6410" width="13.88671875" style="3" customWidth="1"/>
    <col min="6411" max="6411" width="10.5546875" style="3" bestFit="1" customWidth="1"/>
    <col min="6412" max="6412" width="10.5546875" style="3" customWidth="1"/>
    <col min="6413" max="6413" width="3.5546875" style="3" customWidth="1"/>
    <col min="6414" max="6414" width="13.88671875" style="3" customWidth="1"/>
    <col min="6415" max="6415" width="10.5546875" style="3" bestFit="1" customWidth="1"/>
    <col min="6416" max="6416" width="10.5546875" style="3" customWidth="1"/>
    <col min="6417" max="6417" width="3.5546875" style="3" customWidth="1"/>
    <col min="6418" max="6418" width="13.88671875" style="3" customWidth="1"/>
    <col min="6419" max="6419" width="10.5546875" style="3" bestFit="1" customWidth="1"/>
    <col min="6420" max="6420" width="10.5546875" style="3" customWidth="1"/>
    <col min="6421" max="6421" width="3.5546875" style="3" customWidth="1"/>
    <col min="6422" max="6424" width="9.109375" style="3"/>
    <col min="6425" max="6425" width="3.5546875" style="3" customWidth="1"/>
    <col min="6426" max="6428" width="9.109375" style="3"/>
    <col min="6429" max="6429" width="3.5546875" style="3" customWidth="1"/>
    <col min="6430" max="6432" width="9.109375" style="3"/>
    <col min="6433" max="6433" width="3.5546875" style="3" customWidth="1"/>
    <col min="6434" max="6436" width="9.109375" style="3"/>
    <col min="6437" max="6437" width="3.5546875" style="3" customWidth="1"/>
    <col min="6438" max="6656" width="9.109375" style="3"/>
    <col min="6657" max="6657" width="27.44140625" style="3" customWidth="1"/>
    <col min="6658" max="6658" width="13.88671875" style="3" customWidth="1"/>
    <col min="6659" max="6659" width="10.5546875" style="3" bestFit="1" customWidth="1"/>
    <col min="6660" max="6660" width="10.5546875" style="3" customWidth="1"/>
    <col min="6661" max="6661" width="3.5546875" style="3" customWidth="1"/>
    <col min="6662" max="6662" width="13.5546875" style="3" customWidth="1"/>
    <col min="6663" max="6663" width="10.5546875" style="3" bestFit="1" customWidth="1"/>
    <col min="6664" max="6664" width="10.5546875" style="3" customWidth="1"/>
    <col min="6665" max="6665" width="3.5546875" style="3" customWidth="1"/>
    <col min="6666" max="6666" width="13.88671875" style="3" customWidth="1"/>
    <col min="6667" max="6667" width="10.5546875" style="3" bestFit="1" customWidth="1"/>
    <col min="6668" max="6668" width="10.5546875" style="3" customWidth="1"/>
    <col min="6669" max="6669" width="3.5546875" style="3" customWidth="1"/>
    <col min="6670" max="6670" width="13.88671875" style="3" customWidth="1"/>
    <col min="6671" max="6671" width="10.5546875" style="3" bestFit="1" customWidth="1"/>
    <col min="6672" max="6672" width="10.5546875" style="3" customWidth="1"/>
    <col min="6673" max="6673" width="3.5546875" style="3" customWidth="1"/>
    <col min="6674" max="6674" width="13.88671875" style="3" customWidth="1"/>
    <col min="6675" max="6675" width="10.5546875" style="3" bestFit="1" customWidth="1"/>
    <col min="6676" max="6676" width="10.5546875" style="3" customWidth="1"/>
    <col min="6677" max="6677" width="3.5546875" style="3" customWidth="1"/>
    <col min="6678" max="6680" width="9.109375" style="3"/>
    <col min="6681" max="6681" width="3.5546875" style="3" customWidth="1"/>
    <col min="6682" max="6684" width="9.109375" style="3"/>
    <col min="6685" max="6685" width="3.5546875" style="3" customWidth="1"/>
    <col min="6686" max="6688" width="9.109375" style="3"/>
    <col min="6689" max="6689" width="3.5546875" style="3" customWidth="1"/>
    <col min="6690" max="6692" width="9.109375" style="3"/>
    <col min="6693" max="6693" width="3.5546875" style="3" customWidth="1"/>
    <col min="6694" max="6912" width="9.109375" style="3"/>
    <col min="6913" max="6913" width="27.44140625" style="3" customWidth="1"/>
    <col min="6914" max="6914" width="13.88671875" style="3" customWidth="1"/>
    <col min="6915" max="6915" width="10.5546875" style="3" bestFit="1" customWidth="1"/>
    <col min="6916" max="6916" width="10.5546875" style="3" customWidth="1"/>
    <col min="6917" max="6917" width="3.5546875" style="3" customWidth="1"/>
    <col min="6918" max="6918" width="13.5546875" style="3" customWidth="1"/>
    <col min="6919" max="6919" width="10.5546875" style="3" bestFit="1" customWidth="1"/>
    <col min="6920" max="6920" width="10.5546875" style="3" customWidth="1"/>
    <col min="6921" max="6921" width="3.5546875" style="3" customWidth="1"/>
    <col min="6922" max="6922" width="13.88671875" style="3" customWidth="1"/>
    <col min="6923" max="6923" width="10.5546875" style="3" bestFit="1" customWidth="1"/>
    <col min="6924" max="6924" width="10.5546875" style="3" customWidth="1"/>
    <col min="6925" max="6925" width="3.5546875" style="3" customWidth="1"/>
    <col min="6926" max="6926" width="13.88671875" style="3" customWidth="1"/>
    <col min="6927" max="6927" width="10.5546875" style="3" bestFit="1" customWidth="1"/>
    <col min="6928" max="6928" width="10.5546875" style="3" customWidth="1"/>
    <col min="6929" max="6929" width="3.5546875" style="3" customWidth="1"/>
    <col min="6930" max="6930" width="13.88671875" style="3" customWidth="1"/>
    <col min="6931" max="6931" width="10.5546875" style="3" bestFit="1" customWidth="1"/>
    <col min="6932" max="6932" width="10.5546875" style="3" customWidth="1"/>
    <col min="6933" max="6933" width="3.5546875" style="3" customWidth="1"/>
    <col min="6934" max="6936" width="9.109375" style="3"/>
    <col min="6937" max="6937" width="3.5546875" style="3" customWidth="1"/>
    <col min="6938" max="6940" width="9.109375" style="3"/>
    <col min="6941" max="6941" width="3.5546875" style="3" customWidth="1"/>
    <col min="6942" max="6944" width="9.109375" style="3"/>
    <col min="6945" max="6945" width="3.5546875" style="3" customWidth="1"/>
    <col min="6946" max="6948" width="9.109375" style="3"/>
    <col min="6949" max="6949" width="3.5546875" style="3" customWidth="1"/>
    <col min="6950" max="7168" width="9.109375" style="3"/>
    <col min="7169" max="7169" width="27.44140625" style="3" customWidth="1"/>
    <col min="7170" max="7170" width="13.88671875" style="3" customWidth="1"/>
    <col min="7171" max="7171" width="10.5546875" style="3" bestFit="1" customWidth="1"/>
    <col min="7172" max="7172" width="10.5546875" style="3" customWidth="1"/>
    <col min="7173" max="7173" width="3.5546875" style="3" customWidth="1"/>
    <col min="7174" max="7174" width="13.5546875" style="3" customWidth="1"/>
    <col min="7175" max="7175" width="10.5546875" style="3" bestFit="1" customWidth="1"/>
    <col min="7176" max="7176" width="10.5546875" style="3" customWidth="1"/>
    <col min="7177" max="7177" width="3.5546875" style="3" customWidth="1"/>
    <col min="7178" max="7178" width="13.88671875" style="3" customWidth="1"/>
    <col min="7179" max="7179" width="10.5546875" style="3" bestFit="1" customWidth="1"/>
    <col min="7180" max="7180" width="10.5546875" style="3" customWidth="1"/>
    <col min="7181" max="7181" width="3.5546875" style="3" customWidth="1"/>
    <col min="7182" max="7182" width="13.88671875" style="3" customWidth="1"/>
    <col min="7183" max="7183" width="10.5546875" style="3" bestFit="1" customWidth="1"/>
    <col min="7184" max="7184" width="10.5546875" style="3" customWidth="1"/>
    <col min="7185" max="7185" width="3.5546875" style="3" customWidth="1"/>
    <col min="7186" max="7186" width="13.88671875" style="3" customWidth="1"/>
    <col min="7187" max="7187" width="10.5546875" style="3" bestFit="1" customWidth="1"/>
    <col min="7188" max="7188" width="10.5546875" style="3" customWidth="1"/>
    <col min="7189" max="7189" width="3.5546875" style="3" customWidth="1"/>
    <col min="7190" max="7192" width="9.109375" style="3"/>
    <col min="7193" max="7193" width="3.5546875" style="3" customWidth="1"/>
    <col min="7194" max="7196" width="9.109375" style="3"/>
    <col min="7197" max="7197" width="3.5546875" style="3" customWidth="1"/>
    <col min="7198" max="7200" width="9.109375" style="3"/>
    <col min="7201" max="7201" width="3.5546875" style="3" customWidth="1"/>
    <col min="7202" max="7204" width="9.109375" style="3"/>
    <col min="7205" max="7205" width="3.5546875" style="3" customWidth="1"/>
    <col min="7206" max="7424" width="9.109375" style="3"/>
    <col min="7425" max="7425" width="27.44140625" style="3" customWidth="1"/>
    <col min="7426" max="7426" width="13.88671875" style="3" customWidth="1"/>
    <col min="7427" max="7427" width="10.5546875" style="3" bestFit="1" customWidth="1"/>
    <col min="7428" max="7428" width="10.5546875" style="3" customWidth="1"/>
    <col min="7429" max="7429" width="3.5546875" style="3" customWidth="1"/>
    <col min="7430" max="7430" width="13.5546875" style="3" customWidth="1"/>
    <col min="7431" max="7431" width="10.5546875" style="3" bestFit="1" customWidth="1"/>
    <col min="7432" max="7432" width="10.5546875" style="3" customWidth="1"/>
    <col min="7433" max="7433" width="3.5546875" style="3" customWidth="1"/>
    <col min="7434" max="7434" width="13.88671875" style="3" customWidth="1"/>
    <col min="7435" max="7435" width="10.5546875" style="3" bestFit="1" customWidth="1"/>
    <col min="7436" max="7436" width="10.5546875" style="3" customWidth="1"/>
    <col min="7437" max="7437" width="3.5546875" style="3" customWidth="1"/>
    <col min="7438" max="7438" width="13.88671875" style="3" customWidth="1"/>
    <col min="7439" max="7439" width="10.5546875" style="3" bestFit="1" customWidth="1"/>
    <col min="7440" max="7440" width="10.5546875" style="3" customWidth="1"/>
    <col min="7441" max="7441" width="3.5546875" style="3" customWidth="1"/>
    <col min="7442" max="7442" width="13.88671875" style="3" customWidth="1"/>
    <col min="7443" max="7443" width="10.5546875" style="3" bestFit="1" customWidth="1"/>
    <col min="7444" max="7444" width="10.5546875" style="3" customWidth="1"/>
    <col min="7445" max="7445" width="3.5546875" style="3" customWidth="1"/>
    <col min="7446" max="7448" width="9.109375" style="3"/>
    <col min="7449" max="7449" width="3.5546875" style="3" customWidth="1"/>
    <col min="7450" max="7452" width="9.109375" style="3"/>
    <col min="7453" max="7453" width="3.5546875" style="3" customWidth="1"/>
    <col min="7454" max="7456" width="9.109375" style="3"/>
    <col min="7457" max="7457" width="3.5546875" style="3" customWidth="1"/>
    <col min="7458" max="7460" width="9.109375" style="3"/>
    <col min="7461" max="7461" width="3.5546875" style="3" customWidth="1"/>
    <col min="7462" max="7680" width="9.109375" style="3"/>
    <col min="7681" max="7681" width="27.44140625" style="3" customWidth="1"/>
    <col min="7682" max="7682" width="13.88671875" style="3" customWidth="1"/>
    <col min="7683" max="7683" width="10.5546875" style="3" bestFit="1" customWidth="1"/>
    <col min="7684" max="7684" width="10.5546875" style="3" customWidth="1"/>
    <col min="7685" max="7685" width="3.5546875" style="3" customWidth="1"/>
    <col min="7686" max="7686" width="13.5546875" style="3" customWidth="1"/>
    <col min="7687" max="7687" width="10.5546875" style="3" bestFit="1" customWidth="1"/>
    <col min="7688" max="7688" width="10.5546875" style="3" customWidth="1"/>
    <col min="7689" max="7689" width="3.5546875" style="3" customWidth="1"/>
    <col min="7690" max="7690" width="13.88671875" style="3" customWidth="1"/>
    <col min="7691" max="7691" width="10.5546875" style="3" bestFit="1" customWidth="1"/>
    <col min="7692" max="7692" width="10.5546875" style="3" customWidth="1"/>
    <col min="7693" max="7693" width="3.5546875" style="3" customWidth="1"/>
    <col min="7694" max="7694" width="13.88671875" style="3" customWidth="1"/>
    <col min="7695" max="7695" width="10.5546875" style="3" bestFit="1" customWidth="1"/>
    <col min="7696" max="7696" width="10.5546875" style="3" customWidth="1"/>
    <col min="7697" max="7697" width="3.5546875" style="3" customWidth="1"/>
    <col min="7698" max="7698" width="13.88671875" style="3" customWidth="1"/>
    <col min="7699" max="7699" width="10.5546875" style="3" bestFit="1" customWidth="1"/>
    <col min="7700" max="7700" width="10.5546875" style="3" customWidth="1"/>
    <col min="7701" max="7701" width="3.5546875" style="3" customWidth="1"/>
    <col min="7702" max="7704" width="9.109375" style="3"/>
    <col min="7705" max="7705" width="3.5546875" style="3" customWidth="1"/>
    <col min="7706" max="7708" width="9.109375" style="3"/>
    <col min="7709" max="7709" width="3.5546875" style="3" customWidth="1"/>
    <col min="7710" max="7712" width="9.109375" style="3"/>
    <col min="7713" max="7713" width="3.5546875" style="3" customWidth="1"/>
    <col min="7714" max="7716" width="9.109375" style="3"/>
    <col min="7717" max="7717" width="3.5546875" style="3" customWidth="1"/>
    <col min="7718" max="7936" width="9.109375" style="3"/>
    <col min="7937" max="7937" width="27.44140625" style="3" customWidth="1"/>
    <col min="7938" max="7938" width="13.88671875" style="3" customWidth="1"/>
    <col min="7939" max="7939" width="10.5546875" style="3" bestFit="1" customWidth="1"/>
    <col min="7940" max="7940" width="10.5546875" style="3" customWidth="1"/>
    <col min="7941" max="7941" width="3.5546875" style="3" customWidth="1"/>
    <col min="7942" max="7942" width="13.5546875" style="3" customWidth="1"/>
    <col min="7943" max="7943" width="10.5546875" style="3" bestFit="1" customWidth="1"/>
    <col min="7944" max="7944" width="10.5546875" style="3" customWidth="1"/>
    <col min="7945" max="7945" width="3.5546875" style="3" customWidth="1"/>
    <col min="7946" max="7946" width="13.88671875" style="3" customWidth="1"/>
    <col min="7947" max="7947" width="10.5546875" style="3" bestFit="1" customWidth="1"/>
    <col min="7948" max="7948" width="10.5546875" style="3" customWidth="1"/>
    <col min="7949" max="7949" width="3.5546875" style="3" customWidth="1"/>
    <col min="7950" max="7950" width="13.88671875" style="3" customWidth="1"/>
    <col min="7951" max="7951" width="10.5546875" style="3" bestFit="1" customWidth="1"/>
    <col min="7952" max="7952" width="10.5546875" style="3" customWidth="1"/>
    <col min="7953" max="7953" width="3.5546875" style="3" customWidth="1"/>
    <col min="7954" max="7954" width="13.88671875" style="3" customWidth="1"/>
    <col min="7955" max="7955" width="10.5546875" style="3" bestFit="1" customWidth="1"/>
    <col min="7956" max="7956" width="10.5546875" style="3" customWidth="1"/>
    <col min="7957" max="7957" width="3.5546875" style="3" customWidth="1"/>
    <col min="7958" max="7960" width="9.109375" style="3"/>
    <col min="7961" max="7961" width="3.5546875" style="3" customWidth="1"/>
    <col min="7962" max="7964" width="9.109375" style="3"/>
    <col min="7965" max="7965" width="3.5546875" style="3" customWidth="1"/>
    <col min="7966" max="7968" width="9.109375" style="3"/>
    <col min="7969" max="7969" width="3.5546875" style="3" customWidth="1"/>
    <col min="7970" max="7972" width="9.109375" style="3"/>
    <col min="7973" max="7973" width="3.5546875" style="3" customWidth="1"/>
    <col min="7974" max="8192" width="9.109375" style="3"/>
    <col min="8193" max="8193" width="27.44140625" style="3" customWidth="1"/>
    <col min="8194" max="8194" width="13.88671875" style="3" customWidth="1"/>
    <col min="8195" max="8195" width="10.5546875" style="3" bestFit="1" customWidth="1"/>
    <col min="8196" max="8196" width="10.5546875" style="3" customWidth="1"/>
    <col min="8197" max="8197" width="3.5546875" style="3" customWidth="1"/>
    <col min="8198" max="8198" width="13.5546875" style="3" customWidth="1"/>
    <col min="8199" max="8199" width="10.5546875" style="3" bestFit="1" customWidth="1"/>
    <col min="8200" max="8200" width="10.5546875" style="3" customWidth="1"/>
    <col min="8201" max="8201" width="3.5546875" style="3" customWidth="1"/>
    <col min="8202" max="8202" width="13.88671875" style="3" customWidth="1"/>
    <col min="8203" max="8203" width="10.5546875" style="3" bestFit="1" customWidth="1"/>
    <col min="8204" max="8204" width="10.5546875" style="3" customWidth="1"/>
    <col min="8205" max="8205" width="3.5546875" style="3" customWidth="1"/>
    <col min="8206" max="8206" width="13.88671875" style="3" customWidth="1"/>
    <col min="8207" max="8207" width="10.5546875" style="3" bestFit="1" customWidth="1"/>
    <col min="8208" max="8208" width="10.5546875" style="3" customWidth="1"/>
    <col min="8209" max="8209" width="3.5546875" style="3" customWidth="1"/>
    <col min="8210" max="8210" width="13.88671875" style="3" customWidth="1"/>
    <col min="8211" max="8211" width="10.5546875" style="3" bestFit="1" customWidth="1"/>
    <col min="8212" max="8212" width="10.5546875" style="3" customWidth="1"/>
    <col min="8213" max="8213" width="3.5546875" style="3" customWidth="1"/>
    <col min="8214" max="8216" width="9.109375" style="3"/>
    <col min="8217" max="8217" width="3.5546875" style="3" customWidth="1"/>
    <col min="8218" max="8220" width="9.109375" style="3"/>
    <col min="8221" max="8221" width="3.5546875" style="3" customWidth="1"/>
    <col min="8222" max="8224" width="9.109375" style="3"/>
    <col min="8225" max="8225" width="3.5546875" style="3" customWidth="1"/>
    <col min="8226" max="8228" width="9.109375" style="3"/>
    <col min="8229" max="8229" width="3.5546875" style="3" customWidth="1"/>
    <col min="8230" max="8448" width="9.109375" style="3"/>
    <col min="8449" max="8449" width="27.44140625" style="3" customWidth="1"/>
    <col min="8450" max="8450" width="13.88671875" style="3" customWidth="1"/>
    <col min="8451" max="8451" width="10.5546875" style="3" bestFit="1" customWidth="1"/>
    <col min="8452" max="8452" width="10.5546875" style="3" customWidth="1"/>
    <col min="8453" max="8453" width="3.5546875" style="3" customWidth="1"/>
    <col min="8454" max="8454" width="13.5546875" style="3" customWidth="1"/>
    <col min="8455" max="8455" width="10.5546875" style="3" bestFit="1" customWidth="1"/>
    <col min="8456" max="8456" width="10.5546875" style="3" customWidth="1"/>
    <col min="8457" max="8457" width="3.5546875" style="3" customWidth="1"/>
    <col min="8458" max="8458" width="13.88671875" style="3" customWidth="1"/>
    <col min="8459" max="8459" width="10.5546875" style="3" bestFit="1" customWidth="1"/>
    <col min="8460" max="8460" width="10.5546875" style="3" customWidth="1"/>
    <col min="8461" max="8461" width="3.5546875" style="3" customWidth="1"/>
    <col min="8462" max="8462" width="13.88671875" style="3" customWidth="1"/>
    <col min="8463" max="8463" width="10.5546875" style="3" bestFit="1" customWidth="1"/>
    <col min="8464" max="8464" width="10.5546875" style="3" customWidth="1"/>
    <col min="8465" max="8465" width="3.5546875" style="3" customWidth="1"/>
    <col min="8466" max="8466" width="13.88671875" style="3" customWidth="1"/>
    <col min="8467" max="8467" width="10.5546875" style="3" bestFit="1" customWidth="1"/>
    <col min="8468" max="8468" width="10.5546875" style="3" customWidth="1"/>
    <col min="8469" max="8469" width="3.5546875" style="3" customWidth="1"/>
    <col min="8470" max="8472" width="9.109375" style="3"/>
    <col min="8473" max="8473" width="3.5546875" style="3" customWidth="1"/>
    <col min="8474" max="8476" width="9.109375" style="3"/>
    <col min="8477" max="8477" width="3.5546875" style="3" customWidth="1"/>
    <col min="8478" max="8480" width="9.109375" style="3"/>
    <col min="8481" max="8481" width="3.5546875" style="3" customWidth="1"/>
    <col min="8482" max="8484" width="9.109375" style="3"/>
    <col min="8485" max="8485" width="3.5546875" style="3" customWidth="1"/>
    <col min="8486" max="8704" width="9.109375" style="3"/>
    <col min="8705" max="8705" width="27.44140625" style="3" customWidth="1"/>
    <col min="8706" max="8706" width="13.88671875" style="3" customWidth="1"/>
    <col min="8707" max="8707" width="10.5546875" style="3" bestFit="1" customWidth="1"/>
    <col min="8708" max="8708" width="10.5546875" style="3" customWidth="1"/>
    <col min="8709" max="8709" width="3.5546875" style="3" customWidth="1"/>
    <col min="8710" max="8710" width="13.5546875" style="3" customWidth="1"/>
    <col min="8711" max="8711" width="10.5546875" style="3" bestFit="1" customWidth="1"/>
    <col min="8712" max="8712" width="10.5546875" style="3" customWidth="1"/>
    <col min="8713" max="8713" width="3.5546875" style="3" customWidth="1"/>
    <col min="8714" max="8714" width="13.88671875" style="3" customWidth="1"/>
    <col min="8715" max="8715" width="10.5546875" style="3" bestFit="1" customWidth="1"/>
    <col min="8716" max="8716" width="10.5546875" style="3" customWidth="1"/>
    <col min="8717" max="8717" width="3.5546875" style="3" customWidth="1"/>
    <col min="8718" max="8718" width="13.88671875" style="3" customWidth="1"/>
    <col min="8719" max="8719" width="10.5546875" style="3" bestFit="1" customWidth="1"/>
    <col min="8720" max="8720" width="10.5546875" style="3" customWidth="1"/>
    <col min="8721" max="8721" width="3.5546875" style="3" customWidth="1"/>
    <col min="8722" max="8722" width="13.88671875" style="3" customWidth="1"/>
    <col min="8723" max="8723" width="10.5546875" style="3" bestFit="1" customWidth="1"/>
    <col min="8724" max="8724" width="10.5546875" style="3" customWidth="1"/>
    <col min="8725" max="8725" width="3.5546875" style="3" customWidth="1"/>
    <col min="8726" max="8728" width="9.109375" style="3"/>
    <col min="8729" max="8729" width="3.5546875" style="3" customWidth="1"/>
    <col min="8730" max="8732" width="9.109375" style="3"/>
    <col min="8733" max="8733" width="3.5546875" style="3" customWidth="1"/>
    <col min="8734" max="8736" width="9.109375" style="3"/>
    <col min="8737" max="8737" width="3.5546875" style="3" customWidth="1"/>
    <col min="8738" max="8740" width="9.109375" style="3"/>
    <col min="8741" max="8741" width="3.5546875" style="3" customWidth="1"/>
    <col min="8742" max="8960" width="9.109375" style="3"/>
    <col min="8961" max="8961" width="27.44140625" style="3" customWidth="1"/>
    <col min="8962" max="8962" width="13.88671875" style="3" customWidth="1"/>
    <col min="8963" max="8963" width="10.5546875" style="3" bestFit="1" customWidth="1"/>
    <col min="8964" max="8964" width="10.5546875" style="3" customWidth="1"/>
    <col min="8965" max="8965" width="3.5546875" style="3" customWidth="1"/>
    <col min="8966" max="8966" width="13.5546875" style="3" customWidth="1"/>
    <col min="8967" max="8967" width="10.5546875" style="3" bestFit="1" customWidth="1"/>
    <col min="8968" max="8968" width="10.5546875" style="3" customWidth="1"/>
    <col min="8969" max="8969" width="3.5546875" style="3" customWidth="1"/>
    <col min="8970" max="8970" width="13.88671875" style="3" customWidth="1"/>
    <col min="8971" max="8971" width="10.5546875" style="3" bestFit="1" customWidth="1"/>
    <col min="8972" max="8972" width="10.5546875" style="3" customWidth="1"/>
    <col min="8973" max="8973" width="3.5546875" style="3" customWidth="1"/>
    <col min="8974" max="8974" width="13.88671875" style="3" customWidth="1"/>
    <col min="8975" max="8975" width="10.5546875" style="3" bestFit="1" customWidth="1"/>
    <col min="8976" max="8976" width="10.5546875" style="3" customWidth="1"/>
    <col min="8977" max="8977" width="3.5546875" style="3" customWidth="1"/>
    <col min="8978" max="8978" width="13.88671875" style="3" customWidth="1"/>
    <col min="8979" max="8979" width="10.5546875" style="3" bestFit="1" customWidth="1"/>
    <col min="8980" max="8980" width="10.5546875" style="3" customWidth="1"/>
    <col min="8981" max="8981" width="3.5546875" style="3" customWidth="1"/>
    <col min="8982" max="8984" width="9.109375" style="3"/>
    <col min="8985" max="8985" width="3.5546875" style="3" customWidth="1"/>
    <col min="8986" max="8988" width="9.109375" style="3"/>
    <col min="8989" max="8989" width="3.5546875" style="3" customWidth="1"/>
    <col min="8990" max="8992" width="9.109375" style="3"/>
    <col min="8993" max="8993" width="3.5546875" style="3" customWidth="1"/>
    <col min="8994" max="8996" width="9.109375" style="3"/>
    <col min="8997" max="8997" width="3.5546875" style="3" customWidth="1"/>
    <col min="8998" max="9216" width="9.109375" style="3"/>
    <col min="9217" max="9217" width="27.44140625" style="3" customWidth="1"/>
    <col min="9218" max="9218" width="13.88671875" style="3" customWidth="1"/>
    <col min="9219" max="9219" width="10.5546875" style="3" bestFit="1" customWidth="1"/>
    <col min="9220" max="9220" width="10.5546875" style="3" customWidth="1"/>
    <col min="9221" max="9221" width="3.5546875" style="3" customWidth="1"/>
    <col min="9222" max="9222" width="13.5546875" style="3" customWidth="1"/>
    <col min="9223" max="9223" width="10.5546875" style="3" bestFit="1" customWidth="1"/>
    <col min="9224" max="9224" width="10.5546875" style="3" customWidth="1"/>
    <col min="9225" max="9225" width="3.5546875" style="3" customWidth="1"/>
    <col min="9226" max="9226" width="13.88671875" style="3" customWidth="1"/>
    <col min="9227" max="9227" width="10.5546875" style="3" bestFit="1" customWidth="1"/>
    <col min="9228" max="9228" width="10.5546875" style="3" customWidth="1"/>
    <col min="9229" max="9229" width="3.5546875" style="3" customWidth="1"/>
    <col min="9230" max="9230" width="13.88671875" style="3" customWidth="1"/>
    <col min="9231" max="9231" width="10.5546875" style="3" bestFit="1" customWidth="1"/>
    <col min="9232" max="9232" width="10.5546875" style="3" customWidth="1"/>
    <col min="9233" max="9233" width="3.5546875" style="3" customWidth="1"/>
    <col min="9234" max="9234" width="13.88671875" style="3" customWidth="1"/>
    <col min="9235" max="9235" width="10.5546875" style="3" bestFit="1" customWidth="1"/>
    <col min="9236" max="9236" width="10.5546875" style="3" customWidth="1"/>
    <col min="9237" max="9237" width="3.5546875" style="3" customWidth="1"/>
    <col min="9238" max="9240" width="9.109375" style="3"/>
    <col min="9241" max="9241" width="3.5546875" style="3" customWidth="1"/>
    <col min="9242" max="9244" width="9.109375" style="3"/>
    <col min="9245" max="9245" width="3.5546875" style="3" customWidth="1"/>
    <col min="9246" max="9248" width="9.109375" style="3"/>
    <col min="9249" max="9249" width="3.5546875" style="3" customWidth="1"/>
    <col min="9250" max="9252" width="9.109375" style="3"/>
    <col min="9253" max="9253" width="3.5546875" style="3" customWidth="1"/>
    <col min="9254" max="9472" width="9.109375" style="3"/>
    <col min="9473" max="9473" width="27.44140625" style="3" customWidth="1"/>
    <col min="9474" max="9474" width="13.88671875" style="3" customWidth="1"/>
    <col min="9475" max="9475" width="10.5546875" style="3" bestFit="1" customWidth="1"/>
    <col min="9476" max="9476" width="10.5546875" style="3" customWidth="1"/>
    <col min="9477" max="9477" width="3.5546875" style="3" customWidth="1"/>
    <col min="9478" max="9478" width="13.5546875" style="3" customWidth="1"/>
    <col min="9479" max="9479" width="10.5546875" style="3" bestFit="1" customWidth="1"/>
    <col min="9480" max="9480" width="10.5546875" style="3" customWidth="1"/>
    <col min="9481" max="9481" width="3.5546875" style="3" customWidth="1"/>
    <col min="9482" max="9482" width="13.88671875" style="3" customWidth="1"/>
    <col min="9483" max="9483" width="10.5546875" style="3" bestFit="1" customWidth="1"/>
    <col min="9484" max="9484" width="10.5546875" style="3" customWidth="1"/>
    <col min="9485" max="9485" width="3.5546875" style="3" customWidth="1"/>
    <col min="9486" max="9486" width="13.88671875" style="3" customWidth="1"/>
    <col min="9487" max="9487" width="10.5546875" style="3" bestFit="1" customWidth="1"/>
    <col min="9488" max="9488" width="10.5546875" style="3" customWidth="1"/>
    <col min="9489" max="9489" width="3.5546875" style="3" customWidth="1"/>
    <col min="9490" max="9490" width="13.88671875" style="3" customWidth="1"/>
    <col min="9491" max="9491" width="10.5546875" style="3" bestFit="1" customWidth="1"/>
    <col min="9492" max="9492" width="10.5546875" style="3" customWidth="1"/>
    <col min="9493" max="9493" width="3.5546875" style="3" customWidth="1"/>
    <col min="9494" max="9496" width="9.109375" style="3"/>
    <col min="9497" max="9497" width="3.5546875" style="3" customWidth="1"/>
    <col min="9498" max="9500" width="9.109375" style="3"/>
    <col min="9501" max="9501" width="3.5546875" style="3" customWidth="1"/>
    <col min="9502" max="9504" width="9.109375" style="3"/>
    <col min="9505" max="9505" width="3.5546875" style="3" customWidth="1"/>
    <col min="9506" max="9508" width="9.109375" style="3"/>
    <col min="9509" max="9509" width="3.5546875" style="3" customWidth="1"/>
    <col min="9510" max="9728" width="9.109375" style="3"/>
    <col min="9729" max="9729" width="27.44140625" style="3" customWidth="1"/>
    <col min="9730" max="9730" width="13.88671875" style="3" customWidth="1"/>
    <col min="9731" max="9731" width="10.5546875" style="3" bestFit="1" customWidth="1"/>
    <col min="9732" max="9732" width="10.5546875" style="3" customWidth="1"/>
    <col min="9733" max="9733" width="3.5546875" style="3" customWidth="1"/>
    <col min="9734" max="9734" width="13.5546875" style="3" customWidth="1"/>
    <col min="9735" max="9735" width="10.5546875" style="3" bestFit="1" customWidth="1"/>
    <col min="9736" max="9736" width="10.5546875" style="3" customWidth="1"/>
    <col min="9737" max="9737" width="3.5546875" style="3" customWidth="1"/>
    <col min="9738" max="9738" width="13.88671875" style="3" customWidth="1"/>
    <col min="9739" max="9739" width="10.5546875" style="3" bestFit="1" customWidth="1"/>
    <col min="9740" max="9740" width="10.5546875" style="3" customWidth="1"/>
    <col min="9741" max="9741" width="3.5546875" style="3" customWidth="1"/>
    <col min="9742" max="9742" width="13.88671875" style="3" customWidth="1"/>
    <col min="9743" max="9743" width="10.5546875" style="3" bestFit="1" customWidth="1"/>
    <col min="9744" max="9744" width="10.5546875" style="3" customWidth="1"/>
    <col min="9745" max="9745" width="3.5546875" style="3" customWidth="1"/>
    <col min="9746" max="9746" width="13.88671875" style="3" customWidth="1"/>
    <col min="9747" max="9747" width="10.5546875" style="3" bestFit="1" customWidth="1"/>
    <col min="9748" max="9748" width="10.5546875" style="3" customWidth="1"/>
    <col min="9749" max="9749" width="3.5546875" style="3" customWidth="1"/>
    <col min="9750" max="9752" width="9.109375" style="3"/>
    <col min="9753" max="9753" width="3.5546875" style="3" customWidth="1"/>
    <col min="9754" max="9756" width="9.109375" style="3"/>
    <col min="9757" max="9757" width="3.5546875" style="3" customWidth="1"/>
    <col min="9758" max="9760" width="9.109375" style="3"/>
    <col min="9761" max="9761" width="3.5546875" style="3" customWidth="1"/>
    <col min="9762" max="9764" width="9.109375" style="3"/>
    <col min="9765" max="9765" width="3.5546875" style="3" customWidth="1"/>
    <col min="9766" max="9984" width="9.109375" style="3"/>
    <col min="9985" max="9985" width="27.44140625" style="3" customWidth="1"/>
    <col min="9986" max="9986" width="13.88671875" style="3" customWidth="1"/>
    <col min="9987" max="9987" width="10.5546875" style="3" bestFit="1" customWidth="1"/>
    <col min="9988" max="9988" width="10.5546875" style="3" customWidth="1"/>
    <col min="9989" max="9989" width="3.5546875" style="3" customWidth="1"/>
    <col min="9990" max="9990" width="13.5546875" style="3" customWidth="1"/>
    <col min="9991" max="9991" width="10.5546875" style="3" bestFit="1" customWidth="1"/>
    <col min="9992" max="9992" width="10.5546875" style="3" customWidth="1"/>
    <col min="9993" max="9993" width="3.5546875" style="3" customWidth="1"/>
    <col min="9994" max="9994" width="13.88671875" style="3" customWidth="1"/>
    <col min="9995" max="9995" width="10.5546875" style="3" bestFit="1" customWidth="1"/>
    <col min="9996" max="9996" width="10.5546875" style="3" customWidth="1"/>
    <col min="9997" max="9997" width="3.5546875" style="3" customWidth="1"/>
    <col min="9998" max="9998" width="13.88671875" style="3" customWidth="1"/>
    <col min="9999" max="9999" width="10.5546875" style="3" bestFit="1" customWidth="1"/>
    <col min="10000" max="10000" width="10.5546875" style="3" customWidth="1"/>
    <col min="10001" max="10001" width="3.5546875" style="3" customWidth="1"/>
    <col min="10002" max="10002" width="13.88671875" style="3" customWidth="1"/>
    <col min="10003" max="10003" width="10.5546875" style="3" bestFit="1" customWidth="1"/>
    <col min="10004" max="10004" width="10.5546875" style="3" customWidth="1"/>
    <col min="10005" max="10005" width="3.5546875" style="3" customWidth="1"/>
    <col min="10006" max="10008" width="9.109375" style="3"/>
    <col min="10009" max="10009" width="3.5546875" style="3" customWidth="1"/>
    <col min="10010" max="10012" width="9.109375" style="3"/>
    <col min="10013" max="10013" width="3.5546875" style="3" customWidth="1"/>
    <col min="10014" max="10016" width="9.109375" style="3"/>
    <col min="10017" max="10017" width="3.5546875" style="3" customWidth="1"/>
    <col min="10018" max="10020" width="9.109375" style="3"/>
    <col min="10021" max="10021" width="3.5546875" style="3" customWidth="1"/>
    <col min="10022" max="10240" width="9.109375" style="3"/>
    <col min="10241" max="10241" width="27.44140625" style="3" customWidth="1"/>
    <col min="10242" max="10242" width="13.88671875" style="3" customWidth="1"/>
    <col min="10243" max="10243" width="10.5546875" style="3" bestFit="1" customWidth="1"/>
    <col min="10244" max="10244" width="10.5546875" style="3" customWidth="1"/>
    <col min="10245" max="10245" width="3.5546875" style="3" customWidth="1"/>
    <col min="10246" max="10246" width="13.5546875" style="3" customWidth="1"/>
    <col min="10247" max="10247" width="10.5546875" style="3" bestFit="1" customWidth="1"/>
    <col min="10248" max="10248" width="10.5546875" style="3" customWidth="1"/>
    <col min="10249" max="10249" width="3.5546875" style="3" customWidth="1"/>
    <col min="10250" max="10250" width="13.88671875" style="3" customWidth="1"/>
    <col min="10251" max="10251" width="10.5546875" style="3" bestFit="1" customWidth="1"/>
    <col min="10252" max="10252" width="10.5546875" style="3" customWidth="1"/>
    <col min="10253" max="10253" width="3.5546875" style="3" customWidth="1"/>
    <col min="10254" max="10254" width="13.88671875" style="3" customWidth="1"/>
    <col min="10255" max="10255" width="10.5546875" style="3" bestFit="1" customWidth="1"/>
    <col min="10256" max="10256" width="10.5546875" style="3" customWidth="1"/>
    <col min="10257" max="10257" width="3.5546875" style="3" customWidth="1"/>
    <col min="10258" max="10258" width="13.88671875" style="3" customWidth="1"/>
    <col min="10259" max="10259" width="10.5546875" style="3" bestFit="1" customWidth="1"/>
    <col min="10260" max="10260" width="10.5546875" style="3" customWidth="1"/>
    <col min="10261" max="10261" width="3.5546875" style="3" customWidth="1"/>
    <col min="10262" max="10264" width="9.109375" style="3"/>
    <col min="10265" max="10265" width="3.5546875" style="3" customWidth="1"/>
    <col min="10266" max="10268" width="9.109375" style="3"/>
    <col min="10269" max="10269" width="3.5546875" style="3" customWidth="1"/>
    <col min="10270" max="10272" width="9.109375" style="3"/>
    <col min="10273" max="10273" width="3.5546875" style="3" customWidth="1"/>
    <col min="10274" max="10276" width="9.109375" style="3"/>
    <col min="10277" max="10277" width="3.5546875" style="3" customWidth="1"/>
    <col min="10278" max="10496" width="9.109375" style="3"/>
    <col min="10497" max="10497" width="27.44140625" style="3" customWidth="1"/>
    <col min="10498" max="10498" width="13.88671875" style="3" customWidth="1"/>
    <col min="10499" max="10499" width="10.5546875" style="3" bestFit="1" customWidth="1"/>
    <col min="10500" max="10500" width="10.5546875" style="3" customWidth="1"/>
    <col min="10501" max="10501" width="3.5546875" style="3" customWidth="1"/>
    <col min="10502" max="10502" width="13.5546875" style="3" customWidth="1"/>
    <col min="10503" max="10503" width="10.5546875" style="3" bestFit="1" customWidth="1"/>
    <col min="10504" max="10504" width="10.5546875" style="3" customWidth="1"/>
    <col min="10505" max="10505" width="3.5546875" style="3" customWidth="1"/>
    <col min="10506" max="10506" width="13.88671875" style="3" customWidth="1"/>
    <col min="10507" max="10507" width="10.5546875" style="3" bestFit="1" customWidth="1"/>
    <col min="10508" max="10508" width="10.5546875" style="3" customWidth="1"/>
    <col min="10509" max="10509" width="3.5546875" style="3" customWidth="1"/>
    <col min="10510" max="10510" width="13.88671875" style="3" customWidth="1"/>
    <col min="10511" max="10511" width="10.5546875" style="3" bestFit="1" customWidth="1"/>
    <col min="10512" max="10512" width="10.5546875" style="3" customWidth="1"/>
    <col min="10513" max="10513" width="3.5546875" style="3" customWidth="1"/>
    <col min="10514" max="10514" width="13.88671875" style="3" customWidth="1"/>
    <col min="10515" max="10515" width="10.5546875" style="3" bestFit="1" customWidth="1"/>
    <col min="10516" max="10516" width="10.5546875" style="3" customWidth="1"/>
    <col min="10517" max="10517" width="3.5546875" style="3" customWidth="1"/>
    <col min="10518" max="10520" width="9.109375" style="3"/>
    <col min="10521" max="10521" width="3.5546875" style="3" customWidth="1"/>
    <col min="10522" max="10524" width="9.109375" style="3"/>
    <col min="10525" max="10525" width="3.5546875" style="3" customWidth="1"/>
    <col min="10526" max="10528" width="9.109375" style="3"/>
    <col min="10529" max="10529" width="3.5546875" style="3" customWidth="1"/>
    <col min="10530" max="10532" width="9.109375" style="3"/>
    <col min="10533" max="10533" width="3.5546875" style="3" customWidth="1"/>
    <col min="10534" max="10752" width="9.109375" style="3"/>
    <col min="10753" max="10753" width="27.44140625" style="3" customWidth="1"/>
    <col min="10754" max="10754" width="13.88671875" style="3" customWidth="1"/>
    <col min="10755" max="10755" width="10.5546875" style="3" bestFit="1" customWidth="1"/>
    <col min="10756" max="10756" width="10.5546875" style="3" customWidth="1"/>
    <col min="10757" max="10757" width="3.5546875" style="3" customWidth="1"/>
    <col min="10758" max="10758" width="13.5546875" style="3" customWidth="1"/>
    <col min="10759" max="10759" width="10.5546875" style="3" bestFit="1" customWidth="1"/>
    <col min="10760" max="10760" width="10.5546875" style="3" customWidth="1"/>
    <col min="10761" max="10761" width="3.5546875" style="3" customWidth="1"/>
    <col min="10762" max="10762" width="13.88671875" style="3" customWidth="1"/>
    <col min="10763" max="10763" width="10.5546875" style="3" bestFit="1" customWidth="1"/>
    <col min="10764" max="10764" width="10.5546875" style="3" customWidth="1"/>
    <col min="10765" max="10765" width="3.5546875" style="3" customWidth="1"/>
    <col min="10766" max="10766" width="13.88671875" style="3" customWidth="1"/>
    <col min="10767" max="10767" width="10.5546875" style="3" bestFit="1" customWidth="1"/>
    <col min="10768" max="10768" width="10.5546875" style="3" customWidth="1"/>
    <col min="10769" max="10769" width="3.5546875" style="3" customWidth="1"/>
    <col min="10770" max="10770" width="13.88671875" style="3" customWidth="1"/>
    <col min="10771" max="10771" width="10.5546875" style="3" bestFit="1" customWidth="1"/>
    <col min="10772" max="10772" width="10.5546875" style="3" customWidth="1"/>
    <col min="10773" max="10773" width="3.5546875" style="3" customWidth="1"/>
    <col min="10774" max="10776" width="9.109375" style="3"/>
    <col min="10777" max="10777" width="3.5546875" style="3" customWidth="1"/>
    <col min="10778" max="10780" width="9.109375" style="3"/>
    <col min="10781" max="10781" width="3.5546875" style="3" customWidth="1"/>
    <col min="10782" max="10784" width="9.109375" style="3"/>
    <col min="10785" max="10785" width="3.5546875" style="3" customWidth="1"/>
    <col min="10786" max="10788" width="9.109375" style="3"/>
    <col min="10789" max="10789" width="3.5546875" style="3" customWidth="1"/>
    <col min="10790" max="11008" width="9.109375" style="3"/>
    <col min="11009" max="11009" width="27.44140625" style="3" customWidth="1"/>
    <col min="11010" max="11010" width="13.88671875" style="3" customWidth="1"/>
    <col min="11011" max="11011" width="10.5546875" style="3" bestFit="1" customWidth="1"/>
    <col min="11012" max="11012" width="10.5546875" style="3" customWidth="1"/>
    <col min="11013" max="11013" width="3.5546875" style="3" customWidth="1"/>
    <col min="11014" max="11014" width="13.5546875" style="3" customWidth="1"/>
    <col min="11015" max="11015" width="10.5546875" style="3" bestFit="1" customWidth="1"/>
    <col min="11016" max="11016" width="10.5546875" style="3" customWidth="1"/>
    <col min="11017" max="11017" width="3.5546875" style="3" customWidth="1"/>
    <col min="11018" max="11018" width="13.88671875" style="3" customWidth="1"/>
    <col min="11019" max="11019" width="10.5546875" style="3" bestFit="1" customWidth="1"/>
    <col min="11020" max="11020" width="10.5546875" style="3" customWidth="1"/>
    <col min="11021" max="11021" width="3.5546875" style="3" customWidth="1"/>
    <col min="11022" max="11022" width="13.88671875" style="3" customWidth="1"/>
    <col min="11023" max="11023" width="10.5546875" style="3" bestFit="1" customWidth="1"/>
    <col min="11024" max="11024" width="10.5546875" style="3" customWidth="1"/>
    <col min="11025" max="11025" width="3.5546875" style="3" customWidth="1"/>
    <col min="11026" max="11026" width="13.88671875" style="3" customWidth="1"/>
    <col min="11027" max="11027" width="10.5546875" style="3" bestFit="1" customWidth="1"/>
    <col min="11028" max="11028" width="10.5546875" style="3" customWidth="1"/>
    <col min="11029" max="11029" width="3.5546875" style="3" customWidth="1"/>
    <col min="11030" max="11032" width="9.109375" style="3"/>
    <col min="11033" max="11033" width="3.5546875" style="3" customWidth="1"/>
    <col min="11034" max="11036" width="9.109375" style="3"/>
    <col min="11037" max="11037" width="3.5546875" style="3" customWidth="1"/>
    <col min="11038" max="11040" width="9.109375" style="3"/>
    <col min="11041" max="11041" width="3.5546875" style="3" customWidth="1"/>
    <col min="11042" max="11044" width="9.109375" style="3"/>
    <col min="11045" max="11045" width="3.5546875" style="3" customWidth="1"/>
    <col min="11046" max="11264" width="9.109375" style="3"/>
    <col min="11265" max="11265" width="27.44140625" style="3" customWidth="1"/>
    <col min="11266" max="11266" width="13.88671875" style="3" customWidth="1"/>
    <col min="11267" max="11267" width="10.5546875" style="3" bestFit="1" customWidth="1"/>
    <col min="11268" max="11268" width="10.5546875" style="3" customWidth="1"/>
    <col min="11269" max="11269" width="3.5546875" style="3" customWidth="1"/>
    <col min="11270" max="11270" width="13.5546875" style="3" customWidth="1"/>
    <col min="11271" max="11271" width="10.5546875" style="3" bestFit="1" customWidth="1"/>
    <col min="11272" max="11272" width="10.5546875" style="3" customWidth="1"/>
    <col min="11273" max="11273" width="3.5546875" style="3" customWidth="1"/>
    <col min="11274" max="11274" width="13.88671875" style="3" customWidth="1"/>
    <col min="11275" max="11275" width="10.5546875" style="3" bestFit="1" customWidth="1"/>
    <col min="11276" max="11276" width="10.5546875" style="3" customWidth="1"/>
    <col min="11277" max="11277" width="3.5546875" style="3" customWidth="1"/>
    <col min="11278" max="11278" width="13.88671875" style="3" customWidth="1"/>
    <col min="11279" max="11279" width="10.5546875" style="3" bestFit="1" customWidth="1"/>
    <col min="11280" max="11280" width="10.5546875" style="3" customWidth="1"/>
    <col min="11281" max="11281" width="3.5546875" style="3" customWidth="1"/>
    <col min="11282" max="11282" width="13.88671875" style="3" customWidth="1"/>
    <col min="11283" max="11283" width="10.5546875" style="3" bestFit="1" customWidth="1"/>
    <col min="11284" max="11284" width="10.5546875" style="3" customWidth="1"/>
    <col min="11285" max="11285" width="3.5546875" style="3" customWidth="1"/>
    <col min="11286" max="11288" width="9.109375" style="3"/>
    <col min="11289" max="11289" width="3.5546875" style="3" customWidth="1"/>
    <col min="11290" max="11292" width="9.109375" style="3"/>
    <col min="11293" max="11293" width="3.5546875" style="3" customWidth="1"/>
    <col min="11294" max="11296" width="9.109375" style="3"/>
    <col min="11297" max="11297" width="3.5546875" style="3" customWidth="1"/>
    <col min="11298" max="11300" width="9.109375" style="3"/>
    <col min="11301" max="11301" width="3.5546875" style="3" customWidth="1"/>
    <col min="11302" max="11520" width="9.109375" style="3"/>
    <col min="11521" max="11521" width="27.44140625" style="3" customWidth="1"/>
    <col min="11522" max="11522" width="13.88671875" style="3" customWidth="1"/>
    <col min="11523" max="11523" width="10.5546875" style="3" bestFit="1" customWidth="1"/>
    <col min="11524" max="11524" width="10.5546875" style="3" customWidth="1"/>
    <col min="11525" max="11525" width="3.5546875" style="3" customWidth="1"/>
    <col min="11526" max="11526" width="13.5546875" style="3" customWidth="1"/>
    <col min="11527" max="11527" width="10.5546875" style="3" bestFit="1" customWidth="1"/>
    <col min="11528" max="11528" width="10.5546875" style="3" customWidth="1"/>
    <col min="11529" max="11529" width="3.5546875" style="3" customWidth="1"/>
    <col min="11530" max="11530" width="13.88671875" style="3" customWidth="1"/>
    <col min="11531" max="11531" width="10.5546875" style="3" bestFit="1" customWidth="1"/>
    <col min="11532" max="11532" width="10.5546875" style="3" customWidth="1"/>
    <col min="11533" max="11533" width="3.5546875" style="3" customWidth="1"/>
    <col min="11534" max="11534" width="13.88671875" style="3" customWidth="1"/>
    <col min="11535" max="11535" width="10.5546875" style="3" bestFit="1" customWidth="1"/>
    <col min="11536" max="11536" width="10.5546875" style="3" customWidth="1"/>
    <col min="11537" max="11537" width="3.5546875" style="3" customWidth="1"/>
    <col min="11538" max="11538" width="13.88671875" style="3" customWidth="1"/>
    <col min="11539" max="11539" width="10.5546875" style="3" bestFit="1" customWidth="1"/>
    <col min="11540" max="11540" width="10.5546875" style="3" customWidth="1"/>
    <col min="11541" max="11541" width="3.5546875" style="3" customWidth="1"/>
    <col min="11542" max="11544" width="9.109375" style="3"/>
    <col min="11545" max="11545" width="3.5546875" style="3" customWidth="1"/>
    <col min="11546" max="11548" width="9.109375" style="3"/>
    <col min="11549" max="11549" width="3.5546875" style="3" customWidth="1"/>
    <col min="11550" max="11552" width="9.109375" style="3"/>
    <col min="11553" max="11553" width="3.5546875" style="3" customWidth="1"/>
    <col min="11554" max="11556" width="9.109375" style="3"/>
    <col min="11557" max="11557" width="3.5546875" style="3" customWidth="1"/>
    <col min="11558" max="11776" width="9.109375" style="3"/>
    <col min="11777" max="11777" width="27.44140625" style="3" customWidth="1"/>
    <col min="11778" max="11778" width="13.88671875" style="3" customWidth="1"/>
    <col min="11779" max="11779" width="10.5546875" style="3" bestFit="1" customWidth="1"/>
    <col min="11780" max="11780" width="10.5546875" style="3" customWidth="1"/>
    <col min="11781" max="11781" width="3.5546875" style="3" customWidth="1"/>
    <col min="11782" max="11782" width="13.5546875" style="3" customWidth="1"/>
    <col min="11783" max="11783" width="10.5546875" style="3" bestFit="1" customWidth="1"/>
    <col min="11784" max="11784" width="10.5546875" style="3" customWidth="1"/>
    <col min="11785" max="11785" width="3.5546875" style="3" customWidth="1"/>
    <col min="11786" max="11786" width="13.88671875" style="3" customWidth="1"/>
    <col min="11787" max="11787" width="10.5546875" style="3" bestFit="1" customWidth="1"/>
    <col min="11788" max="11788" width="10.5546875" style="3" customWidth="1"/>
    <col min="11789" max="11789" width="3.5546875" style="3" customWidth="1"/>
    <col min="11790" max="11790" width="13.88671875" style="3" customWidth="1"/>
    <col min="11791" max="11791" width="10.5546875" style="3" bestFit="1" customWidth="1"/>
    <col min="11792" max="11792" width="10.5546875" style="3" customWidth="1"/>
    <col min="11793" max="11793" width="3.5546875" style="3" customWidth="1"/>
    <col min="11794" max="11794" width="13.88671875" style="3" customWidth="1"/>
    <col min="11795" max="11795" width="10.5546875" style="3" bestFit="1" customWidth="1"/>
    <col min="11796" max="11796" width="10.5546875" style="3" customWidth="1"/>
    <col min="11797" max="11797" width="3.5546875" style="3" customWidth="1"/>
    <col min="11798" max="11800" width="9.109375" style="3"/>
    <col min="11801" max="11801" width="3.5546875" style="3" customWidth="1"/>
    <col min="11802" max="11804" width="9.109375" style="3"/>
    <col min="11805" max="11805" width="3.5546875" style="3" customWidth="1"/>
    <col min="11806" max="11808" width="9.109375" style="3"/>
    <col min="11809" max="11809" width="3.5546875" style="3" customWidth="1"/>
    <col min="11810" max="11812" width="9.109375" style="3"/>
    <col min="11813" max="11813" width="3.5546875" style="3" customWidth="1"/>
    <col min="11814" max="12032" width="9.109375" style="3"/>
    <col min="12033" max="12033" width="27.44140625" style="3" customWidth="1"/>
    <col min="12034" max="12034" width="13.88671875" style="3" customWidth="1"/>
    <col min="12035" max="12035" width="10.5546875" style="3" bestFit="1" customWidth="1"/>
    <col min="12036" max="12036" width="10.5546875" style="3" customWidth="1"/>
    <col min="12037" max="12037" width="3.5546875" style="3" customWidth="1"/>
    <col min="12038" max="12038" width="13.5546875" style="3" customWidth="1"/>
    <col min="12039" max="12039" width="10.5546875" style="3" bestFit="1" customWidth="1"/>
    <col min="12040" max="12040" width="10.5546875" style="3" customWidth="1"/>
    <col min="12041" max="12041" width="3.5546875" style="3" customWidth="1"/>
    <col min="12042" max="12042" width="13.88671875" style="3" customWidth="1"/>
    <col min="12043" max="12043" width="10.5546875" style="3" bestFit="1" customWidth="1"/>
    <col min="12044" max="12044" width="10.5546875" style="3" customWidth="1"/>
    <col min="12045" max="12045" width="3.5546875" style="3" customWidth="1"/>
    <col min="12046" max="12046" width="13.88671875" style="3" customWidth="1"/>
    <col min="12047" max="12047" width="10.5546875" style="3" bestFit="1" customWidth="1"/>
    <col min="12048" max="12048" width="10.5546875" style="3" customWidth="1"/>
    <col min="12049" max="12049" width="3.5546875" style="3" customWidth="1"/>
    <col min="12050" max="12050" width="13.88671875" style="3" customWidth="1"/>
    <col min="12051" max="12051" width="10.5546875" style="3" bestFit="1" customWidth="1"/>
    <col min="12052" max="12052" width="10.5546875" style="3" customWidth="1"/>
    <col min="12053" max="12053" width="3.5546875" style="3" customWidth="1"/>
    <col min="12054" max="12056" width="9.109375" style="3"/>
    <col min="12057" max="12057" width="3.5546875" style="3" customWidth="1"/>
    <col min="12058" max="12060" width="9.109375" style="3"/>
    <col min="12061" max="12061" width="3.5546875" style="3" customWidth="1"/>
    <col min="12062" max="12064" width="9.109375" style="3"/>
    <col min="12065" max="12065" width="3.5546875" style="3" customWidth="1"/>
    <col min="12066" max="12068" width="9.109375" style="3"/>
    <col min="12069" max="12069" width="3.5546875" style="3" customWidth="1"/>
    <col min="12070" max="12288" width="9.109375" style="3"/>
    <col min="12289" max="12289" width="27.44140625" style="3" customWidth="1"/>
    <col min="12290" max="12290" width="13.88671875" style="3" customWidth="1"/>
    <col min="12291" max="12291" width="10.5546875" style="3" bestFit="1" customWidth="1"/>
    <col min="12292" max="12292" width="10.5546875" style="3" customWidth="1"/>
    <col min="12293" max="12293" width="3.5546875" style="3" customWidth="1"/>
    <col min="12294" max="12294" width="13.5546875" style="3" customWidth="1"/>
    <col min="12295" max="12295" width="10.5546875" style="3" bestFit="1" customWidth="1"/>
    <col min="12296" max="12296" width="10.5546875" style="3" customWidth="1"/>
    <col min="12297" max="12297" width="3.5546875" style="3" customWidth="1"/>
    <col min="12298" max="12298" width="13.88671875" style="3" customWidth="1"/>
    <col min="12299" max="12299" width="10.5546875" style="3" bestFit="1" customWidth="1"/>
    <col min="12300" max="12300" width="10.5546875" style="3" customWidth="1"/>
    <col min="12301" max="12301" width="3.5546875" style="3" customWidth="1"/>
    <col min="12302" max="12302" width="13.88671875" style="3" customWidth="1"/>
    <col min="12303" max="12303" width="10.5546875" style="3" bestFit="1" customWidth="1"/>
    <col min="12304" max="12304" width="10.5546875" style="3" customWidth="1"/>
    <col min="12305" max="12305" width="3.5546875" style="3" customWidth="1"/>
    <col min="12306" max="12306" width="13.88671875" style="3" customWidth="1"/>
    <col min="12307" max="12307" width="10.5546875" style="3" bestFit="1" customWidth="1"/>
    <col min="12308" max="12308" width="10.5546875" style="3" customWidth="1"/>
    <col min="12309" max="12309" width="3.5546875" style="3" customWidth="1"/>
    <col min="12310" max="12312" width="9.109375" style="3"/>
    <col min="12313" max="12313" width="3.5546875" style="3" customWidth="1"/>
    <col min="12314" max="12316" width="9.109375" style="3"/>
    <col min="12317" max="12317" width="3.5546875" style="3" customWidth="1"/>
    <col min="12318" max="12320" width="9.109375" style="3"/>
    <col min="12321" max="12321" width="3.5546875" style="3" customWidth="1"/>
    <col min="12322" max="12324" width="9.109375" style="3"/>
    <col min="12325" max="12325" width="3.5546875" style="3" customWidth="1"/>
    <col min="12326" max="12544" width="9.109375" style="3"/>
    <col min="12545" max="12545" width="27.44140625" style="3" customWidth="1"/>
    <col min="12546" max="12546" width="13.88671875" style="3" customWidth="1"/>
    <col min="12547" max="12547" width="10.5546875" style="3" bestFit="1" customWidth="1"/>
    <col min="12548" max="12548" width="10.5546875" style="3" customWidth="1"/>
    <col min="12549" max="12549" width="3.5546875" style="3" customWidth="1"/>
    <col min="12550" max="12550" width="13.5546875" style="3" customWidth="1"/>
    <col min="12551" max="12551" width="10.5546875" style="3" bestFit="1" customWidth="1"/>
    <col min="12552" max="12552" width="10.5546875" style="3" customWidth="1"/>
    <col min="12553" max="12553" width="3.5546875" style="3" customWidth="1"/>
    <col min="12554" max="12554" width="13.88671875" style="3" customWidth="1"/>
    <col min="12555" max="12555" width="10.5546875" style="3" bestFit="1" customWidth="1"/>
    <col min="12556" max="12556" width="10.5546875" style="3" customWidth="1"/>
    <col min="12557" max="12557" width="3.5546875" style="3" customWidth="1"/>
    <col min="12558" max="12558" width="13.88671875" style="3" customWidth="1"/>
    <col min="12559" max="12559" width="10.5546875" style="3" bestFit="1" customWidth="1"/>
    <col min="12560" max="12560" width="10.5546875" style="3" customWidth="1"/>
    <col min="12561" max="12561" width="3.5546875" style="3" customWidth="1"/>
    <col min="12562" max="12562" width="13.88671875" style="3" customWidth="1"/>
    <col min="12563" max="12563" width="10.5546875" style="3" bestFit="1" customWidth="1"/>
    <col min="12564" max="12564" width="10.5546875" style="3" customWidth="1"/>
    <col min="12565" max="12565" width="3.5546875" style="3" customWidth="1"/>
    <col min="12566" max="12568" width="9.109375" style="3"/>
    <col min="12569" max="12569" width="3.5546875" style="3" customWidth="1"/>
    <col min="12570" max="12572" width="9.109375" style="3"/>
    <col min="12573" max="12573" width="3.5546875" style="3" customWidth="1"/>
    <col min="12574" max="12576" width="9.109375" style="3"/>
    <col min="12577" max="12577" width="3.5546875" style="3" customWidth="1"/>
    <col min="12578" max="12580" width="9.109375" style="3"/>
    <col min="12581" max="12581" width="3.5546875" style="3" customWidth="1"/>
    <col min="12582" max="12800" width="9.109375" style="3"/>
    <col min="12801" max="12801" width="27.44140625" style="3" customWidth="1"/>
    <col min="12802" max="12802" width="13.88671875" style="3" customWidth="1"/>
    <col min="12803" max="12803" width="10.5546875" style="3" bestFit="1" customWidth="1"/>
    <col min="12804" max="12804" width="10.5546875" style="3" customWidth="1"/>
    <col min="12805" max="12805" width="3.5546875" style="3" customWidth="1"/>
    <col min="12806" max="12806" width="13.5546875" style="3" customWidth="1"/>
    <col min="12807" max="12807" width="10.5546875" style="3" bestFit="1" customWidth="1"/>
    <col min="12808" max="12808" width="10.5546875" style="3" customWidth="1"/>
    <col min="12809" max="12809" width="3.5546875" style="3" customWidth="1"/>
    <col min="12810" max="12810" width="13.88671875" style="3" customWidth="1"/>
    <col min="12811" max="12811" width="10.5546875" style="3" bestFit="1" customWidth="1"/>
    <col min="12812" max="12812" width="10.5546875" style="3" customWidth="1"/>
    <col min="12813" max="12813" width="3.5546875" style="3" customWidth="1"/>
    <col min="12814" max="12814" width="13.88671875" style="3" customWidth="1"/>
    <col min="12815" max="12815" width="10.5546875" style="3" bestFit="1" customWidth="1"/>
    <col min="12816" max="12816" width="10.5546875" style="3" customWidth="1"/>
    <col min="12817" max="12817" width="3.5546875" style="3" customWidth="1"/>
    <col min="12818" max="12818" width="13.88671875" style="3" customWidth="1"/>
    <col min="12819" max="12819" width="10.5546875" style="3" bestFit="1" customWidth="1"/>
    <col min="12820" max="12820" width="10.5546875" style="3" customWidth="1"/>
    <col min="12821" max="12821" width="3.5546875" style="3" customWidth="1"/>
    <col min="12822" max="12824" width="9.109375" style="3"/>
    <col min="12825" max="12825" width="3.5546875" style="3" customWidth="1"/>
    <col min="12826" max="12828" width="9.109375" style="3"/>
    <col min="12829" max="12829" width="3.5546875" style="3" customWidth="1"/>
    <col min="12830" max="12832" width="9.109375" style="3"/>
    <col min="12833" max="12833" width="3.5546875" style="3" customWidth="1"/>
    <col min="12834" max="12836" width="9.109375" style="3"/>
    <col min="12837" max="12837" width="3.5546875" style="3" customWidth="1"/>
    <col min="12838" max="13056" width="9.109375" style="3"/>
    <col min="13057" max="13057" width="27.44140625" style="3" customWidth="1"/>
    <col min="13058" max="13058" width="13.88671875" style="3" customWidth="1"/>
    <col min="13059" max="13059" width="10.5546875" style="3" bestFit="1" customWidth="1"/>
    <col min="13060" max="13060" width="10.5546875" style="3" customWidth="1"/>
    <col min="13061" max="13061" width="3.5546875" style="3" customWidth="1"/>
    <col min="13062" max="13062" width="13.5546875" style="3" customWidth="1"/>
    <col min="13063" max="13063" width="10.5546875" style="3" bestFit="1" customWidth="1"/>
    <col min="13064" max="13064" width="10.5546875" style="3" customWidth="1"/>
    <col min="13065" max="13065" width="3.5546875" style="3" customWidth="1"/>
    <col min="13066" max="13066" width="13.88671875" style="3" customWidth="1"/>
    <col min="13067" max="13067" width="10.5546875" style="3" bestFit="1" customWidth="1"/>
    <col min="13068" max="13068" width="10.5546875" style="3" customWidth="1"/>
    <col min="13069" max="13069" width="3.5546875" style="3" customWidth="1"/>
    <col min="13070" max="13070" width="13.88671875" style="3" customWidth="1"/>
    <col min="13071" max="13071" width="10.5546875" style="3" bestFit="1" customWidth="1"/>
    <col min="13072" max="13072" width="10.5546875" style="3" customWidth="1"/>
    <col min="13073" max="13073" width="3.5546875" style="3" customWidth="1"/>
    <col min="13074" max="13074" width="13.88671875" style="3" customWidth="1"/>
    <col min="13075" max="13075" width="10.5546875" style="3" bestFit="1" customWidth="1"/>
    <col min="13076" max="13076" width="10.5546875" style="3" customWidth="1"/>
    <col min="13077" max="13077" width="3.5546875" style="3" customWidth="1"/>
    <col min="13078" max="13080" width="9.109375" style="3"/>
    <col min="13081" max="13081" width="3.5546875" style="3" customWidth="1"/>
    <col min="13082" max="13084" width="9.109375" style="3"/>
    <col min="13085" max="13085" width="3.5546875" style="3" customWidth="1"/>
    <col min="13086" max="13088" width="9.109375" style="3"/>
    <col min="13089" max="13089" width="3.5546875" style="3" customWidth="1"/>
    <col min="13090" max="13092" width="9.109375" style="3"/>
    <col min="13093" max="13093" width="3.5546875" style="3" customWidth="1"/>
    <col min="13094" max="13312" width="9.109375" style="3"/>
    <col min="13313" max="13313" width="27.44140625" style="3" customWidth="1"/>
    <col min="13314" max="13314" width="13.88671875" style="3" customWidth="1"/>
    <col min="13315" max="13315" width="10.5546875" style="3" bestFit="1" customWidth="1"/>
    <col min="13316" max="13316" width="10.5546875" style="3" customWidth="1"/>
    <col min="13317" max="13317" width="3.5546875" style="3" customWidth="1"/>
    <col min="13318" max="13318" width="13.5546875" style="3" customWidth="1"/>
    <col min="13319" max="13319" width="10.5546875" style="3" bestFit="1" customWidth="1"/>
    <col min="13320" max="13320" width="10.5546875" style="3" customWidth="1"/>
    <col min="13321" max="13321" width="3.5546875" style="3" customWidth="1"/>
    <col min="13322" max="13322" width="13.88671875" style="3" customWidth="1"/>
    <col min="13323" max="13323" width="10.5546875" style="3" bestFit="1" customWidth="1"/>
    <col min="13324" max="13324" width="10.5546875" style="3" customWidth="1"/>
    <col min="13325" max="13325" width="3.5546875" style="3" customWidth="1"/>
    <col min="13326" max="13326" width="13.88671875" style="3" customWidth="1"/>
    <col min="13327" max="13327" width="10.5546875" style="3" bestFit="1" customWidth="1"/>
    <col min="13328" max="13328" width="10.5546875" style="3" customWidth="1"/>
    <col min="13329" max="13329" width="3.5546875" style="3" customWidth="1"/>
    <col min="13330" max="13330" width="13.88671875" style="3" customWidth="1"/>
    <col min="13331" max="13331" width="10.5546875" style="3" bestFit="1" customWidth="1"/>
    <col min="13332" max="13332" width="10.5546875" style="3" customWidth="1"/>
    <col min="13333" max="13333" width="3.5546875" style="3" customWidth="1"/>
    <col min="13334" max="13336" width="9.109375" style="3"/>
    <col min="13337" max="13337" width="3.5546875" style="3" customWidth="1"/>
    <col min="13338" max="13340" width="9.109375" style="3"/>
    <col min="13341" max="13341" width="3.5546875" style="3" customWidth="1"/>
    <col min="13342" max="13344" width="9.109375" style="3"/>
    <col min="13345" max="13345" width="3.5546875" style="3" customWidth="1"/>
    <col min="13346" max="13348" width="9.109375" style="3"/>
    <col min="13349" max="13349" width="3.5546875" style="3" customWidth="1"/>
    <col min="13350" max="13568" width="9.109375" style="3"/>
    <col min="13569" max="13569" width="27.44140625" style="3" customWidth="1"/>
    <col min="13570" max="13570" width="13.88671875" style="3" customWidth="1"/>
    <col min="13571" max="13571" width="10.5546875" style="3" bestFit="1" customWidth="1"/>
    <col min="13572" max="13572" width="10.5546875" style="3" customWidth="1"/>
    <col min="13573" max="13573" width="3.5546875" style="3" customWidth="1"/>
    <col min="13574" max="13574" width="13.5546875" style="3" customWidth="1"/>
    <col min="13575" max="13575" width="10.5546875" style="3" bestFit="1" customWidth="1"/>
    <col min="13576" max="13576" width="10.5546875" style="3" customWidth="1"/>
    <col min="13577" max="13577" width="3.5546875" style="3" customWidth="1"/>
    <col min="13578" max="13578" width="13.88671875" style="3" customWidth="1"/>
    <col min="13579" max="13579" width="10.5546875" style="3" bestFit="1" customWidth="1"/>
    <col min="13580" max="13580" width="10.5546875" style="3" customWidth="1"/>
    <col min="13581" max="13581" width="3.5546875" style="3" customWidth="1"/>
    <col min="13582" max="13582" width="13.88671875" style="3" customWidth="1"/>
    <col min="13583" max="13583" width="10.5546875" style="3" bestFit="1" customWidth="1"/>
    <col min="13584" max="13584" width="10.5546875" style="3" customWidth="1"/>
    <col min="13585" max="13585" width="3.5546875" style="3" customWidth="1"/>
    <col min="13586" max="13586" width="13.88671875" style="3" customWidth="1"/>
    <col min="13587" max="13587" width="10.5546875" style="3" bestFit="1" customWidth="1"/>
    <col min="13588" max="13588" width="10.5546875" style="3" customWidth="1"/>
    <col min="13589" max="13589" width="3.5546875" style="3" customWidth="1"/>
    <col min="13590" max="13592" width="9.109375" style="3"/>
    <col min="13593" max="13593" width="3.5546875" style="3" customWidth="1"/>
    <col min="13594" max="13596" width="9.109375" style="3"/>
    <col min="13597" max="13597" width="3.5546875" style="3" customWidth="1"/>
    <col min="13598" max="13600" width="9.109375" style="3"/>
    <col min="13601" max="13601" width="3.5546875" style="3" customWidth="1"/>
    <col min="13602" max="13604" width="9.109375" style="3"/>
    <col min="13605" max="13605" width="3.5546875" style="3" customWidth="1"/>
    <col min="13606" max="13824" width="9.109375" style="3"/>
    <col min="13825" max="13825" width="27.44140625" style="3" customWidth="1"/>
    <col min="13826" max="13826" width="13.88671875" style="3" customWidth="1"/>
    <col min="13827" max="13827" width="10.5546875" style="3" bestFit="1" customWidth="1"/>
    <col min="13828" max="13828" width="10.5546875" style="3" customWidth="1"/>
    <col min="13829" max="13829" width="3.5546875" style="3" customWidth="1"/>
    <col min="13830" max="13830" width="13.5546875" style="3" customWidth="1"/>
    <col min="13831" max="13831" width="10.5546875" style="3" bestFit="1" customWidth="1"/>
    <col min="13832" max="13832" width="10.5546875" style="3" customWidth="1"/>
    <col min="13833" max="13833" width="3.5546875" style="3" customWidth="1"/>
    <col min="13834" max="13834" width="13.88671875" style="3" customWidth="1"/>
    <col min="13835" max="13835" width="10.5546875" style="3" bestFit="1" customWidth="1"/>
    <col min="13836" max="13836" width="10.5546875" style="3" customWidth="1"/>
    <col min="13837" max="13837" width="3.5546875" style="3" customWidth="1"/>
    <col min="13838" max="13838" width="13.88671875" style="3" customWidth="1"/>
    <col min="13839" max="13839" width="10.5546875" style="3" bestFit="1" customWidth="1"/>
    <col min="13840" max="13840" width="10.5546875" style="3" customWidth="1"/>
    <col min="13841" max="13841" width="3.5546875" style="3" customWidth="1"/>
    <col min="13842" max="13842" width="13.88671875" style="3" customWidth="1"/>
    <col min="13843" max="13843" width="10.5546875" style="3" bestFit="1" customWidth="1"/>
    <col min="13844" max="13844" width="10.5546875" style="3" customWidth="1"/>
    <col min="13845" max="13845" width="3.5546875" style="3" customWidth="1"/>
    <col min="13846" max="13848" width="9.109375" style="3"/>
    <col min="13849" max="13849" width="3.5546875" style="3" customWidth="1"/>
    <col min="13850" max="13852" width="9.109375" style="3"/>
    <col min="13853" max="13853" width="3.5546875" style="3" customWidth="1"/>
    <col min="13854" max="13856" width="9.109375" style="3"/>
    <col min="13857" max="13857" width="3.5546875" style="3" customWidth="1"/>
    <col min="13858" max="13860" width="9.109375" style="3"/>
    <col min="13861" max="13861" width="3.5546875" style="3" customWidth="1"/>
    <col min="13862" max="14080" width="9.109375" style="3"/>
    <col min="14081" max="14081" width="27.44140625" style="3" customWidth="1"/>
    <col min="14082" max="14082" width="13.88671875" style="3" customWidth="1"/>
    <col min="14083" max="14083" width="10.5546875" style="3" bestFit="1" customWidth="1"/>
    <col min="14084" max="14084" width="10.5546875" style="3" customWidth="1"/>
    <col min="14085" max="14085" width="3.5546875" style="3" customWidth="1"/>
    <col min="14086" max="14086" width="13.5546875" style="3" customWidth="1"/>
    <col min="14087" max="14087" width="10.5546875" style="3" bestFit="1" customWidth="1"/>
    <col min="14088" max="14088" width="10.5546875" style="3" customWidth="1"/>
    <col min="14089" max="14089" width="3.5546875" style="3" customWidth="1"/>
    <col min="14090" max="14090" width="13.88671875" style="3" customWidth="1"/>
    <col min="14091" max="14091" width="10.5546875" style="3" bestFit="1" customWidth="1"/>
    <col min="14092" max="14092" width="10.5546875" style="3" customWidth="1"/>
    <col min="14093" max="14093" width="3.5546875" style="3" customWidth="1"/>
    <col min="14094" max="14094" width="13.88671875" style="3" customWidth="1"/>
    <col min="14095" max="14095" width="10.5546875" style="3" bestFit="1" customWidth="1"/>
    <col min="14096" max="14096" width="10.5546875" style="3" customWidth="1"/>
    <col min="14097" max="14097" width="3.5546875" style="3" customWidth="1"/>
    <col min="14098" max="14098" width="13.88671875" style="3" customWidth="1"/>
    <col min="14099" max="14099" width="10.5546875" style="3" bestFit="1" customWidth="1"/>
    <col min="14100" max="14100" width="10.5546875" style="3" customWidth="1"/>
    <col min="14101" max="14101" width="3.5546875" style="3" customWidth="1"/>
    <col min="14102" max="14104" width="9.109375" style="3"/>
    <col min="14105" max="14105" width="3.5546875" style="3" customWidth="1"/>
    <col min="14106" max="14108" width="9.109375" style="3"/>
    <col min="14109" max="14109" width="3.5546875" style="3" customWidth="1"/>
    <col min="14110" max="14112" width="9.109375" style="3"/>
    <col min="14113" max="14113" width="3.5546875" style="3" customWidth="1"/>
    <col min="14114" max="14116" width="9.109375" style="3"/>
    <col min="14117" max="14117" width="3.5546875" style="3" customWidth="1"/>
    <col min="14118" max="14336" width="9.109375" style="3"/>
    <col min="14337" max="14337" width="27.44140625" style="3" customWidth="1"/>
    <col min="14338" max="14338" width="13.88671875" style="3" customWidth="1"/>
    <col min="14339" max="14339" width="10.5546875" style="3" bestFit="1" customWidth="1"/>
    <col min="14340" max="14340" width="10.5546875" style="3" customWidth="1"/>
    <col min="14341" max="14341" width="3.5546875" style="3" customWidth="1"/>
    <col min="14342" max="14342" width="13.5546875" style="3" customWidth="1"/>
    <col min="14343" max="14343" width="10.5546875" style="3" bestFit="1" customWidth="1"/>
    <col min="14344" max="14344" width="10.5546875" style="3" customWidth="1"/>
    <col min="14345" max="14345" width="3.5546875" style="3" customWidth="1"/>
    <col min="14346" max="14346" width="13.88671875" style="3" customWidth="1"/>
    <col min="14347" max="14347" width="10.5546875" style="3" bestFit="1" customWidth="1"/>
    <col min="14348" max="14348" width="10.5546875" style="3" customWidth="1"/>
    <col min="14349" max="14349" width="3.5546875" style="3" customWidth="1"/>
    <col min="14350" max="14350" width="13.88671875" style="3" customWidth="1"/>
    <col min="14351" max="14351" width="10.5546875" style="3" bestFit="1" customWidth="1"/>
    <col min="14352" max="14352" width="10.5546875" style="3" customWidth="1"/>
    <col min="14353" max="14353" width="3.5546875" style="3" customWidth="1"/>
    <col min="14354" max="14354" width="13.88671875" style="3" customWidth="1"/>
    <col min="14355" max="14355" width="10.5546875" style="3" bestFit="1" customWidth="1"/>
    <col min="14356" max="14356" width="10.5546875" style="3" customWidth="1"/>
    <col min="14357" max="14357" width="3.5546875" style="3" customWidth="1"/>
    <col min="14358" max="14360" width="9.109375" style="3"/>
    <col min="14361" max="14361" width="3.5546875" style="3" customWidth="1"/>
    <col min="14362" max="14364" width="9.109375" style="3"/>
    <col min="14365" max="14365" width="3.5546875" style="3" customWidth="1"/>
    <col min="14366" max="14368" width="9.109375" style="3"/>
    <col min="14369" max="14369" width="3.5546875" style="3" customWidth="1"/>
    <col min="14370" max="14372" width="9.109375" style="3"/>
    <col min="14373" max="14373" width="3.5546875" style="3" customWidth="1"/>
    <col min="14374" max="14592" width="9.109375" style="3"/>
    <col min="14593" max="14593" width="27.44140625" style="3" customWidth="1"/>
    <col min="14594" max="14594" width="13.88671875" style="3" customWidth="1"/>
    <col min="14595" max="14595" width="10.5546875" style="3" bestFit="1" customWidth="1"/>
    <col min="14596" max="14596" width="10.5546875" style="3" customWidth="1"/>
    <col min="14597" max="14597" width="3.5546875" style="3" customWidth="1"/>
    <col min="14598" max="14598" width="13.5546875" style="3" customWidth="1"/>
    <col min="14599" max="14599" width="10.5546875" style="3" bestFit="1" customWidth="1"/>
    <col min="14600" max="14600" width="10.5546875" style="3" customWidth="1"/>
    <col min="14601" max="14601" width="3.5546875" style="3" customWidth="1"/>
    <col min="14602" max="14602" width="13.88671875" style="3" customWidth="1"/>
    <col min="14603" max="14603" width="10.5546875" style="3" bestFit="1" customWidth="1"/>
    <col min="14604" max="14604" width="10.5546875" style="3" customWidth="1"/>
    <col min="14605" max="14605" width="3.5546875" style="3" customWidth="1"/>
    <col min="14606" max="14606" width="13.88671875" style="3" customWidth="1"/>
    <col min="14607" max="14607" width="10.5546875" style="3" bestFit="1" customWidth="1"/>
    <col min="14608" max="14608" width="10.5546875" style="3" customWidth="1"/>
    <col min="14609" max="14609" width="3.5546875" style="3" customWidth="1"/>
    <col min="14610" max="14610" width="13.88671875" style="3" customWidth="1"/>
    <col min="14611" max="14611" width="10.5546875" style="3" bestFit="1" customWidth="1"/>
    <col min="14612" max="14612" width="10.5546875" style="3" customWidth="1"/>
    <col min="14613" max="14613" width="3.5546875" style="3" customWidth="1"/>
    <col min="14614" max="14616" width="9.109375" style="3"/>
    <col min="14617" max="14617" width="3.5546875" style="3" customWidth="1"/>
    <col min="14618" max="14620" width="9.109375" style="3"/>
    <col min="14621" max="14621" width="3.5546875" style="3" customWidth="1"/>
    <col min="14622" max="14624" width="9.109375" style="3"/>
    <col min="14625" max="14625" width="3.5546875" style="3" customWidth="1"/>
    <col min="14626" max="14628" width="9.109375" style="3"/>
    <col min="14629" max="14629" width="3.5546875" style="3" customWidth="1"/>
    <col min="14630" max="14848" width="9.109375" style="3"/>
    <col min="14849" max="14849" width="27.44140625" style="3" customWidth="1"/>
    <col min="14850" max="14850" width="13.88671875" style="3" customWidth="1"/>
    <col min="14851" max="14851" width="10.5546875" style="3" bestFit="1" customWidth="1"/>
    <col min="14852" max="14852" width="10.5546875" style="3" customWidth="1"/>
    <col min="14853" max="14853" width="3.5546875" style="3" customWidth="1"/>
    <col min="14854" max="14854" width="13.5546875" style="3" customWidth="1"/>
    <col min="14855" max="14855" width="10.5546875" style="3" bestFit="1" customWidth="1"/>
    <col min="14856" max="14856" width="10.5546875" style="3" customWidth="1"/>
    <col min="14857" max="14857" width="3.5546875" style="3" customWidth="1"/>
    <col min="14858" max="14858" width="13.88671875" style="3" customWidth="1"/>
    <col min="14859" max="14859" width="10.5546875" style="3" bestFit="1" customWidth="1"/>
    <col min="14860" max="14860" width="10.5546875" style="3" customWidth="1"/>
    <col min="14861" max="14861" width="3.5546875" style="3" customWidth="1"/>
    <col min="14862" max="14862" width="13.88671875" style="3" customWidth="1"/>
    <col min="14863" max="14863" width="10.5546875" style="3" bestFit="1" customWidth="1"/>
    <col min="14864" max="14864" width="10.5546875" style="3" customWidth="1"/>
    <col min="14865" max="14865" width="3.5546875" style="3" customWidth="1"/>
    <col min="14866" max="14866" width="13.88671875" style="3" customWidth="1"/>
    <col min="14867" max="14867" width="10.5546875" style="3" bestFit="1" customWidth="1"/>
    <col min="14868" max="14868" width="10.5546875" style="3" customWidth="1"/>
    <col min="14869" max="14869" width="3.5546875" style="3" customWidth="1"/>
    <col min="14870" max="14872" width="9.109375" style="3"/>
    <col min="14873" max="14873" width="3.5546875" style="3" customWidth="1"/>
    <col min="14874" max="14876" width="9.109375" style="3"/>
    <col min="14877" max="14877" width="3.5546875" style="3" customWidth="1"/>
    <col min="14878" max="14880" width="9.109375" style="3"/>
    <col min="14881" max="14881" width="3.5546875" style="3" customWidth="1"/>
    <col min="14882" max="14884" width="9.109375" style="3"/>
    <col min="14885" max="14885" width="3.5546875" style="3" customWidth="1"/>
    <col min="14886" max="15104" width="9.109375" style="3"/>
    <col min="15105" max="15105" width="27.44140625" style="3" customWidth="1"/>
    <col min="15106" max="15106" width="13.88671875" style="3" customWidth="1"/>
    <col min="15107" max="15107" width="10.5546875" style="3" bestFit="1" customWidth="1"/>
    <col min="15108" max="15108" width="10.5546875" style="3" customWidth="1"/>
    <col min="15109" max="15109" width="3.5546875" style="3" customWidth="1"/>
    <col min="15110" max="15110" width="13.5546875" style="3" customWidth="1"/>
    <col min="15111" max="15111" width="10.5546875" style="3" bestFit="1" customWidth="1"/>
    <col min="15112" max="15112" width="10.5546875" style="3" customWidth="1"/>
    <col min="15113" max="15113" width="3.5546875" style="3" customWidth="1"/>
    <col min="15114" max="15114" width="13.88671875" style="3" customWidth="1"/>
    <col min="15115" max="15115" width="10.5546875" style="3" bestFit="1" customWidth="1"/>
    <col min="15116" max="15116" width="10.5546875" style="3" customWidth="1"/>
    <col min="15117" max="15117" width="3.5546875" style="3" customWidth="1"/>
    <col min="15118" max="15118" width="13.88671875" style="3" customWidth="1"/>
    <col min="15119" max="15119" width="10.5546875" style="3" bestFit="1" customWidth="1"/>
    <col min="15120" max="15120" width="10.5546875" style="3" customWidth="1"/>
    <col min="15121" max="15121" width="3.5546875" style="3" customWidth="1"/>
    <col min="15122" max="15122" width="13.88671875" style="3" customWidth="1"/>
    <col min="15123" max="15123" width="10.5546875" style="3" bestFit="1" customWidth="1"/>
    <col min="15124" max="15124" width="10.5546875" style="3" customWidth="1"/>
    <col min="15125" max="15125" width="3.5546875" style="3" customWidth="1"/>
    <col min="15126" max="15128" width="9.109375" style="3"/>
    <col min="15129" max="15129" width="3.5546875" style="3" customWidth="1"/>
    <col min="15130" max="15132" width="9.109375" style="3"/>
    <col min="15133" max="15133" width="3.5546875" style="3" customWidth="1"/>
    <col min="15134" max="15136" width="9.109375" style="3"/>
    <col min="15137" max="15137" width="3.5546875" style="3" customWidth="1"/>
    <col min="15138" max="15140" width="9.109375" style="3"/>
    <col min="15141" max="15141" width="3.5546875" style="3" customWidth="1"/>
    <col min="15142" max="15360" width="9.109375" style="3"/>
    <col min="15361" max="15361" width="27.44140625" style="3" customWidth="1"/>
    <col min="15362" max="15362" width="13.88671875" style="3" customWidth="1"/>
    <col min="15363" max="15363" width="10.5546875" style="3" bestFit="1" customWidth="1"/>
    <col min="15364" max="15364" width="10.5546875" style="3" customWidth="1"/>
    <col min="15365" max="15365" width="3.5546875" style="3" customWidth="1"/>
    <col min="15366" max="15366" width="13.5546875" style="3" customWidth="1"/>
    <col min="15367" max="15367" width="10.5546875" style="3" bestFit="1" customWidth="1"/>
    <col min="15368" max="15368" width="10.5546875" style="3" customWidth="1"/>
    <col min="15369" max="15369" width="3.5546875" style="3" customWidth="1"/>
    <col min="15370" max="15370" width="13.88671875" style="3" customWidth="1"/>
    <col min="15371" max="15371" width="10.5546875" style="3" bestFit="1" customWidth="1"/>
    <col min="15372" max="15372" width="10.5546875" style="3" customWidth="1"/>
    <col min="15373" max="15373" width="3.5546875" style="3" customWidth="1"/>
    <col min="15374" max="15374" width="13.88671875" style="3" customWidth="1"/>
    <col min="15375" max="15375" width="10.5546875" style="3" bestFit="1" customWidth="1"/>
    <col min="15376" max="15376" width="10.5546875" style="3" customWidth="1"/>
    <col min="15377" max="15377" width="3.5546875" style="3" customWidth="1"/>
    <col min="15378" max="15378" width="13.88671875" style="3" customWidth="1"/>
    <col min="15379" max="15379" width="10.5546875" style="3" bestFit="1" customWidth="1"/>
    <col min="15380" max="15380" width="10.5546875" style="3" customWidth="1"/>
    <col min="15381" max="15381" width="3.5546875" style="3" customWidth="1"/>
    <col min="15382" max="15384" width="9.109375" style="3"/>
    <col min="15385" max="15385" width="3.5546875" style="3" customWidth="1"/>
    <col min="15386" max="15388" width="9.109375" style="3"/>
    <col min="15389" max="15389" width="3.5546875" style="3" customWidth="1"/>
    <col min="15390" max="15392" width="9.109375" style="3"/>
    <col min="15393" max="15393" width="3.5546875" style="3" customWidth="1"/>
    <col min="15394" max="15396" width="9.109375" style="3"/>
    <col min="15397" max="15397" width="3.5546875" style="3" customWidth="1"/>
    <col min="15398" max="15616" width="9.109375" style="3"/>
    <col min="15617" max="15617" width="27.44140625" style="3" customWidth="1"/>
    <col min="15618" max="15618" width="13.88671875" style="3" customWidth="1"/>
    <col min="15619" max="15619" width="10.5546875" style="3" bestFit="1" customWidth="1"/>
    <col min="15620" max="15620" width="10.5546875" style="3" customWidth="1"/>
    <col min="15621" max="15621" width="3.5546875" style="3" customWidth="1"/>
    <col min="15622" max="15622" width="13.5546875" style="3" customWidth="1"/>
    <col min="15623" max="15623" width="10.5546875" style="3" bestFit="1" customWidth="1"/>
    <col min="15624" max="15624" width="10.5546875" style="3" customWidth="1"/>
    <col min="15625" max="15625" width="3.5546875" style="3" customWidth="1"/>
    <col min="15626" max="15626" width="13.88671875" style="3" customWidth="1"/>
    <col min="15627" max="15627" width="10.5546875" style="3" bestFit="1" customWidth="1"/>
    <col min="15628" max="15628" width="10.5546875" style="3" customWidth="1"/>
    <col min="15629" max="15629" width="3.5546875" style="3" customWidth="1"/>
    <col min="15630" max="15630" width="13.88671875" style="3" customWidth="1"/>
    <col min="15631" max="15631" width="10.5546875" style="3" bestFit="1" customWidth="1"/>
    <col min="15632" max="15632" width="10.5546875" style="3" customWidth="1"/>
    <col min="15633" max="15633" width="3.5546875" style="3" customWidth="1"/>
    <col min="15634" max="15634" width="13.88671875" style="3" customWidth="1"/>
    <col min="15635" max="15635" width="10.5546875" style="3" bestFit="1" customWidth="1"/>
    <col min="15636" max="15636" width="10.5546875" style="3" customWidth="1"/>
    <col min="15637" max="15637" width="3.5546875" style="3" customWidth="1"/>
    <col min="15638" max="15640" width="9.109375" style="3"/>
    <col min="15641" max="15641" width="3.5546875" style="3" customWidth="1"/>
    <col min="15642" max="15644" width="9.109375" style="3"/>
    <col min="15645" max="15645" width="3.5546875" style="3" customWidth="1"/>
    <col min="15646" max="15648" width="9.109375" style="3"/>
    <col min="15649" max="15649" width="3.5546875" style="3" customWidth="1"/>
    <col min="15650" max="15652" width="9.109375" style="3"/>
    <col min="15653" max="15653" width="3.5546875" style="3" customWidth="1"/>
    <col min="15654" max="15872" width="9.109375" style="3"/>
    <col min="15873" max="15873" width="27.44140625" style="3" customWidth="1"/>
    <col min="15874" max="15874" width="13.88671875" style="3" customWidth="1"/>
    <col min="15875" max="15875" width="10.5546875" style="3" bestFit="1" customWidth="1"/>
    <col min="15876" max="15876" width="10.5546875" style="3" customWidth="1"/>
    <col min="15877" max="15877" width="3.5546875" style="3" customWidth="1"/>
    <col min="15878" max="15878" width="13.5546875" style="3" customWidth="1"/>
    <col min="15879" max="15879" width="10.5546875" style="3" bestFit="1" customWidth="1"/>
    <col min="15880" max="15880" width="10.5546875" style="3" customWidth="1"/>
    <col min="15881" max="15881" width="3.5546875" style="3" customWidth="1"/>
    <col min="15882" max="15882" width="13.88671875" style="3" customWidth="1"/>
    <col min="15883" max="15883" width="10.5546875" style="3" bestFit="1" customWidth="1"/>
    <col min="15884" max="15884" width="10.5546875" style="3" customWidth="1"/>
    <col min="15885" max="15885" width="3.5546875" style="3" customWidth="1"/>
    <col min="15886" max="15886" width="13.88671875" style="3" customWidth="1"/>
    <col min="15887" max="15887" width="10.5546875" style="3" bestFit="1" customWidth="1"/>
    <col min="15888" max="15888" width="10.5546875" style="3" customWidth="1"/>
    <col min="15889" max="15889" width="3.5546875" style="3" customWidth="1"/>
    <col min="15890" max="15890" width="13.88671875" style="3" customWidth="1"/>
    <col min="15891" max="15891" width="10.5546875" style="3" bestFit="1" customWidth="1"/>
    <col min="15892" max="15892" width="10.5546875" style="3" customWidth="1"/>
    <col min="15893" max="15893" width="3.5546875" style="3" customWidth="1"/>
    <col min="15894" max="15896" width="9.109375" style="3"/>
    <col min="15897" max="15897" width="3.5546875" style="3" customWidth="1"/>
    <col min="15898" max="15900" width="9.109375" style="3"/>
    <col min="15901" max="15901" width="3.5546875" style="3" customWidth="1"/>
    <col min="15902" max="15904" width="9.109375" style="3"/>
    <col min="15905" max="15905" width="3.5546875" style="3" customWidth="1"/>
    <col min="15906" max="15908" width="9.109375" style="3"/>
    <col min="15909" max="15909" width="3.5546875" style="3" customWidth="1"/>
    <col min="15910" max="16128" width="9.109375" style="3"/>
    <col min="16129" max="16129" width="27.44140625" style="3" customWidth="1"/>
    <col min="16130" max="16130" width="13.88671875" style="3" customWidth="1"/>
    <col min="16131" max="16131" width="10.5546875" style="3" bestFit="1" customWidth="1"/>
    <col min="16132" max="16132" width="10.5546875" style="3" customWidth="1"/>
    <col min="16133" max="16133" width="3.5546875" style="3" customWidth="1"/>
    <col min="16134" max="16134" width="13.5546875" style="3" customWidth="1"/>
    <col min="16135" max="16135" width="10.5546875" style="3" bestFit="1" customWidth="1"/>
    <col min="16136" max="16136" width="10.5546875" style="3" customWidth="1"/>
    <col min="16137" max="16137" width="3.5546875" style="3" customWidth="1"/>
    <col min="16138" max="16138" width="13.88671875" style="3" customWidth="1"/>
    <col min="16139" max="16139" width="10.5546875" style="3" bestFit="1" customWidth="1"/>
    <col min="16140" max="16140" width="10.5546875" style="3" customWidth="1"/>
    <col min="16141" max="16141" width="3.5546875" style="3" customWidth="1"/>
    <col min="16142" max="16142" width="13.88671875" style="3" customWidth="1"/>
    <col min="16143" max="16143" width="10.5546875" style="3" bestFit="1" customWidth="1"/>
    <col min="16144" max="16144" width="10.5546875" style="3" customWidth="1"/>
    <col min="16145" max="16145" width="3.5546875" style="3" customWidth="1"/>
    <col min="16146" max="16146" width="13.88671875" style="3" customWidth="1"/>
    <col min="16147" max="16147" width="10.5546875" style="3" bestFit="1" customWidth="1"/>
    <col min="16148" max="16148" width="10.5546875" style="3" customWidth="1"/>
    <col min="16149" max="16149" width="3.5546875" style="3" customWidth="1"/>
    <col min="16150" max="16152" width="9.109375" style="3"/>
    <col min="16153" max="16153" width="3.5546875" style="3" customWidth="1"/>
    <col min="16154" max="16156" width="9.109375" style="3"/>
    <col min="16157" max="16157" width="3.5546875" style="3" customWidth="1"/>
    <col min="16158" max="16160" width="9.109375" style="3"/>
    <col min="16161" max="16161" width="3.5546875" style="3" customWidth="1"/>
    <col min="16162" max="16164" width="9.109375" style="3"/>
    <col min="16165" max="16165" width="3.5546875" style="3" customWidth="1"/>
    <col min="16166" max="16384" width="9.109375" style="3"/>
  </cols>
  <sheetData>
    <row r="1" spans="1:40" ht="19.2" x14ac:dyDescent="0.3">
      <c r="A1" s="1" t="s">
        <v>324</v>
      </c>
      <c r="B1" s="2"/>
      <c r="F1" s="2"/>
      <c r="J1" s="2"/>
      <c r="N1" s="2"/>
      <c r="R1" s="2"/>
    </row>
    <row r="4" spans="1:40" x14ac:dyDescent="0.25">
      <c r="A4" s="11"/>
      <c r="B4" s="11"/>
      <c r="C4" s="11"/>
      <c r="D4" s="11"/>
      <c r="E4" s="11"/>
      <c r="F4" s="11"/>
      <c r="G4" s="11"/>
      <c r="H4" s="11"/>
      <c r="I4" s="11"/>
      <c r="J4" s="11"/>
      <c r="K4" s="11"/>
      <c r="L4" s="11"/>
      <c r="M4" s="11"/>
      <c r="N4" s="11"/>
      <c r="O4" s="11"/>
      <c r="P4" s="11"/>
      <c r="Q4" s="11"/>
      <c r="R4" s="11"/>
      <c r="S4" s="11"/>
      <c r="T4" s="11"/>
    </row>
    <row r="5" spans="1:40" ht="13.8" thickBot="1" x14ac:dyDescent="0.3">
      <c r="A5" s="65"/>
      <c r="B5" s="1060">
        <v>42094</v>
      </c>
      <c r="C5" s="1060"/>
      <c r="D5" s="1060"/>
      <c r="E5" s="1060"/>
      <c r="F5" s="1060"/>
      <c r="G5" s="1060"/>
      <c r="H5" s="1060"/>
      <c r="I5" s="1060"/>
      <c r="J5" s="1060"/>
      <c r="K5" s="1060"/>
      <c r="L5" s="1060"/>
      <c r="M5" s="1060"/>
      <c r="N5" s="1060"/>
      <c r="O5" s="1060"/>
      <c r="P5" s="1060"/>
      <c r="Q5" s="1060"/>
      <c r="R5" s="1060"/>
      <c r="S5" s="1060"/>
      <c r="T5" s="1060"/>
      <c r="V5" s="1060">
        <v>42460</v>
      </c>
      <c r="W5" s="1060"/>
      <c r="X5" s="1060"/>
      <c r="Y5" s="1060"/>
      <c r="Z5" s="1060"/>
      <c r="AA5" s="1060"/>
      <c r="AB5" s="1060"/>
      <c r="AC5" s="1060"/>
      <c r="AD5" s="1060"/>
      <c r="AE5" s="1060"/>
      <c r="AF5" s="1060"/>
      <c r="AG5" s="1060"/>
      <c r="AH5" s="1060"/>
      <c r="AI5" s="1060"/>
      <c r="AJ5" s="1060"/>
      <c r="AK5" s="1060"/>
      <c r="AL5" s="1060"/>
      <c r="AM5" s="1060"/>
      <c r="AN5" s="1060"/>
    </row>
    <row r="6" spans="1:40" s="5" customFormat="1" ht="12.75" customHeight="1" x14ac:dyDescent="0.25">
      <c r="A6" s="516"/>
      <c r="B6" s="1050" t="s">
        <v>40</v>
      </c>
      <c r="C6" s="1050"/>
      <c r="D6" s="1050"/>
      <c r="E6" s="517"/>
      <c r="F6" s="1050" t="s">
        <v>41</v>
      </c>
      <c r="G6" s="1050"/>
      <c r="H6" s="1050"/>
      <c r="I6" s="518"/>
      <c r="J6" s="1050" t="s">
        <v>42</v>
      </c>
      <c r="K6" s="1050"/>
      <c r="L6" s="1050"/>
      <c r="M6" s="518"/>
      <c r="N6" s="1050" t="s">
        <v>44</v>
      </c>
      <c r="O6" s="1050"/>
      <c r="P6" s="1050"/>
      <c r="Q6" s="518"/>
      <c r="R6" s="1050" t="s">
        <v>136</v>
      </c>
      <c r="S6" s="1050"/>
      <c r="T6" s="1050"/>
      <c r="V6" s="1050" t="s">
        <v>40</v>
      </c>
      <c r="W6" s="1050"/>
      <c r="X6" s="1050"/>
      <c r="Y6" s="517"/>
      <c r="Z6" s="1050" t="s">
        <v>41</v>
      </c>
      <c r="AA6" s="1050"/>
      <c r="AB6" s="1050"/>
      <c r="AC6" s="518"/>
      <c r="AD6" s="1050" t="s">
        <v>42</v>
      </c>
      <c r="AE6" s="1050"/>
      <c r="AF6" s="1050"/>
      <c r="AG6" s="518"/>
      <c r="AH6" s="1050" t="s">
        <v>44</v>
      </c>
      <c r="AI6" s="1050"/>
      <c r="AJ6" s="1050"/>
      <c r="AK6" s="518"/>
      <c r="AL6" s="1050" t="s">
        <v>136</v>
      </c>
      <c r="AM6" s="1050"/>
      <c r="AN6" s="1050"/>
    </row>
    <row r="7" spans="1:40" s="66" customFormat="1" ht="15.6" x14ac:dyDescent="0.25">
      <c r="A7" s="529"/>
      <c r="B7" s="513" t="s">
        <v>304</v>
      </c>
      <c r="C7" s="514" t="s">
        <v>60</v>
      </c>
      <c r="D7" s="904" t="s">
        <v>309</v>
      </c>
      <c r="E7" s="530"/>
      <c r="F7" s="513" t="s">
        <v>139</v>
      </c>
      <c r="G7" s="514" t="s">
        <v>60</v>
      </c>
      <c r="H7" s="904" t="s">
        <v>309</v>
      </c>
      <c r="I7" s="530"/>
      <c r="J7" s="513" t="s">
        <v>139</v>
      </c>
      <c r="K7" s="514" t="s">
        <v>60</v>
      </c>
      <c r="L7" s="904" t="s">
        <v>309</v>
      </c>
      <c r="M7" s="530"/>
      <c r="N7" s="513" t="s">
        <v>139</v>
      </c>
      <c r="O7" s="514" t="s">
        <v>60</v>
      </c>
      <c r="P7" s="904" t="s">
        <v>309</v>
      </c>
      <c r="Q7" s="530"/>
      <c r="R7" s="513" t="s">
        <v>139</v>
      </c>
      <c r="S7" s="514" t="s">
        <v>60</v>
      </c>
      <c r="T7" s="904" t="s">
        <v>309</v>
      </c>
      <c r="V7" s="513" t="s">
        <v>139</v>
      </c>
      <c r="W7" s="514" t="s">
        <v>60</v>
      </c>
      <c r="X7" s="904" t="s">
        <v>309</v>
      </c>
      <c r="Y7" s="530"/>
      <c r="Z7" s="513" t="s">
        <v>139</v>
      </c>
      <c r="AA7" s="514" t="s">
        <v>60</v>
      </c>
      <c r="AB7" s="904" t="s">
        <v>309</v>
      </c>
      <c r="AC7" s="530"/>
      <c r="AD7" s="513" t="s">
        <v>139</v>
      </c>
      <c r="AE7" s="514" t="s">
        <v>60</v>
      </c>
      <c r="AF7" s="904" t="s">
        <v>309</v>
      </c>
      <c r="AG7" s="530"/>
      <c r="AH7" s="513" t="s">
        <v>139</v>
      </c>
      <c r="AI7" s="514" t="s">
        <v>60</v>
      </c>
      <c r="AJ7" s="904" t="s">
        <v>309</v>
      </c>
      <c r="AK7" s="530"/>
      <c r="AL7" s="513" t="s">
        <v>139</v>
      </c>
      <c r="AM7" s="514" t="s">
        <v>60</v>
      </c>
      <c r="AN7" s="904" t="s">
        <v>309</v>
      </c>
    </row>
    <row r="8" spans="1:40" x14ac:dyDescent="0.25">
      <c r="A8" s="2" t="s">
        <v>33</v>
      </c>
      <c r="J8" s="925"/>
      <c r="K8" s="925"/>
    </row>
    <row r="9" spans="1:40" x14ac:dyDescent="0.25">
      <c r="A9" s="12"/>
      <c r="B9" s="146">
        <v>38826</v>
      </c>
      <c r="C9" s="926">
        <v>983</v>
      </c>
      <c r="D9" s="726">
        <v>2.5318085818781227E-2</v>
      </c>
      <c r="E9" s="11"/>
      <c r="F9" s="146">
        <v>19481</v>
      </c>
      <c r="G9" s="926">
        <v>1338</v>
      </c>
      <c r="H9" s="726">
        <v>6.8682305836456028E-2</v>
      </c>
      <c r="I9" s="11"/>
      <c r="J9" s="926">
        <v>1941</v>
      </c>
      <c r="K9" s="926">
        <v>96</v>
      </c>
      <c r="L9" s="726">
        <v>4.945904173106646E-2</v>
      </c>
      <c r="M9" s="11"/>
      <c r="N9" s="146">
        <v>9592</v>
      </c>
      <c r="O9" s="926">
        <v>219</v>
      </c>
      <c r="P9" s="726">
        <v>2.2831526271893245E-2</v>
      </c>
      <c r="Q9" s="11"/>
      <c r="R9" s="146">
        <v>69840</v>
      </c>
      <c r="S9" s="926">
        <v>2636</v>
      </c>
      <c r="T9" s="726">
        <v>3.7743413516609391E-2</v>
      </c>
      <c r="U9" s="5"/>
      <c r="V9" s="146">
        <v>37331</v>
      </c>
      <c r="W9" s="926">
        <v>1062</v>
      </c>
      <c r="X9" s="726">
        <v>2.8448206584340094E-2</v>
      </c>
      <c r="Y9" s="11"/>
      <c r="Z9" s="146">
        <v>19186</v>
      </c>
      <c r="AA9" s="926">
        <v>1235</v>
      </c>
      <c r="AB9" s="726">
        <v>6.4369853017825496E-2</v>
      </c>
      <c r="AC9" s="11"/>
      <c r="AD9" s="146">
        <v>1966</v>
      </c>
      <c r="AE9" s="926">
        <v>88</v>
      </c>
      <c r="AF9" s="726">
        <v>4.4760935910478125E-2</v>
      </c>
      <c r="AG9" s="11"/>
      <c r="AH9" s="146">
        <v>9740</v>
      </c>
      <c r="AI9" s="926">
        <v>305</v>
      </c>
      <c r="AJ9" s="726">
        <v>3.1314168377823408E-2</v>
      </c>
      <c r="AK9" s="11"/>
      <c r="AL9" s="146">
        <v>68223</v>
      </c>
      <c r="AM9" s="926">
        <v>2690</v>
      </c>
      <c r="AN9" s="726">
        <v>3.9429517904519006E-2</v>
      </c>
    </row>
    <row r="10" spans="1:40" x14ac:dyDescent="0.25">
      <c r="A10" s="2" t="s">
        <v>10</v>
      </c>
      <c r="B10" s="142"/>
      <c r="C10" s="925"/>
      <c r="D10" s="501"/>
      <c r="F10" s="142"/>
      <c r="G10" s="925"/>
      <c r="H10" s="501"/>
      <c r="J10" s="925"/>
      <c r="K10" s="925"/>
      <c r="L10" s="501"/>
      <c r="N10" s="142"/>
      <c r="O10" s="925"/>
      <c r="P10" s="501"/>
      <c r="R10" s="142"/>
      <c r="S10" s="925"/>
      <c r="T10" s="501"/>
      <c r="V10" s="142"/>
      <c r="W10" s="925"/>
      <c r="X10" s="501"/>
      <c r="Z10" s="142"/>
      <c r="AA10" s="925"/>
      <c r="AB10" s="501"/>
      <c r="AD10" s="142"/>
      <c r="AE10" s="925"/>
      <c r="AF10" s="501"/>
      <c r="AH10" s="142"/>
      <c r="AI10" s="925"/>
      <c r="AJ10" s="501"/>
      <c r="AL10" s="142"/>
      <c r="AM10" s="925"/>
      <c r="AN10" s="501"/>
    </row>
    <row r="11" spans="1:40" x14ac:dyDescent="0.25">
      <c r="A11" s="7" t="s">
        <v>11</v>
      </c>
      <c r="B11" s="807">
        <v>18982</v>
      </c>
      <c r="C11" s="927">
        <v>510</v>
      </c>
      <c r="D11" s="727">
        <v>2.6867558739858813E-2</v>
      </c>
      <c r="F11" s="807">
        <v>9503</v>
      </c>
      <c r="G11" s="927">
        <v>575</v>
      </c>
      <c r="H11" s="727">
        <v>6.0507208250026305E-2</v>
      </c>
      <c r="J11" s="927">
        <v>940</v>
      </c>
      <c r="K11" s="927">
        <v>49</v>
      </c>
      <c r="L11" s="727">
        <v>5.2127659574468084E-2</v>
      </c>
      <c r="N11" s="807">
        <v>7144</v>
      </c>
      <c r="O11" s="927">
        <v>158</v>
      </c>
      <c r="P11" s="727">
        <v>2.2116461366181412E-2</v>
      </c>
      <c r="R11" s="807">
        <v>36569</v>
      </c>
      <c r="S11" s="927">
        <v>1292</v>
      </c>
      <c r="T11" s="727">
        <v>3.5330471164100742E-2</v>
      </c>
      <c r="V11" s="813">
        <v>18647</v>
      </c>
      <c r="W11" s="927">
        <v>596</v>
      </c>
      <c r="X11" s="727">
        <v>3.1962245937684347E-2</v>
      </c>
      <c r="Z11" s="813">
        <v>9603</v>
      </c>
      <c r="AA11" s="927">
        <v>585</v>
      </c>
      <c r="AB11" s="727">
        <v>6.0918462980318652E-2</v>
      </c>
      <c r="AD11" s="813">
        <v>975</v>
      </c>
      <c r="AE11" s="927">
        <v>42</v>
      </c>
      <c r="AF11" s="727">
        <v>4.3076923076923075E-2</v>
      </c>
      <c r="AH11" s="142">
        <v>7321</v>
      </c>
      <c r="AI11" s="927">
        <v>230</v>
      </c>
      <c r="AJ11" s="727">
        <v>3.1416473159404455E-2</v>
      </c>
      <c r="AL11" s="142">
        <v>36546</v>
      </c>
      <c r="AM11" s="927">
        <v>1453</v>
      </c>
      <c r="AN11" s="727">
        <v>3.9758113062989112E-2</v>
      </c>
    </row>
    <row r="12" spans="1:40" x14ac:dyDescent="0.25">
      <c r="A12" s="7" t="s">
        <v>12</v>
      </c>
      <c r="B12" s="808">
        <v>19844</v>
      </c>
      <c r="C12" s="928">
        <v>473</v>
      </c>
      <c r="D12" s="726">
        <v>2.383592017738359E-2</v>
      </c>
      <c r="F12" s="808">
        <v>9978</v>
      </c>
      <c r="G12" s="928">
        <v>763</v>
      </c>
      <c r="H12" s="726">
        <v>7.6468230106233714E-2</v>
      </c>
      <c r="J12" s="928">
        <v>1001</v>
      </c>
      <c r="K12" s="928">
        <v>47</v>
      </c>
      <c r="L12" s="726">
        <v>4.6953046953046952E-2</v>
      </c>
      <c r="N12" s="808">
        <v>2448</v>
      </c>
      <c r="O12" s="928">
        <v>61</v>
      </c>
      <c r="P12" s="726">
        <v>2.4918300653594773E-2</v>
      </c>
      <c r="R12" s="808">
        <v>33271</v>
      </c>
      <c r="S12" s="928">
        <v>1344</v>
      </c>
      <c r="T12" s="726">
        <v>4.0395539659162635E-2</v>
      </c>
      <c r="V12" s="473">
        <v>18684</v>
      </c>
      <c r="W12" s="928">
        <v>466</v>
      </c>
      <c r="X12" s="726">
        <v>2.4941126097195461E-2</v>
      </c>
      <c r="Z12" s="473">
        <v>9583</v>
      </c>
      <c r="AA12" s="928">
        <v>650</v>
      </c>
      <c r="AB12" s="726">
        <v>6.7828446206824586E-2</v>
      </c>
      <c r="AD12" s="473">
        <v>991</v>
      </c>
      <c r="AE12" s="928">
        <v>46</v>
      </c>
      <c r="AF12" s="726">
        <v>4.6417759838546922E-2</v>
      </c>
      <c r="AH12" s="142">
        <v>2419</v>
      </c>
      <c r="AI12" s="928">
        <v>75</v>
      </c>
      <c r="AJ12" s="726">
        <v>3.1004547333608929E-2</v>
      </c>
      <c r="AL12" s="142">
        <v>31677</v>
      </c>
      <c r="AM12" s="928">
        <v>1237</v>
      </c>
      <c r="AN12" s="726">
        <v>3.9050415127695172E-2</v>
      </c>
    </row>
    <row r="13" spans="1:40" x14ac:dyDescent="0.25">
      <c r="A13" s="40" t="s">
        <v>13</v>
      </c>
      <c r="B13" s="807"/>
      <c r="C13" s="927"/>
      <c r="D13" s="504"/>
      <c r="E13" s="27"/>
      <c r="F13" s="807"/>
      <c r="G13" s="927"/>
      <c r="H13" s="504"/>
      <c r="I13" s="27"/>
      <c r="J13" s="927"/>
      <c r="K13" s="927"/>
      <c r="L13" s="504"/>
      <c r="M13" s="27"/>
      <c r="N13" s="807"/>
      <c r="O13" s="927"/>
      <c r="P13" s="504"/>
      <c r="Q13" s="27"/>
      <c r="R13" s="807"/>
      <c r="S13" s="927"/>
      <c r="T13" s="504"/>
      <c r="V13" s="813"/>
      <c r="W13" s="927"/>
      <c r="X13" s="504"/>
      <c r="Y13" s="27"/>
      <c r="Z13" s="813"/>
      <c r="AA13" s="927"/>
      <c r="AB13" s="504"/>
      <c r="AC13" s="27"/>
      <c r="AD13" s="813"/>
      <c r="AE13" s="927"/>
      <c r="AF13" s="504"/>
      <c r="AG13" s="27"/>
      <c r="AH13" s="503"/>
      <c r="AI13" s="927"/>
      <c r="AJ13" s="504"/>
      <c r="AK13" s="27"/>
      <c r="AL13" s="503"/>
      <c r="AM13" s="927"/>
      <c r="AN13" s="504"/>
    </row>
    <row r="14" spans="1:40" x14ac:dyDescent="0.25">
      <c r="A14" s="7" t="s">
        <v>14</v>
      </c>
      <c r="B14" s="807">
        <v>5251</v>
      </c>
      <c r="C14" s="927">
        <v>229</v>
      </c>
      <c r="D14" s="727">
        <v>4.3610740811274043E-2</v>
      </c>
      <c r="F14" s="807">
        <v>1550</v>
      </c>
      <c r="G14" s="927">
        <v>137</v>
      </c>
      <c r="H14" s="727">
        <v>8.8387096774193555E-2</v>
      </c>
      <c r="J14" s="927">
        <v>39</v>
      </c>
      <c r="K14" s="927">
        <v>0</v>
      </c>
      <c r="L14" s="727">
        <v>0</v>
      </c>
      <c r="N14" s="807">
        <v>960</v>
      </c>
      <c r="O14" s="927">
        <v>41</v>
      </c>
      <c r="P14" s="727">
        <v>4.2708333333333334E-2</v>
      </c>
      <c r="R14" s="807">
        <v>7800</v>
      </c>
      <c r="S14" s="927">
        <v>407</v>
      </c>
      <c r="T14" s="727">
        <v>5.2179487179487179E-2</v>
      </c>
      <c r="V14" s="813">
        <v>5865</v>
      </c>
      <c r="W14" s="927">
        <v>242</v>
      </c>
      <c r="X14" s="727">
        <v>4.1261722080136405E-2</v>
      </c>
      <c r="Z14" s="813">
        <v>1582</v>
      </c>
      <c r="AA14" s="927">
        <v>119</v>
      </c>
      <c r="AB14" s="727">
        <v>7.5221238938053103E-2</v>
      </c>
      <c r="AD14" s="813">
        <v>29</v>
      </c>
      <c r="AE14" s="927">
        <v>1</v>
      </c>
      <c r="AF14" s="727">
        <v>3.4482758620689655E-2</v>
      </c>
      <c r="AH14" s="142">
        <v>1049</v>
      </c>
      <c r="AI14" s="927">
        <v>73</v>
      </c>
      <c r="AJ14" s="727">
        <v>6.9590085795996182E-2</v>
      </c>
      <c r="AL14" s="142">
        <v>8525</v>
      </c>
      <c r="AM14" s="927">
        <v>435</v>
      </c>
      <c r="AN14" s="727">
        <v>5.1026392961876832E-2</v>
      </c>
    </row>
    <row r="15" spans="1:40" x14ac:dyDescent="0.25">
      <c r="A15" s="7" t="s">
        <v>15</v>
      </c>
      <c r="B15" s="807">
        <v>7942</v>
      </c>
      <c r="C15" s="927">
        <v>302</v>
      </c>
      <c r="D15" s="727">
        <v>3.8025686225132208E-2</v>
      </c>
      <c r="F15" s="807">
        <v>4401</v>
      </c>
      <c r="G15" s="927">
        <v>420</v>
      </c>
      <c r="H15" s="727">
        <v>9.5432856169052491E-2</v>
      </c>
      <c r="J15" s="927">
        <v>411</v>
      </c>
      <c r="K15" s="927">
        <v>31</v>
      </c>
      <c r="L15" s="727">
        <v>7.5425790754257913E-2</v>
      </c>
      <c r="N15" s="807">
        <v>2812</v>
      </c>
      <c r="O15" s="927">
        <v>94</v>
      </c>
      <c r="P15" s="727">
        <v>3.3428165007112376E-2</v>
      </c>
      <c r="R15" s="807">
        <v>15566</v>
      </c>
      <c r="S15" s="927">
        <v>847</v>
      </c>
      <c r="T15" s="727">
        <v>5.4413465244764231E-2</v>
      </c>
      <c r="V15" s="813">
        <v>7890</v>
      </c>
      <c r="W15" s="927">
        <v>370</v>
      </c>
      <c r="X15" s="727">
        <v>4.6894803548795945E-2</v>
      </c>
      <c r="Z15" s="813">
        <v>4494</v>
      </c>
      <c r="AA15" s="927">
        <v>391</v>
      </c>
      <c r="AB15" s="727">
        <v>8.7004895416110367E-2</v>
      </c>
      <c r="AD15" s="813">
        <v>437</v>
      </c>
      <c r="AE15" s="927">
        <v>25</v>
      </c>
      <c r="AF15" s="727">
        <v>5.7208237986270026E-2</v>
      </c>
      <c r="AH15" s="142">
        <v>2783</v>
      </c>
      <c r="AI15" s="927">
        <v>124</v>
      </c>
      <c r="AJ15" s="727">
        <v>4.4556234279554435E-2</v>
      </c>
      <c r="AL15" s="142">
        <v>15604</v>
      </c>
      <c r="AM15" s="927">
        <v>910</v>
      </c>
      <c r="AN15" s="727">
        <v>5.8318379902589076E-2</v>
      </c>
    </row>
    <row r="16" spans="1:40" x14ac:dyDescent="0.25">
      <c r="A16" s="7" t="s">
        <v>16</v>
      </c>
      <c r="B16" s="807">
        <v>10439</v>
      </c>
      <c r="C16" s="927">
        <v>260</v>
      </c>
      <c r="D16" s="727">
        <v>2.4906600249066001E-2</v>
      </c>
      <c r="F16" s="807">
        <v>6616</v>
      </c>
      <c r="G16" s="927">
        <v>500</v>
      </c>
      <c r="H16" s="727">
        <v>7.5574365175332531E-2</v>
      </c>
      <c r="J16" s="927">
        <v>670</v>
      </c>
      <c r="K16" s="927">
        <v>42</v>
      </c>
      <c r="L16" s="727">
        <v>6.2686567164179099E-2</v>
      </c>
      <c r="N16" s="807">
        <v>2420</v>
      </c>
      <c r="O16" s="927">
        <v>44</v>
      </c>
      <c r="P16" s="727">
        <v>1.8181818181818181E-2</v>
      </c>
      <c r="R16" s="807">
        <v>20145</v>
      </c>
      <c r="S16" s="927">
        <v>846</v>
      </c>
      <c r="T16" s="727">
        <v>4.1995532390171258E-2</v>
      </c>
      <c r="V16" s="813">
        <v>9361</v>
      </c>
      <c r="W16" s="927">
        <v>261</v>
      </c>
      <c r="X16" s="727">
        <v>2.7881636577288753E-2</v>
      </c>
      <c r="Z16" s="813">
        <v>6097</v>
      </c>
      <c r="AA16" s="927">
        <v>471</v>
      </c>
      <c r="AB16" s="727">
        <v>7.7251107101853372E-2</v>
      </c>
      <c r="AD16" s="813">
        <v>651</v>
      </c>
      <c r="AE16" s="927">
        <v>38</v>
      </c>
      <c r="AF16" s="727">
        <v>5.8371735791090631E-2</v>
      </c>
      <c r="AH16" s="142">
        <v>2391</v>
      </c>
      <c r="AI16" s="927">
        <v>56</v>
      </c>
      <c r="AJ16" s="727">
        <v>2.3421162693433709E-2</v>
      </c>
      <c r="AL16" s="142">
        <v>18500</v>
      </c>
      <c r="AM16" s="927">
        <v>826</v>
      </c>
      <c r="AN16" s="727">
        <v>4.4648648648648648E-2</v>
      </c>
    </row>
    <row r="17" spans="1:40" x14ac:dyDescent="0.25">
      <c r="A17" s="7" t="s">
        <v>17</v>
      </c>
      <c r="B17" s="807">
        <v>11174</v>
      </c>
      <c r="C17" s="927">
        <v>165</v>
      </c>
      <c r="D17" s="727">
        <v>1.4766422051190263E-2</v>
      </c>
      <c r="F17" s="807">
        <v>5818</v>
      </c>
      <c r="G17" s="927">
        <v>263</v>
      </c>
      <c r="H17" s="727">
        <v>4.520453764180131E-2</v>
      </c>
      <c r="J17" s="927">
        <v>715</v>
      </c>
      <c r="K17" s="927">
        <v>20</v>
      </c>
      <c r="L17" s="727">
        <v>2.7972027972027972E-2</v>
      </c>
      <c r="N17" s="807">
        <v>2593</v>
      </c>
      <c r="O17" s="927">
        <v>36</v>
      </c>
      <c r="P17" s="727">
        <v>1.3883532587736213E-2</v>
      </c>
      <c r="R17" s="807">
        <v>20300</v>
      </c>
      <c r="S17" s="927">
        <v>484</v>
      </c>
      <c r="T17" s="727">
        <v>2.3842364532019704E-2</v>
      </c>
      <c r="V17" s="813">
        <v>10656</v>
      </c>
      <c r="W17" s="927">
        <v>163</v>
      </c>
      <c r="X17" s="727">
        <v>1.5296546546546547E-2</v>
      </c>
      <c r="Z17" s="813">
        <v>5957</v>
      </c>
      <c r="AA17" s="927">
        <v>238</v>
      </c>
      <c r="AB17" s="727">
        <v>3.9952996474735603E-2</v>
      </c>
      <c r="AD17" s="813">
        <v>737</v>
      </c>
      <c r="AE17" s="927">
        <v>24</v>
      </c>
      <c r="AF17" s="727">
        <v>3.2564450474898234E-2</v>
      </c>
      <c r="AH17" s="142">
        <v>2659</v>
      </c>
      <c r="AI17" s="927">
        <v>46</v>
      </c>
      <c r="AJ17" s="727">
        <v>1.7299736743136517E-2</v>
      </c>
      <c r="AL17" s="142">
        <v>20009</v>
      </c>
      <c r="AM17" s="927">
        <v>471</v>
      </c>
      <c r="AN17" s="727">
        <v>2.3539407266729973E-2</v>
      </c>
    </row>
    <row r="18" spans="1:40" x14ac:dyDescent="0.25">
      <c r="A18" s="7" t="s">
        <v>18</v>
      </c>
      <c r="B18" s="807">
        <v>4020</v>
      </c>
      <c r="C18" s="927">
        <v>27</v>
      </c>
      <c r="D18" s="727">
        <v>6.7164179104477612E-3</v>
      </c>
      <c r="F18" s="807">
        <v>1096</v>
      </c>
      <c r="G18" s="927">
        <v>18</v>
      </c>
      <c r="H18" s="727">
        <v>1.6423357664233577E-2</v>
      </c>
      <c r="J18" s="927">
        <v>106</v>
      </c>
      <c r="K18" s="927">
        <v>3</v>
      </c>
      <c r="L18" s="727">
        <v>2.8301886792452831E-2</v>
      </c>
      <c r="N18" s="807">
        <v>807</v>
      </c>
      <c r="O18" s="927">
        <v>4</v>
      </c>
      <c r="P18" s="727">
        <v>4.9566294919454771E-3</v>
      </c>
      <c r="R18" s="807">
        <v>6029</v>
      </c>
      <c r="S18" s="927">
        <v>52</v>
      </c>
      <c r="T18" s="727">
        <v>8.6249792668767616E-3</v>
      </c>
      <c r="V18" s="813">
        <v>3559</v>
      </c>
      <c r="W18" s="927">
        <v>26</v>
      </c>
      <c r="X18" s="727">
        <v>7.3054228715931438E-3</v>
      </c>
      <c r="Z18" s="813">
        <v>1056</v>
      </c>
      <c r="AA18" s="927">
        <v>16</v>
      </c>
      <c r="AB18" s="727">
        <v>1.5151515151515152E-2</v>
      </c>
      <c r="AD18" s="813">
        <v>112</v>
      </c>
      <c r="AE18" s="927">
        <v>0</v>
      </c>
      <c r="AF18" s="727">
        <v>0</v>
      </c>
      <c r="AH18" s="142">
        <v>858</v>
      </c>
      <c r="AI18" s="927">
        <v>6</v>
      </c>
      <c r="AJ18" s="727">
        <v>6.993006993006993E-3</v>
      </c>
      <c r="AL18" s="142">
        <v>5585</v>
      </c>
      <c r="AM18" s="927">
        <v>48</v>
      </c>
      <c r="AN18" s="727">
        <v>8.5944494180841546E-3</v>
      </c>
    </row>
    <row r="19" spans="1:40" x14ac:dyDescent="0.25">
      <c r="A19" s="40" t="s">
        <v>137</v>
      </c>
      <c r="B19" s="809"/>
      <c r="C19" s="929"/>
      <c r="D19" s="504"/>
      <c r="E19" s="27"/>
      <c r="F19" s="809"/>
      <c r="G19" s="929"/>
      <c r="H19" s="504"/>
      <c r="I19" s="27"/>
      <c r="J19" s="929"/>
      <c r="K19" s="929"/>
      <c r="L19" s="504"/>
      <c r="M19" s="27"/>
      <c r="N19" s="809"/>
      <c r="O19" s="929"/>
      <c r="P19" s="504"/>
      <c r="Q19" s="27"/>
      <c r="R19" s="809"/>
      <c r="S19" s="929"/>
      <c r="T19" s="504"/>
      <c r="V19" s="815"/>
      <c r="W19" s="929"/>
      <c r="X19" s="504"/>
      <c r="Y19" s="27"/>
      <c r="Z19" s="815"/>
      <c r="AA19" s="929"/>
      <c r="AB19" s="504"/>
      <c r="AC19" s="27"/>
      <c r="AD19" s="815"/>
      <c r="AE19" s="929"/>
      <c r="AF19" s="504"/>
      <c r="AG19" s="27"/>
      <c r="AH19" s="503"/>
      <c r="AI19" s="929"/>
      <c r="AJ19" s="504"/>
      <c r="AK19" s="27"/>
      <c r="AL19" s="503"/>
      <c r="AM19" s="929"/>
      <c r="AN19" s="504"/>
    </row>
    <row r="20" spans="1:40" x14ac:dyDescent="0.25">
      <c r="A20" s="7" t="s">
        <v>72</v>
      </c>
      <c r="B20" s="807">
        <v>3682</v>
      </c>
      <c r="C20" s="927">
        <v>103</v>
      </c>
      <c r="D20" s="727">
        <v>2.7973927213470941E-2</v>
      </c>
      <c r="F20" s="807">
        <v>1865</v>
      </c>
      <c r="G20" s="927">
        <v>91</v>
      </c>
      <c r="H20" s="727">
        <v>4.8793565683646116E-2</v>
      </c>
      <c r="J20" s="927">
        <v>110</v>
      </c>
      <c r="K20" s="927">
        <v>5</v>
      </c>
      <c r="L20" s="727">
        <v>4.5454545454545456E-2</v>
      </c>
      <c r="N20" s="807">
        <v>322</v>
      </c>
      <c r="O20" s="927">
        <v>14</v>
      </c>
      <c r="P20" s="727">
        <v>4.3478260869565216E-2</v>
      </c>
      <c r="R20" s="807">
        <v>5979</v>
      </c>
      <c r="S20" s="927">
        <v>213</v>
      </c>
      <c r="T20" s="727">
        <v>3.5624686402408429E-2</v>
      </c>
      <c r="V20" s="813">
        <v>3674</v>
      </c>
      <c r="W20" s="927">
        <v>111</v>
      </c>
      <c r="X20" s="727">
        <v>3.0212302667392488E-2</v>
      </c>
      <c r="Z20" s="813">
        <v>1917</v>
      </c>
      <c r="AA20" s="927">
        <v>94</v>
      </c>
      <c r="AB20" s="727">
        <v>4.903495044340115E-2</v>
      </c>
      <c r="AD20" s="813">
        <v>125</v>
      </c>
      <c r="AE20" s="927">
        <v>5</v>
      </c>
      <c r="AF20" s="727">
        <v>0.04</v>
      </c>
      <c r="AH20" s="142">
        <v>596</v>
      </c>
      <c r="AI20" s="927">
        <v>24</v>
      </c>
      <c r="AJ20" s="727">
        <v>4.0268456375838924E-2</v>
      </c>
      <c r="AL20" s="142">
        <v>6312</v>
      </c>
      <c r="AM20" s="927">
        <v>234</v>
      </c>
      <c r="AN20" s="727">
        <v>3.7072243346007602E-2</v>
      </c>
    </row>
    <row r="21" spans="1:40" x14ac:dyDescent="0.25">
      <c r="A21" s="196" t="s">
        <v>73</v>
      </c>
      <c r="B21" s="807"/>
      <c r="C21" s="927"/>
      <c r="D21" s="499"/>
      <c r="F21" s="807"/>
      <c r="G21" s="927"/>
      <c r="H21" s="499"/>
      <c r="J21" s="927"/>
      <c r="K21" s="927"/>
      <c r="L21" s="499"/>
      <c r="N21" s="807"/>
      <c r="O21" s="927"/>
      <c r="P21" s="499"/>
      <c r="R21" s="807"/>
      <c r="S21" s="927"/>
      <c r="T21" s="499"/>
      <c r="V21" s="813"/>
      <c r="W21" s="927"/>
      <c r="X21" s="499"/>
      <c r="Z21" s="813"/>
      <c r="AA21" s="927"/>
      <c r="AB21" s="499"/>
      <c r="AD21" s="813"/>
      <c r="AE21" s="927"/>
      <c r="AF21" s="499"/>
      <c r="AH21" s="142"/>
      <c r="AI21" s="927"/>
      <c r="AJ21" s="499"/>
      <c r="AL21" s="142"/>
      <c r="AM21" s="927"/>
      <c r="AN21" s="499"/>
    </row>
    <row r="22" spans="1:40" x14ac:dyDescent="0.25">
      <c r="A22" s="196" t="s">
        <v>23</v>
      </c>
      <c r="B22" s="807">
        <v>1514</v>
      </c>
      <c r="C22" s="927">
        <v>49</v>
      </c>
      <c r="D22" s="727">
        <v>3.2364597093791282E-2</v>
      </c>
      <c r="F22" s="807">
        <v>804</v>
      </c>
      <c r="G22" s="927">
        <v>35</v>
      </c>
      <c r="H22" s="727">
        <v>4.3532338308457715E-2</v>
      </c>
      <c r="J22" s="927">
        <v>40</v>
      </c>
      <c r="K22" s="927" t="s">
        <v>45</v>
      </c>
      <c r="L22" s="807" t="s">
        <v>45</v>
      </c>
      <c r="N22" s="807">
        <v>118</v>
      </c>
      <c r="O22" s="927">
        <v>8</v>
      </c>
      <c r="P22" s="727">
        <v>6.7796610169491525E-2</v>
      </c>
      <c r="R22" s="807">
        <v>2476</v>
      </c>
      <c r="S22" s="927">
        <v>93</v>
      </c>
      <c r="T22" s="727">
        <v>3.7560581583198707E-2</v>
      </c>
      <c r="V22" s="813">
        <v>1586</v>
      </c>
      <c r="W22" s="927">
        <v>58</v>
      </c>
      <c r="X22" s="727">
        <v>3.6569987389659518E-2</v>
      </c>
      <c r="Z22" s="813">
        <v>841</v>
      </c>
      <c r="AA22" s="927">
        <v>41</v>
      </c>
      <c r="AB22" s="727">
        <v>4.8751486325802618E-2</v>
      </c>
      <c r="AD22" s="813">
        <v>44</v>
      </c>
      <c r="AE22" s="927" t="s">
        <v>45</v>
      </c>
      <c r="AF22" s="727" t="s">
        <v>45</v>
      </c>
      <c r="AH22" s="142">
        <v>211</v>
      </c>
      <c r="AI22" s="927">
        <v>13</v>
      </c>
      <c r="AJ22" s="727">
        <v>6.1611374407582936E-2</v>
      </c>
      <c r="AL22" s="142">
        <v>2682</v>
      </c>
      <c r="AM22" s="927">
        <v>113</v>
      </c>
      <c r="AN22" s="727">
        <v>4.2132736763609249E-2</v>
      </c>
    </row>
    <row r="23" spans="1:40" x14ac:dyDescent="0.25">
      <c r="A23" s="196" t="s">
        <v>24</v>
      </c>
      <c r="B23" s="807">
        <v>1490</v>
      </c>
      <c r="C23" s="927">
        <v>34</v>
      </c>
      <c r="D23" s="727">
        <v>2.2818791946308724E-2</v>
      </c>
      <c r="F23" s="807">
        <v>643</v>
      </c>
      <c r="G23" s="927">
        <v>25</v>
      </c>
      <c r="H23" s="727">
        <v>3.8880248833592534E-2</v>
      </c>
      <c r="J23" s="927">
        <v>26</v>
      </c>
      <c r="K23" s="927" t="s">
        <v>45</v>
      </c>
      <c r="L23" s="807" t="s">
        <v>45</v>
      </c>
      <c r="N23" s="807">
        <v>144</v>
      </c>
      <c r="O23" s="927">
        <v>5</v>
      </c>
      <c r="P23" s="727">
        <v>3.4722222222222224E-2</v>
      </c>
      <c r="R23" s="807">
        <v>2303</v>
      </c>
      <c r="S23" s="927">
        <v>64</v>
      </c>
      <c r="T23" s="727">
        <v>2.7789839339991317E-2</v>
      </c>
      <c r="V23" s="813">
        <v>1429</v>
      </c>
      <c r="W23" s="927">
        <v>33</v>
      </c>
      <c r="X23" s="727">
        <v>2.3093072078376489E-2</v>
      </c>
      <c r="Z23" s="813">
        <v>638</v>
      </c>
      <c r="AA23" s="927">
        <v>36</v>
      </c>
      <c r="AB23" s="727">
        <v>5.6426332288401257E-2</v>
      </c>
      <c r="AD23" s="813">
        <v>33</v>
      </c>
      <c r="AE23" s="927" t="s">
        <v>45</v>
      </c>
      <c r="AF23" s="727" t="s">
        <v>45</v>
      </c>
      <c r="AH23" s="142">
        <v>264</v>
      </c>
      <c r="AI23" s="927">
        <v>6</v>
      </c>
      <c r="AJ23" s="727">
        <v>2.2727272727272728E-2</v>
      </c>
      <c r="AL23" s="142">
        <v>2364</v>
      </c>
      <c r="AM23" s="927">
        <v>76</v>
      </c>
      <c r="AN23" s="727">
        <v>3.2148900169204735E-2</v>
      </c>
    </row>
    <row r="24" spans="1:40" x14ac:dyDescent="0.25">
      <c r="A24" s="196" t="s">
        <v>25</v>
      </c>
      <c r="B24" s="807">
        <v>250</v>
      </c>
      <c r="C24" s="927">
        <v>10</v>
      </c>
      <c r="D24" s="727">
        <v>0.04</v>
      </c>
      <c r="F24" s="807">
        <v>169</v>
      </c>
      <c r="G24" s="927">
        <v>12</v>
      </c>
      <c r="H24" s="727">
        <v>7.1005917159763315E-2</v>
      </c>
      <c r="J24" s="927">
        <v>14</v>
      </c>
      <c r="K24" s="927" t="s">
        <v>45</v>
      </c>
      <c r="L24" s="807" t="s">
        <v>45</v>
      </c>
      <c r="N24" s="807">
        <v>8</v>
      </c>
      <c r="O24" s="927" t="s">
        <v>45</v>
      </c>
      <c r="P24" s="807" t="s">
        <v>45</v>
      </c>
      <c r="R24" s="807">
        <v>441</v>
      </c>
      <c r="S24" s="927">
        <v>23</v>
      </c>
      <c r="T24" s="727">
        <v>5.2154195011337869E-2</v>
      </c>
      <c r="V24" s="813">
        <v>230</v>
      </c>
      <c r="W24" s="927">
        <v>6</v>
      </c>
      <c r="X24" s="727">
        <v>2.6086956521739129E-2</v>
      </c>
      <c r="Z24" s="813">
        <v>168</v>
      </c>
      <c r="AA24" s="927">
        <v>4</v>
      </c>
      <c r="AB24" s="727">
        <v>2.3809523809523808E-2</v>
      </c>
      <c r="AD24" s="813">
        <v>17</v>
      </c>
      <c r="AE24" s="927" t="s">
        <v>45</v>
      </c>
      <c r="AF24" s="727" t="s">
        <v>45</v>
      </c>
      <c r="AH24" s="142">
        <v>22</v>
      </c>
      <c r="AI24" s="927" t="s">
        <v>45</v>
      </c>
      <c r="AJ24" s="142" t="s">
        <v>45</v>
      </c>
      <c r="AL24" s="142">
        <v>437</v>
      </c>
      <c r="AM24" s="927">
        <v>10</v>
      </c>
      <c r="AN24" s="727">
        <v>2.2883295194508008E-2</v>
      </c>
    </row>
    <row r="25" spans="1:40" x14ac:dyDescent="0.25">
      <c r="A25" s="196" t="s">
        <v>74</v>
      </c>
      <c r="B25" s="807">
        <v>428</v>
      </c>
      <c r="C25" s="927">
        <v>10</v>
      </c>
      <c r="D25" s="727">
        <v>2.336448598130841E-2</v>
      </c>
      <c r="F25" s="807">
        <v>249</v>
      </c>
      <c r="G25" s="927">
        <v>19</v>
      </c>
      <c r="H25" s="727">
        <v>7.6305220883534142E-2</v>
      </c>
      <c r="J25" s="927">
        <v>30</v>
      </c>
      <c r="K25" s="927">
        <v>3</v>
      </c>
      <c r="L25" s="727">
        <v>0.1</v>
      </c>
      <c r="N25" s="807">
        <v>52</v>
      </c>
      <c r="O25" s="927" t="s">
        <v>45</v>
      </c>
      <c r="P25" s="807" t="s">
        <v>45</v>
      </c>
      <c r="R25" s="807">
        <v>759</v>
      </c>
      <c r="S25" s="927">
        <v>33</v>
      </c>
      <c r="T25" s="727">
        <v>4.3478260869565216E-2</v>
      </c>
      <c r="V25" s="813">
        <v>429</v>
      </c>
      <c r="W25" s="927">
        <v>14</v>
      </c>
      <c r="X25" s="727">
        <v>3.2634032634032632E-2</v>
      </c>
      <c r="Z25" s="813">
        <v>270</v>
      </c>
      <c r="AA25" s="927">
        <v>13</v>
      </c>
      <c r="AB25" s="727">
        <v>4.8148148148148148E-2</v>
      </c>
      <c r="AD25" s="813">
        <v>31</v>
      </c>
      <c r="AE25" s="927">
        <v>3</v>
      </c>
      <c r="AF25" s="727">
        <v>9.6774193548387094E-2</v>
      </c>
      <c r="AH25" s="142">
        <v>99</v>
      </c>
      <c r="AI25" s="927" t="s">
        <v>45</v>
      </c>
      <c r="AJ25" s="142" t="s">
        <v>45</v>
      </c>
      <c r="AL25" s="142">
        <v>829</v>
      </c>
      <c r="AM25" s="927">
        <v>35</v>
      </c>
      <c r="AN25" s="727">
        <v>4.2219541616405308E-2</v>
      </c>
    </row>
    <row r="26" spans="1:40" x14ac:dyDescent="0.25">
      <c r="A26" s="7" t="s">
        <v>27</v>
      </c>
      <c r="B26" s="807">
        <v>28522</v>
      </c>
      <c r="C26" s="927">
        <v>670</v>
      </c>
      <c r="D26" s="727">
        <v>2.3490638805132878E-2</v>
      </c>
      <c r="F26" s="807">
        <v>14661</v>
      </c>
      <c r="G26" s="927">
        <v>1083</v>
      </c>
      <c r="H26" s="727">
        <v>7.3869449560057296E-2</v>
      </c>
      <c r="J26" s="927">
        <v>1378</v>
      </c>
      <c r="K26" s="927">
        <v>79</v>
      </c>
      <c r="L26" s="727">
        <v>5.7329462989840346E-2</v>
      </c>
      <c r="N26" s="807">
        <v>2299</v>
      </c>
      <c r="O26" s="927">
        <v>122</v>
      </c>
      <c r="P26" s="727">
        <v>5.3066550674206174E-2</v>
      </c>
      <c r="R26" s="807">
        <v>46860</v>
      </c>
      <c r="S26" s="927">
        <v>1954</v>
      </c>
      <c r="T26" s="727">
        <v>4.1698676909944513E-2</v>
      </c>
      <c r="V26" s="813">
        <v>26278</v>
      </c>
      <c r="W26" s="927">
        <v>737</v>
      </c>
      <c r="X26" s="727">
        <v>2.8046274450110358E-2</v>
      </c>
      <c r="Z26" s="813">
        <v>14241</v>
      </c>
      <c r="AA26" s="927">
        <v>994</v>
      </c>
      <c r="AB26" s="727">
        <v>6.9798469208622996E-2</v>
      </c>
      <c r="AD26" s="813">
        <v>1382</v>
      </c>
      <c r="AE26" s="927">
        <v>69</v>
      </c>
      <c r="AF26" s="727">
        <v>4.9927641099855286E-2</v>
      </c>
      <c r="AH26" s="142">
        <v>4236</v>
      </c>
      <c r="AI26" s="927">
        <v>174</v>
      </c>
      <c r="AJ26" s="727">
        <v>4.1076487252124649E-2</v>
      </c>
      <c r="AL26" s="142">
        <v>46137</v>
      </c>
      <c r="AM26" s="927">
        <v>1974</v>
      </c>
      <c r="AN26" s="727">
        <v>4.2785616750113789E-2</v>
      </c>
    </row>
    <row r="27" spans="1:40" x14ac:dyDescent="0.25">
      <c r="A27" s="446" t="s">
        <v>333</v>
      </c>
      <c r="B27" s="807">
        <v>6622</v>
      </c>
      <c r="C27" s="927">
        <v>210</v>
      </c>
      <c r="D27" s="727">
        <v>3.1712473572938688E-2</v>
      </c>
      <c r="F27" s="807">
        <v>2955</v>
      </c>
      <c r="G27" s="927">
        <v>164</v>
      </c>
      <c r="H27" s="727">
        <v>5.549915397631134E-2</v>
      </c>
      <c r="J27" s="927">
        <v>453</v>
      </c>
      <c r="K27" s="927">
        <v>12</v>
      </c>
      <c r="L27" s="727">
        <v>2.6490066225165563E-2</v>
      </c>
      <c r="N27" s="807">
        <v>6971</v>
      </c>
      <c r="O27" s="927">
        <v>83</v>
      </c>
      <c r="P27" s="727">
        <v>1.1906469660020083E-2</v>
      </c>
      <c r="R27" s="807">
        <v>17001</v>
      </c>
      <c r="S27" s="927">
        <v>469</v>
      </c>
      <c r="T27" s="727">
        <v>2.7586612552202811E-2</v>
      </c>
      <c r="V27" s="813">
        <v>7379</v>
      </c>
      <c r="W27" s="927">
        <v>214</v>
      </c>
      <c r="X27" s="727">
        <v>2.900121967746307E-2</v>
      </c>
      <c r="Z27" s="813">
        <v>3028</v>
      </c>
      <c r="AA27" s="927">
        <v>147</v>
      </c>
      <c r="AB27" s="727">
        <v>4.854689564068692E-2</v>
      </c>
      <c r="AD27" s="813">
        <v>459</v>
      </c>
      <c r="AE27" s="927">
        <v>14</v>
      </c>
      <c r="AF27" s="727">
        <v>3.0501089324618737E-2</v>
      </c>
      <c r="AH27" s="142">
        <v>4908</v>
      </c>
      <c r="AI27" s="927">
        <v>107</v>
      </c>
      <c r="AJ27" s="727">
        <v>2.1801140994295028E-2</v>
      </c>
      <c r="AL27" s="142">
        <v>15774</v>
      </c>
      <c r="AM27" s="927">
        <v>482</v>
      </c>
      <c r="AN27" s="727">
        <v>3.0556612146570305E-2</v>
      </c>
    </row>
    <row r="28" spans="1:40" x14ac:dyDescent="0.25">
      <c r="A28" s="7"/>
      <c r="B28" s="810"/>
      <c r="C28" s="810"/>
      <c r="D28" s="531"/>
      <c r="F28" s="810"/>
      <c r="G28" s="810"/>
      <c r="H28" s="531"/>
      <c r="J28" s="810"/>
      <c r="K28" s="810"/>
      <c r="L28" s="531"/>
      <c r="N28" s="810"/>
      <c r="O28" s="810"/>
      <c r="P28" s="531"/>
      <c r="R28" s="810"/>
      <c r="S28" s="810"/>
      <c r="T28" s="531"/>
      <c r="V28" s="816"/>
      <c r="W28" s="810"/>
      <c r="X28" s="531"/>
      <c r="Z28" s="816"/>
      <c r="AA28" s="810"/>
      <c r="AB28" s="531"/>
      <c r="AD28" s="816"/>
      <c r="AE28" s="810"/>
      <c r="AF28" s="531"/>
      <c r="AH28" s="142"/>
      <c r="AI28" s="810"/>
      <c r="AJ28" s="531"/>
      <c r="AL28" s="142"/>
      <c r="AM28" s="810"/>
      <c r="AN28" s="531"/>
    </row>
    <row r="29" spans="1:40" s="2" customFormat="1" ht="15.6" x14ac:dyDescent="0.25">
      <c r="A29" s="505" t="s">
        <v>302</v>
      </c>
      <c r="B29" s="811"/>
      <c r="C29" s="806">
        <v>0.78636826042726349</v>
      </c>
      <c r="D29" s="715"/>
      <c r="E29" s="715"/>
      <c r="F29" s="811"/>
      <c r="G29" s="806">
        <v>0.87742899850523171</v>
      </c>
      <c r="H29" s="715"/>
      <c r="I29" s="715"/>
      <c r="J29" s="811"/>
      <c r="K29" s="806">
        <v>0.875</v>
      </c>
      <c r="L29" s="715"/>
      <c r="M29" s="715"/>
      <c r="N29" s="811"/>
      <c r="O29" s="806">
        <v>0.62100456621004563</v>
      </c>
      <c r="P29" s="715"/>
      <c r="Q29" s="715"/>
      <c r="R29" s="811"/>
      <c r="S29" s="806">
        <v>0.82207890743550838</v>
      </c>
      <c r="T29" s="715"/>
      <c r="U29" s="715"/>
      <c r="V29" s="817"/>
      <c r="W29" s="806">
        <v>0.79849340866290019</v>
      </c>
      <c r="X29" s="715"/>
      <c r="Y29" s="715"/>
      <c r="Z29" s="817"/>
      <c r="AA29" s="806">
        <v>0.88097165991902837</v>
      </c>
      <c r="AB29" s="715"/>
      <c r="AC29" s="715"/>
      <c r="AD29" s="817"/>
      <c r="AE29" s="806">
        <v>0.84090909090909094</v>
      </c>
      <c r="AF29" s="715"/>
      <c r="AG29" s="715"/>
      <c r="AH29" s="715"/>
      <c r="AI29" s="806">
        <v>0.64918032786885249</v>
      </c>
      <c r="AJ29" s="715"/>
      <c r="AK29" s="715"/>
      <c r="AL29" s="715"/>
      <c r="AM29" s="806">
        <v>0.82081784386617096</v>
      </c>
      <c r="AN29" s="715"/>
    </row>
    <row r="30" spans="1:40" x14ac:dyDescent="0.25">
      <c r="A30" s="7"/>
      <c r="B30" s="810"/>
      <c r="C30" s="810"/>
      <c r="D30" s="531"/>
      <c r="F30" s="810"/>
      <c r="G30" s="810"/>
      <c r="H30" s="531"/>
      <c r="J30" s="810"/>
      <c r="K30" s="810"/>
      <c r="L30" s="531"/>
      <c r="N30" s="810"/>
      <c r="O30" s="810"/>
      <c r="P30" s="531"/>
      <c r="R30" s="810"/>
      <c r="S30" s="810"/>
      <c r="T30" s="531"/>
      <c r="V30" s="816"/>
      <c r="W30" s="810"/>
      <c r="X30" s="531"/>
      <c r="Z30" s="816"/>
      <c r="AA30" s="810"/>
      <c r="AB30" s="531"/>
      <c r="AD30" s="816"/>
      <c r="AE30" s="810"/>
      <c r="AF30" s="531"/>
      <c r="AH30" s="142"/>
      <c r="AI30" s="810"/>
      <c r="AJ30" s="531"/>
      <c r="AL30" s="142"/>
      <c r="AM30" s="810"/>
      <c r="AN30" s="531"/>
    </row>
    <row r="31" spans="1:40" x14ac:dyDescent="0.25">
      <c r="A31" s="40" t="s">
        <v>29</v>
      </c>
      <c r="B31" s="812"/>
      <c r="C31" s="812"/>
      <c r="D31" s="504"/>
      <c r="E31" s="27"/>
      <c r="F31" s="812"/>
      <c r="G31" s="812"/>
      <c r="H31" s="504"/>
      <c r="I31" s="27"/>
      <c r="J31" s="812"/>
      <c r="K31" s="812"/>
      <c r="L31" s="504"/>
      <c r="M31" s="27"/>
      <c r="N31" s="812"/>
      <c r="O31" s="812"/>
      <c r="P31" s="504"/>
      <c r="Q31" s="27"/>
      <c r="R31" s="812"/>
      <c r="S31" s="812"/>
      <c r="T31" s="504"/>
      <c r="V31" s="818"/>
      <c r="W31" s="812"/>
      <c r="X31" s="504"/>
      <c r="Y31" s="27"/>
      <c r="Z31" s="818"/>
      <c r="AA31" s="812"/>
      <c r="AB31" s="504"/>
      <c r="AC31" s="27"/>
      <c r="AD31" s="818"/>
      <c r="AE31" s="812"/>
      <c r="AF31" s="504"/>
      <c r="AG31" s="27"/>
      <c r="AH31" s="503"/>
      <c r="AI31" s="812"/>
      <c r="AJ31" s="504"/>
      <c r="AK31" s="27"/>
      <c r="AL31" s="503"/>
      <c r="AM31" s="812"/>
      <c r="AN31" s="504"/>
    </row>
    <row r="32" spans="1:40" x14ac:dyDescent="0.25">
      <c r="A32" s="7" t="s">
        <v>30</v>
      </c>
      <c r="B32" s="807">
        <v>1536</v>
      </c>
      <c r="C32" s="927">
        <v>38</v>
      </c>
      <c r="D32" s="727">
        <v>2.4739583333333332E-2</v>
      </c>
      <c r="F32" s="807">
        <v>755</v>
      </c>
      <c r="G32" s="927">
        <v>52</v>
      </c>
      <c r="H32" s="727">
        <v>6.887417218543046E-2</v>
      </c>
      <c r="J32" s="807">
        <v>56</v>
      </c>
      <c r="K32" s="927" t="s">
        <v>45</v>
      </c>
      <c r="L32" s="807" t="s">
        <v>45</v>
      </c>
      <c r="N32" s="807">
        <v>271</v>
      </c>
      <c r="O32" s="927">
        <v>17</v>
      </c>
      <c r="P32" s="727">
        <v>6.273062730627306E-2</v>
      </c>
      <c r="R32" s="807">
        <v>2618</v>
      </c>
      <c r="S32" s="927">
        <v>109</v>
      </c>
      <c r="T32" s="727">
        <v>4.1634835752482814E-2</v>
      </c>
      <c r="V32" s="813">
        <v>1518</v>
      </c>
      <c r="W32" s="927">
        <v>30</v>
      </c>
      <c r="X32" s="727">
        <v>1.9762845849802372E-2</v>
      </c>
      <c r="Z32" s="813">
        <v>781</v>
      </c>
      <c r="AA32" s="927">
        <v>47</v>
      </c>
      <c r="AB32" s="727">
        <v>6.0179257362355951E-2</v>
      </c>
      <c r="AD32" s="813">
        <v>62</v>
      </c>
      <c r="AE32" s="927">
        <v>3</v>
      </c>
      <c r="AF32" s="727">
        <v>4.8387096774193547E-2</v>
      </c>
      <c r="AH32" s="142">
        <v>636</v>
      </c>
      <c r="AI32" s="927">
        <v>22</v>
      </c>
      <c r="AJ32" s="727">
        <v>3.4591194968553458E-2</v>
      </c>
      <c r="AL32" s="142">
        <v>2997</v>
      </c>
      <c r="AM32" s="927">
        <v>102</v>
      </c>
      <c r="AN32" s="727">
        <v>3.4034034034034037E-2</v>
      </c>
    </row>
    <row r="33" spans="1:44" x14ac:dyDescent="0.25">
      <c r="A33" s="7" t="s">
        <v>31</v>
      </c>
      <c r="B33" s="807">
        <v>23041</v>
      </c>
      <c r="C33" s="927">
        <v>607</v>
      </c>
      <c r="D33" s="727">
        <v>2.6344342693459484E-2</v>
      </c>
      <c r="F33" s="807">
        <v>12111</v>
      </c>
      <c r="G33" s="927">
        <v>838</v>
      </c>
      <c r="H33" s="727">
        <v>6.9193295351333492E-2</v>
      </c>
      <c r="J33" s="807">
        <v>1186</v>
      </c>
      <c r="K33" s="927" t="s">
        <v>45</v>
      </c>
      <c r="L33" s="807" t="s">
        <v>45</v>
      </c>
      <c r="N33" s="807">
        <v>1636</v>
      </c>
      <c r="O33" s="927">
        <v>119</v>
      </c>
      <c r="P33" s="727">
        <v>7.2738386308068462E-2</v>
      </c>
      <c r="R33" s="807">
        <v>37974</v>
      </c>
      <c r="S33" s="927">
        <v>1632</v>
      </c>
      <c r="T33" s="727">
        <v>4.2976773581924477E-2</v>
      </c>
      <c r="V33" s="813">
        <v>22979</v>
      </c>
      <c r="W33" s="927">
        <v>690</v>
      </c>
      <c r="X33" s="727">
        <v>3.0027416336655208E-2</v>
      </c>
      <c r="Z33" s="813">
        <v>11997</v>
      </c>
      <c r="AA33" s="927">
        <v>796</v>
      </c>
      <c r="AB33" s="727">
        <v>6.6349920813536717E-2</v>
      </c>
      <c r="AD33" s="813">
        <v>1224</v>
      </c>
      <c r="AE33" s="927">
        <v>60</v>
      </c>
      <c r="AF33" s="727">
        <v>4.9019607843137254E-2</v>
      </c>
      <c r="AH33" s="142">
        <v>4063</v>
      </c>
      <c r="AI33" s="927">
        <v>186</v>
      </c>
      <c r="AJ33" s="727">
        <v>4.5778981048486343E-2</v>
      </c>
      <c r="AL33" s="142">
        <v>40263</v>
      </c>
      <c r="AM33" s="927">
        <v>1732</v>
      </c>
      <c r="AN33" s="727">
        <v>4.3017162158805848E-2</v>
      </c>
    </row>
    <row r="34" spans="1:44" x14ac:dyDescent="0.25">
      <c r="A34" s="446" t="s">
        <v>333</v>
      </c>
      <c r="B34" s="807">
        <v>14249</v>
      </c>
      <c r="C34" s="927">
        <v>338</v>
      </c>
      <c r="D34" s="727">
        <v>2.3720962874587689E-2</v>
      </c>
      <c r="F34" s="807">
        <v>6615</v>
      </c>
      <c r="G34" s="927">
        <v>448</v>
      </c>
      <c r="H34" s="727">
        <v>6.7724867724867729E-2</v>
      </c>
      <c r="J34" s="807">
        <v>699</v>
      </c>
      <c r="K34" s="927">
        <v>26</v>
      </c>
      <c r="L34" s="727">
        <v>3.7195994277539342E-2</v>
      </c>
      <c r="N34" s="807">
        <v>7685</v>
      </c>
      <c r="O34" s="927">
        <v>83</v>
      </c>
      <c r="P34" s="727">
        <v>1.0800260247234874E-2</v>
      </c>
      <c r="R34" s="807">
        <v>29248</v>
      </c>
      <c r="S34" s="927">
        <v>895</v>
      </c>
      <c r="T34" s="727">
        <v>3.0600382932166301E-2</v>
      </c>
      <c r="V34" s="813">
        <v>12834</v>
      </c>
      <c r="W34" s="927">
        <v>342</v>
      </c>
      <c r="X34" s="727">
        <v>2.6647966339410939E-2</v>
      </c>
      <c r="Z34" s="813">
        <v>6408</v>
      </c>
      <c r="AA34" s="927">
        <v>392</v>
      </c>
      <c r="AB34" s="727">
        <v>6.117353308364544E-2</v>
      </c>
      <c r="AD34" s="813">
        <v>680</v>
      </c>
      <c r="AE34" s="927">
        <v>25</v>
      </c>
      <c r="AF34" s="727">
        <v>3.6764705882352942E-2</v>
      </c>
      <c r="AH34" s="142">
        <v>5041</v>
      </c>
      <c r="AI34" s="927">
        <v>97</v>
      </c>
      <c r="AJ34" s="727">
        <v>1.9242213846459036E-2</v>
      </c>
      <c r="AL34" s="142">
        <v>24963</v>
      </c>
      <c r="AM34" s="927">
        <v>856</v>
      </c>
      <c r="AN34" s="727">
        <v>3.4290750310459479E-2</v>
      </c>
    </row>
    <row r="35" spans="1:44" x14ac:dyDescent="0.25">
      <c r="A35" s="7"/>
      <c r="B35" s="142"/>
      <c r="C35" s="142"/>
      <c r="D35" s="531"/>
      <c r="F35" s="142"/>
      <c r="G35" s="142"/>
      <c r="H35" s="531"/>
      <c r="J35" s="142"/>
      <c r="K35" s="142"/>
      <c r="L35" s="531"/>
      <c r="N35" s="142"/>
      <c r="O35" s="142"/>
      <c r="P35" s="531"/>
      <c r="R35" s="142"/>
      <c r="S35" s="142"/>
      <c r="T35" s="531"/>
      <c r="V35" s="142"/>
      <c r="W35" s="142"/>
      <c r="X35" s="531"/>
      <c r="Z35" s="142"/>
      <c r="AA35" s="142"/>
      <c r="AB35" s="531"/>
      <c r="AD35" s="142"/>
      <c r="AE35" s="142"/>
      <c r="AF35" s="531"/>
      <c r="AH35" s="142"/>
      <c r="AI35" s="142"/>
      <c r="AJ35" s="531"/>
      <c r="AL35" s="142"/>
      <c r="AM35" s="142"/>
      <c r="AN35" s="531"/>
    </row>
    <row r="36" spans="1:44" s="2" customFormat="1" ht="15.6" x14ac:dyDescent="0.25">
      <c r="A36" s="505" t="s">
        <v>302</v>
      </c>
      <c r="B36" s="715"/>
      <c r="C36" s="715">
        <v>0.6561546286876907</v>
      </c>
      <c r="D36" s="715"/>
      <c r="E36" s="715"/>
      <c r="F36" s="715"/>
      <c r="G36" s="715">
        <v>0.66517189835575485</v>
      </c>
      <c r="H36" s="715"/>
      <c r="I36" s="715"/>
      <c r="J36" s="715"/>
      <c r="K36" s="715">
        <v>0.72916666666666663</v>
      </c>
      <c r="L36" s="715"/>
      <c r="M36" s="715"/>
      <c r="N36" s="715"/>
      <c r="O36" s="715">
        <v>0.62100456621004563</v>
      </c>
      <c r="P36" s="715"/>
      <c r="Q36" s="715"/>
      <c r="R36" s="715"/>
      <c r="S36" s="715">
        <v>0.66047040971168436</v>
      </c>
      <c r="T36" s="715"/>
      <c r="U36" s="715"/>
      <c r="V36" s="715"/>
      <c r="W36" s="715">
        <v>0.67796610169491522</v>
      </c>
      <c r="X36" s="715"/>
      <c r="Y36" s="715"/>
      <c r="Z36" s="715"/>
      <c r="AA36" s="715">
        <v>0.68259109311740895</v>
      </c>
      <c r="AB36" s="715"/>
      <c r="AC36" s="715"/>
      <c r="AD36" s="715"/>
      <c r="AE36" s="715">
        <v>0.71590909090909094</v>
      </c>
      <c r="AF36" s="715"/>
      <c r="AG36" s="715"/>
      <c r="AH36" s="715"/>
      <c r="AI36" s="715">
        <v>0.68196721311475406</v>
      </c>
      <c r="AJ36" s="715"/>
      <c r="AK36" s="715"/>
      <c r="AL36" s="715"/>
      <c r="AM36" s="715">
        <v>0.68178438661710039</v>
      </c>
      <c r="AN36" s="715"/>
    </row>
    <row r="37" spans="1:44" x14ac:dyDescent="0.25">
      <c r="A37" s="7"/>
      <c r="B37" s="142"/>
      <c r="C37" s="142"/>
      <c r="D37" s="531"/>
      <c r="F37" s="142"/>
      <c r="G37" s="142"/>
      <c r="H37" s="531"/>
      <c r="J37" s="142"/>
      <c r="K37" s="142"/>
      <c r="L37" s="531"/>
      <c r="N37" s="142"/>
      <c r="O37" s="142"/>
      <c r="P37" s="531"/>
      <c r="R37" s="142"/>
      <c r="S37" s="142"/>
      <c r="T37" s="531"/>
      <c r="V37" s="142"/>
      <c r="W37" s="142"/>
      <c r="X37" s="531"/>
      <c r="Z37" s="142"/>
      <c r="AA37" s="142"/>
      <c r="AB37" s="531"/>
      <c r="AD37" s="142"/>
      <c r="AE37" s="142"/>
      <c r="AF37" s="531"/>
      <c r="AH37" s="142"/>
      <c r="AI37" s="142"/>
      <c r="AJ37" s="531"/>
      <c r="AL37" s="142"/>
      <c r="AM37" s="142"/>
      <c r="AN37" s="531"/>
    </row>
    <row r="38" spans="1:44" s="27" customFormat="1" x14ac:dyDescent="0.25">
      <c r="A38" s="40"/>
      <c r="B38" s="40"/>
      <c r="F38" s="40"/>
      <c r="J38" s="40"/>
      <c r="N38" s="40"/>
      <c r="R38" s="40"/>
      <c r="AO38" s="3"/>
      <c r="AP38" s="3"/>
      <c r="AQ38" s="3"/>
      <c r="AR38" s="3"/>
    </row>
    <row r="39" spans="1:44" x14ac:dyDescent="0.25">
      <c r="A39" s="910" t="s">
        <v>35</v>
      </c>
      <c r="B39" s="894"/>
      <c r="C39" s="911"/>
      <c r="D39" s="894"/>
      <c r="E39" s="894"/>
      <c r="F39" s="894"/>
      <c r="G39" s="911"/>
      <c r="H39" s="894"/>
      <c r="I39" s="894"/>
      <c r="J39" s="894"/>
      <c r="K39" s="911"/>
      <c r="L39" s="894"/>
      <c r="M39" s="894"/>
      <c r="N39" s="894"/>
      <c r="O39" s="894"/>
      <c r="P39" s="894"/>
    </row>
    <row r="40" spans="1:44" ht="15.6" x14ac:dyDescent="0.25">
      <c r="A40" s="5" t="s">
        <v>295</v>
      </c>
      <c r="B40" s="912"/>
      <c r="C40" s="912"/>
      <c r="D40" s="912"/>
      <c r="E40" s="912"/>
      <c r="F40" s="912"/>
      <c r="G40" s="912"/>
      <c r="H40" s="912"/>
      <c r="I40" s="912"/>
      <c r="J40" s="912"/>
      <c r="K40" s="912"/>
      <c r="L40" s="912"/>
      <c r="M40" s="894"/>
      <c r="N40" s="894"/>
      <c r="O40" s="894"/>
      <c r="P40" s="894"/>
    </row>
    <row r="41" spans="1:44" ht="39" customHeight="1" x14ac:dyDescent="0.25">
      <c r="A41" s="1052" t="s">
        <v>303</v>
      </c>
      <c r="B41" s="1053"/>
      <c r="C41" s="1053"/>
      <c r="D41" s="1053"/>
      <c r="E41" s="1053"/>
      <c r="F41" s="1053"/>
      <c r="G41" s="1053"/>
      <c r="H41" s="1053"/>
      <c r="I41" s="1053"/>
      <c r="J41" s="1053"/>
      <c r="K41" s="1053"/>
      <c r="L41" s="1053"/>
      <c r="M41" s="1053"/>
      <c r="N41" s="1053"/>
      <c r="O41" s="1053"/>
      <c r="P41" s="1054"/>
    </row>
    <row r="42" spans="1:44" x14ac:dyDescent="0.25">
      <c r="A42" s="1052" t="s">
        <v>305</v>
      </c>
      <c r="B42" s="1053"/>
      <c r="C42" s="1053"/>
      <c r="D42" s="1053"/>
      <c r="E42" s="1053"/>
      <c r="F42" s="1053"/>
      <c r="G42" s="1053"/>
      <c r="H42" s="1053"/>
      <c r="I42" s="1053"/>
      <c r="J42" s="1053"/>
      <c r="K42" s="1053"/>
      <c r="L42" s="1053"/>
      <c r="M42" s="1053"/>
      <c r="N42" s="1053"/>
      <c r="O42" s="1053"/>
      <c r="P42" s="1054"/>
    </row>
    <row r="43" spans="1:44" x14ac:dyDescent="0.25">
      <c r="A43" s="1055" t="s">
        <v>335</v>
      </c>
      <c r="B43" s="1056"/>
      <c r="C43" s="1056"/>
      <c r="D43" s="1056"/>
      <c r="E43" s="1056"/>
      <c r="F43" s="1056"/>
      <c r="G43" s="1056"/>
      <c r="H43" s="1056"/>
      <c r="I43" s="1056"/>
      <c r="J43" s="1056"/>
      <c r="K43" s="1056"/>
      <c r="L43" s="1056"/>
      <c r="M43" s="1056"/>
      <c r="N43" s="1056"/>
      <c r="O43" s="1056"/>
      <c r="P43" s="1057"/>
    </row>
    <row r="44" spans="1:44" ht="26.25" customHeight="1" x14ac:dyDescent="0.25">
      <c r="A44" s="1053" t="s">
        <v>371</v>
      </c>
      <c r="B44" s="1053"/>
      <c r="C44" s="1053"/>
      <c r="D44" s="1053"/>
      <c r="E44" s="1053"/>
      <c r="F44" s="1053"/>
      <c r="G44" s="1053"/>
      <c r="H44" s="1053"/>
      <c r="I44" s="1053"/>
      <c r="J44" s="1053"/>
      <c r="K44" s="1053"/>
      <c r="L44" s="1053"/>
      <c r="M44" s="1053"/>
      <c r="N44" s="1053"/>
      <c r="O44" s="1053"/>
      <c r="P44" s="1053"/>
    </row>
    <row r="45" spans="1:44" x14ac:dyDescent="0.25">
      <c r="A45" s="913" t="s">
        <v>306</v>
      </c>
      <c r="B45" s="894"/>
      <c r="C45" s="894"/>
      <c r="D45" s="894"/>
      <c r="E45" s="894"/>
      <c r="F45" s="894"/>
      <c r="G45" s="894"/>
      <c r="H45" s="894"/>
      <c r="I45" s="894"/>
      <c r="J45" s="894"/>
      <c r="K45" s="894"/>
      <c r="L45" s="894"/>
      <c r="M45" s="894"/>
      <c r="N45" s="894"/>
      <c r="O45" s="894"/>
      <c r="P45" s="894"/>
    </row>
    <row r="46" spans="1:44" x14ac:dyDescent="0.25">
      <c r="A46" s="914"/>
      <c r="B46" s="914"/>
      <c r="C46" s="914"/>
      <c r="D46" s="914"/>
      <c r="E46" s="914"/>
      <c r="F46" s="914"/>
      <c r="G46" s="914"/>
      <c r="H46" s="914"/>
      <c r="I46" s="914"/>
      <c r="J46" s="914"/>
      <c r="K46" s="914"/>
      <c r="L46" s="914"/>
      <c r="M46" s="914"/>
      <c r="N46" s="914"/>
      <c r="O46" s="914"/>
      <c r="P46" s="914"/>
    </row>
    <row r="47" spans="1:44" x14ac:dyDescent="0.25">
      <c r="A47" s="1058" t="s">
        <v>307</v>
      </c>
      <c r="B47" s="1058"/>
      <c r="C47" s="1058"/>
      <c r="D47" s="1058"/>
      <c r="E47" s="1058"/>
      <c r="F47" s="1058"/>
      <c r="G47" s="1058"/>
      <c r="H47" s="1058"/>
      <c r="I47" s="1058"/>
      <c r="J47" s="1058"/>
      <c r="K47" s="1058"/>
      <c r="L47" s="1058"/>
      <c r="M47" s="1058"/>
      <c r="N47" s="1058"/>
      <c r="O47" s="1058"/>
      <c r="P47" s="1059"/>
    </row>
    <row r="48" spans="1:44" x14ac:dyDescent="0.25">
      <c r="A48" s="5"/>
    </row>
  </sheetData>
  <sheetProtection algorithmName="SHA-512" hashValue="MQbBJjd4QUCt8kgv6gsWN3B+uscfNZalo0ykZAth0cfwb1H5d6TF4pexvOSo0vg3EF/XtH5p56Z3wwtc2tTAEg==" saltValue="w75pdR3cUNE50EozuuNWgg==" spinCount="100000" sheet="1" objects="1" scenarios="1"/>
  <mergeCells count="17">
    <mergeCell ref="B5:T5"/>
    <mergeCell ref="V5:AN5"/>
    <mergeCell ref="B6:D6"/>
    <mergeCell ref="F6:H6"/>
    <mergeCell ref="J6:L6"/>
    <mergeCell ref="N6:P6"/>
    <mergeCell ref="R6:T6"/>
    <mergeCell ref="V6:X6"/>
    <mergeCell ref="Z6:AB6"/>
    <mergeCell ref="AD6:AF6"/>
    <mergeCell ref="AH6:AJ6"/>
    <mergeCell ref="AL6:AN6"/>
    <mergeCell ref="A42:P42"/>
    <mergeCell ref="A43:P43"/>
    <mergeCell ref="A44:P44"/>
    <mergeCell ref="A41:P41"/>
    <mergeCell ref="A47:P47"/>
  </mergeCells>
  <pageMargins left="0.74803149606299213" right="0.74803149606299213" top="0.98425196850393704" bottom="0.98425196850393704" header="0.51181102362204722" footer="0.51181102362204722"/>
  <pageSetup paperSize="8" scale="73" fitToWidth="2" pageOrder="overThenDown" orientation="landscape" r:id="rId1"/>
  <headerFooter alignWithMargins="0"/>
  <colBreaks count="1" manualBreakCount="1">
    <brk id="21" max="4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R60"/>
  <sheetViews>
    <sheetView zoomScaleNormal="100" workbookViewId="0">
      <pane xSplit="1" ySplit="2" topLeftCell="AC3" activePane="bottomRight" state="frozen"/>
      <selection pane="topRight" activeCell="B1" sqref="B1"/>
      <selection pane="bottomLeft" activeCell="A3" sqref="A3"/>
      <selection pane="bottomRight" activeCell="A2" sqref="A2"/>
    </sheetView>
  </sheetViews>
  <sheetFormatPr defaultRowHeight="13.2" x14ac:dyDescent="0.25"/>
  <cols>
    <col min="1" max="1" width="30.5546875" style="581" customWidth="1"/>
    <col min="2" max="2" width="21.44140625" style="581" customWidth="1"/>
    <col min="3" max="4" width="11.44140625" style="581" customWidth="1"/>
    <col min="5" max="5" width="12.109375" style="581" customWidth="1"/>
    <col min="6" max="8" width="11.44140625" style="581" customWidth="1"/>
    <col min="9" max="9" width="4.5546875" style="581" customWidth="1"/>
    <col min="10" max="10" width="19.5546875" style="581" customWidth="1"/>
    <col min="11" max="12" width="11.44140625" style="581" customWidth="1"/>
    <col min="13" max="13" width="12.44140625" style="581" customWidth="1"/>
    <col min="14" max="16" width="11.44140625" style="581" customWidth="1"/>
    <col min="17" max="17" width="5" style="581" customWidth="1"/>
    <col min="18" max="18" width="19.5546875" style="581" customWidth="1"/>
    <col min="19" max="20" width="11.44140625" style="581" customWidth="1"/>
    <col min="21" max="21" width="13.109375" style="581" customWidth="1"/>
    <col min="22" max="24" width="11.44140625" style="581" customWidth="1"/>
    <col min="25" max="25" width="4" style="581" customWidth="1"/>
    <col min="26" max="26" width="20.44140625" style="581" customWidth="1"/>
    <col min="27" max="28" width="11.44140625" style="581" customWidth="1"/>
    <col min="29" max="29" width="12.88671875" style="581" customWidth="1"/>
    <col min="30" max="30" width="8.88671875" style="581" customWidth="1"/>
    <col min="31" max="31" width="10.109375" style="581" customWidth="1"/>
    <col min="32" max="32" width="8.88671875" style="581" customWidth="1"/>
    <col min="33" max="33" width="4.5546875" style="581" customWidth="1"/>
    <col min="34" max="34" width="21.44140625" style="581" customWidth="1"/>
    <col min="35" max="40" width="11.109375" style="581" customWidth="1"/>
    <col min="41" max="256" width="9.109375" style="581"/>
    <col min="257" max="257" width="30.5546875" style="581" customWidth="1"/>
    <col min="258" max="258" width="21.44140625" style="581" customWidth="1"/>
    <col min="259" max="260" width="11.44140625" style="581" customWidth="1"/>
    <col min="261" max="261" width="12.109375" style="581" customWidth="1"/>
    <col min="262" max="264" width="11.44140625" style="581" customWidth="1"/>
    <col min="265" max="265" width="4.5546875" style="581" customWidth="1"/>
    <col min="266" max="266" width="19.5546875" style="581" customWidth="1"/>
    <col min="267" max="268" width="11.44140625" style="581" customWidth="1"/>
    <col min="269" max="269" width="12.44140625" style="581" customWidth="1"/>
    <col min="270" max="272" width="11.44140625" style="581" customWidth="1"/>
    <col min="273" max="273" width="5" style="581" customWidth="1"/>
    <col min="274" max="274" width="19.5546875" style="581" customWidth="1"/>
    <col min="275" max="276" width="11.44140625" style="581" customWidth="1"/>
    <col min="277" max="277" width="13.109375" style="581" customWidth="1"/>
    <col min="278" max="280" width="11.44140625" style="581" customWidth="1"/>
    <col min="281" max="281" width="4" style="581" customWidth="1"/>
    <col min="282" max="282" width="20.44140625" style="581" customWidth="1"/>
    <col min="283" max="284" width="11.44140625" style="581" customWidth="1"/>
    <col min="285" max="285" width="12.88671875" style="581" customWidth="1"/>
    <col min="286" max="286" width="8.88671875" style="581" customWidth="1"/>
    <col min="287" max="287" width="10.109375" style="581" customWidth="1"/>
    <col min="288" max="288" width="8.88671875" style="581" customWidth="1"/>
    <col min="289" max="289" width="4.5546875" style="581" customWidth="1"/>
    <col min="290" max="290" width="21.44140625" style="581" customWidth="1"/>
    <col min="291" max="296" width="11.109375" style="581" customWidth="1"/>
    <col min="297" max="512" width="9.109375" style="581"/>
    <col min="513" max="513" width="30.5546875" style="581" customWidth="1"/>
    <col min="514" max="514" width="21.44140625" style="581" customWidth="1"/>
    <col min="515" max="516" width="11.44140625" style="581" customWidth="1"/>
    <col min="517" max="517" width="12.109375" style="581" customWidth="1"/>
    <col min="518" max="520" width="11.44140625" style="581" customWidth="1"/>
    <col min="521" max="521" width="4.5546875" style="581" customWidth="1"/>
    <col min="522" max="522" width="19.5546875" style="581" customWidth="1"/>
    <col min="523" max="524" width="11.44140625" style="581" customWidth="1"/>
    <col min="525" max="525" width="12.44140625" style="581" customWidth="1"/>
    <col min="526" max="528" width="11.44140625" style="581" customWidth="1"/>
    <col min="529" max="529" width="5" style="581" customWidth="1"/>
    <col min="530" max="530" width="19.5546875" style="581" customWidth="1"/>
    <col min="531" max="532" width="11.44140625" style="581" customWidth="1"/>
    <col min="533" max="533" width="13.109375" style="581" customWidth="1"/>
    <col min="534" max="536" width="11.44140625" style="581" customWidth="1"/>
    <col min="537" max="537" width="4" style="581" customWidth="1"/>
    <col min="538" max="538" width="20.44140625" style="581" customWidth="1"/>
    <col min="539" max="540" width="11.44140625" style="581" customWidth="1"/>
    <col min="541" max="541" width="12.88671875" style="581" customWidth="1"/>
    <col min="542" max="542" width="8.88671875" style="581" customWidth="1"/>
    <col min="543" max="543" width="10.109375" style="581" customWidth="1"/>
    <col min="544" max="544" width="8.88671875" style="581" customWidth="1"/>
    <col min="545" max="545" width="4.5546875" style="581" customWidth="1"/>
    <col min="546" max="546" width="21.44140625" style="581" customWidth="1"/>
    <col min="547" max="552" width="11.109375" style="581" customWidth="1"/>
    <col min="553" max="768" width="9.109375" style="581"/>
    <col min="769" max="769" width="30.5546875" style="581" customWidth="1"/>
    <col min="770" max="770" width="21.44140625" style="581" customWidth="1"/>
    <col min="771" max="772" width="11.44140625" style="581" customWidth="1"/>
    <col min="773" max="773" width="12.109375" style="581" customWidth="1"/>
    <col min="774" max="776" width="11.44140625" style="581" customWidth="1"/>
    <col min="777" max="777" width="4.5546875" style="581" customWidth="1"/>
    <col min="778" max="778" width="19.5546875" style="581" customWidth="1"/>
    <col min="779" max="780" width="11.44140625" style="581" customWidth="1"/>
    <col min="781" max="781" width="12.44140625" style="581" customWidth="1"/>
    <col min="782" max="784" width="11.44140625" style="581" customWidth="1"/>
    <col min="785" max="785" width="5" style="581" customWidth="1"/>
    <col min="786" max="786" width="19.5546875" style="581" customWidth="1"/>
    <col min="787" max="788" width="11.44140625" style="581" customWidth="1"/>
    <col min="789" max="789" width="13.109375" style="581" customWidth="1"/>
    <col min="790" max="792" width="11.44140625" style="581" customWidth="1"/>
    <col min="793" max="793" width="4" style="581" customWidth="1"/>
    <col min="794" max="794" width="20.44140625" style="581" customWidth="1"/>
    <col min="795" max="796" width="11.44140625" style="581" customWidth="1"/>
    <col min="797" max="797" width="12.88671875" style="581" customWidth="1"/>
    <col min="798" max="798" width="8.88671875" style="581" customWidth="1"/>
    <col min="799" max="799" width="10.109375" style="581" customWidth="1"/>
    <col min="800" max="800" width="8.88671875" style="581" customWidth="1"/>
    <col min="801" max="801" width="4.5546875" style="581" customWidth="1"/>
    <col min="802" max="802" width="21.44140625" style="581" customWidth="1"/>
    <col min="803" max="808" width="11.109375" style="581" customWidth="1"/>
    <col min="809" max="1024" width="9.109375" style="581"/>
    <col min="1025" max="1025" width="30.5546875" style="581" customWidth="1"/>
    <col min="1026" max="1026" width="21.44140625" style="581" customWidth="1"/>
    <col min="1027" max="1028" width="11.44140625" style="581" customWidth="1"/>
    <col min="1029" max="1029" width="12.109375" style="581" customWidth="1"/>
    <col min="1030" max="1032" width="11.44140625" style="581" customWidth="1"/>
    <col min="1033" max="1033" width="4.5546875" style="581" customWidth="1"/>
    <col min="1034" max="1034" width="19.5546875" style="581" customWidth="1"/>
    <col min="1035" max="1036" width="11.44140625" style="581" customWidth="1"/>
    <col min="1037" max="1037" width="12.44140625" style="581" customWidth="1"/>
    <col min="1038" max="1040" width="11.44140625" style="581" customWidth="1"/>
    <col min="1041" max="1041" width="5" style="581" customWidth="1"/>
    <col min="1042" max="1042" width="19.5546875" style="581" customWidth="1"/>
    <col min="1043" max="1044" width="11.44140625" style="581" customWidth="1"/>
    <col min="1045" max="1045" width="13.109375" style="581" customWidth="1"/>
    <col min="1046" max="1048" width="11.44140625" style="581" customWidth="1"/>
    <col min="1049" max="1049" width="4" style="581" customWidth="1"/>
    <col min="1050" max="1050" width="20.44140625" style="581" customWidth="1"/>
    <col min="1051" max="1052" width="11.44140625" style="581" customWidth="1"/>
    <col min="1053" max="1053" width="12.88671875" style="581" customWidth="1"/>
    <col min="1054" max="1054" width="8.88671875" style="581" customWidth="1"/>
    <col min="1055" max="1055" width="10.109375" style="581" customWidth="1"/>
    <col min="1056" max="1056" width="8.88671875" style="581" customWidth="1"/>
    <col min="1057" max="1057" width="4.5546875" style="581" customWidth="1"/>
    <col min="1058" max="1058" width="21.44140625" style="581" customWidth="1"/>
    <col min="1059" max="1064" width="11.109375" style="581" customWidth="1"/>
    <col min="1065" max="1280" width="9.109375" style="581"/>
    <col min="1281" max="1281" width="30.5546875" style="581" customWidth="1"/>
    <col min="1282" max="1282" width="21.44140625" style="581" customWidth="1"/>
    <col min="1283" max="1284" width="11.44140625" style="581" customWidth="1"/>
    <col min="1285" max="1285" width="12.109375" style="581" customWidth="1"/>
    <col min="1286" max="1288" width="11.44140625" style="581" customWidth="1"/>
    <col min="1289" max="1289" width="4.5546875" style="581" customWidth="1"/>
    <col min="1290" max="1290" width="19.5546875" style="581" customWidth="1"/>
    <col min="1291" max="1292" width="11.44140625" style="581" customWidth="1"/>
    <col min="1293" max="1293" width="12.44140625" style="581" customWidth="1"/>
    <col min="1294" max="1296" width="11.44140625" style="581" customWidth="1"/>
    <col min="1297" max="1297" width="5" style="581" customWidth="1"/>
    <col min="1298" max="1298" width="19.5546875" style="581" customWidth="1"/>
    <col min="1299" max="1300" width="11.44140625" style="581" customWidth="1"/>
    <col min="1301" max="1301" width="13.109375" style="581" customWidth="1"/>
    <col min="1302" max="1304" width="11.44140625" style="581" customWidth="1"/>
    <col min="1305" max="1305" width="4" style="581" customWidth="1"/>
    <col min="1306" max="1306" width="20.44140625" style="581" customWidth="1"/>
    <col min="1307" max="1308" width="11.44140625" style="581" customWidth="1"/>
    <col min="1309" max="1309" width="12.88671875" style="581" customWidth="1"/>
    <col min="1310" max="1310" width="8.88671875" style="581" customWidth="1"/>
    <col min="1311" max="1311" width="10.109375" style="581" customWidth="1"/>
    <col min="1312" max="1312" width="8.88671875" style="581" customWidth="1"/>
    <col min="1313" max="1313" width="4.5546875" style="581" customWidth="1"/>
    <col min="1314" max="1314" width="21.44140625" style="581" customWidth="1"/>
    <col min="1315" max="1320" width="11.109375" style="581" customWidth="1"/>
    <col min="1321" max="1536" width="9.109375" style="581"/>
    <col min="1537" max="1537" width="30.5546875" style="581" customWidth="1"/>
    <col min="1538" max="1538" width="21.44140625" style="581" customWidth="1"/>
    <col min="1539" max="1540" width="11.44140625" style="581" customWidth="1"/>
    <col min="1541" max="1541" width="12.109375" style="581" customWidth="1"/>
    <col min="1542" max="1544" width="11.44140625" style="581" customWidth="1"/>
    <col min="1545" max="1545" width="4.5546875" style="581" customWidth="1"/>
    <col min="1546" max="1546" width="19.5546875" style="581" customWidth="1"/>
    <col min="1547" max="1548" width="11.44140625" style="581" customWidth="1"/>
    <col min="1549" max="1549" width="12.44140625" style="581" customWidth="1"/>
    <col min="1550" max="1552" width="11.44140625" style="581" customWidth="1"/>
    <col min="1553" max="1553" width="5" style="581" customWidth="1"/>
    <col min="1554" max="1554" width="19.5546875" style="581" customWidth="1"/>
    <col min="1555" max="1556" width="11.44140625" style="581" customWidth="1"/>
    <col min="1557" max="1557" width="13.109375" style="581" customWidth="1"/>
    <col min="1558" max="1560" width="11.44140625" style="581" customWidth="1"/>
    <col min="1561" max="1561" width="4" style="581" customWidth="1"/>
    <col min="1562" max="1562" width="20.44140625" style="581" customWidth="1"/>
    <col min="1563" max="1564" width="11.44140625" style="581" customWidth="1"/>
    <col min="1565" max="1565" width="12.88671875" style="581" customWidth="1"/>
    <col min="1566" max="1566" width="8.88671875" style="581" customWidth="1"/>
    <col min="1567" max="1567" width="10.109375" style="581" customWidth="1"/>
    <col min="1568" max="1568" width="8.88671875" style="581" customWidth="1"/>
    <col min="1569" max="1569" width="4.5546875" style="581" customWidth="1"/>
    <col min="1570" max="1570" width="21.44140625" style="581" customWidth="1"/>
    <col min="1571" max="1576" width="11.109375" style="581" customWidth="1"/>
    <col min="1577" max="1792" width="9.109375" style="581"/>
    <col min="1793" max="1793" width="30.5546875" style="581" customWidth="1"/>
    <col min="1794" max="1794" width="21.44140625" style="581" customWidth="1"/>
    <col min="1795" max="1796" width="11.44140625" style="581" customWidth="1"/>
    <col min="1797" max="1797" width="12.109375" style="581" customWidth="1"/>
    <col min="1798" max="1800" width="11.44140625" style="581" customWidth="1"/>
    <col min="1801" max="1801" width="4.5546875" style="581" customWidth="1"/>
    <col min="1802" max="1802" width="19.5546875" style="581" customWidth="1"/>
    <col min="1803" max="1804" width="11.44140625" style="581" customWidth="1"/>
    <col min="1805" max="1805" width="12.44140625" style="581" customWidth="1"/>
    <col min="1806" max="1808" width="11.44140625" style="581" customWidth="1"/>
    <col min="1809" max="1809" width="5" style="581" customWidth="1"/>
    <col min="1810" max="1810" width="19.5546875" style="581" customWidth="1"/>
    <col min="1811" max="1812" width="11.44140625" style="581" customWidth="1"/>
    <col min="1813" max="1813" width="13.109375" style="581" customWidth="1"/>
    <col min="1814" max="1816" width="11.44140625" style="581" customWidth="1"/>
    <col min="1817" max="1817" width="4" style="581" customWidth="1"/>
    <col min="1818" max="1818" width="20.44140625" style="581" customWidth="1"/>
    <col min="1819" max="1820" width="11.44140625" style="581" customWidth="1"/>
    <col min="1821" max="1821" width="12.88671875" style="581" customWidth="1"/>
    <col min="1822" max="1822" width="8.88671875" style="581" customWidth="1"/>
    <col min="1823" max="1823" width="10.109375" style="581" customWidth="1"/>
    <col min="1824" max="1824" width="8.88671875" style="581" customWidth="1"/>
    <col min="1825" max="1825" width="4.5546875" style="581" customWidth="1"/>
    <col min="1826" max="1826" width="21.44140625" style="581" customWidth="1"/>
    <col min="1827" max="1832" width="11.109375" style="581" customWidth="1"/>
    <col min="1833" max="2048" width="9.109375" style="581"/>
    <col min="2049" max="2049" width="30.5546875" style="581" customWidth="1"/>
    <col min="2050" max="2050" width="21.44140625" style="581" customWidth="1"/>
    <col min="2051" max="2052" width="11.44140625" style="581" customWidth="1"/>
    <col min="2053" max="2053" width="12.109375" style="581" customWidth="1"/>
    <col min="2054" max="2056" width="11.44140625" style="581" customWidth="1"/>
    <col min="2057" max="2057" width="4.5546875" style="581" customWidth="1"/>
    <col min="2058" max="2058" width="19.5546875" style="581" customWidth="1"/>
    <col min="2059" max="2060" width="11.44140625" style="581" customWidth="1"/>
    <col min="2061" max="2061" width="12.44140625" style="581" customWidth="1"/>
    <col min="2062" max="2064" width="11.44140625" style="581" customWidth="1"/>
    <col min="2065" max="2065" width="5" style="581" customWidth="1"/>
    <col min="2066" max="2066" width="19.5546875" style="581" customWidth="1"/>
    <col min="2067" max="2068" width="11.44140625" style="581" customWidth="1"/>
    <col min="2069" max="2069" width="13.109375" style="581" customWidth="1"/>
    <col min="2070" max="2072" width="11.44140625" style="581" customWidth="1"/>
    <col min="2073" max="2073" width="4" style="581" customWidth="1"/>
    <col min="2074" max="2074" width="20.44140625" style="581" customWidth="1"/>
    <col min="2075" max="2076" width="11.44140625" style="581" customWidth="1"/>
    <col min="2077" max="2077" width="12.88671875" style="581" customWidth="1"/>
    <col min="2078" max="2078" width="8.88671875" style="581" customWidth="1"/>
    <col min="2079" max="2079" width="10.109375" style="581" customWidth="1"/>
    <col min="2080" max="2080" width="8.88671875" style="581" customWidth="1"/>
    <col min="2081" max="2081" width="4.5546875" style="581" customWidth="1"/>
    <col min="2082" max="2082" width="21.44140625" style="581" customWidth="1"/>
    <col min="2083" max="2088" width="11.109375" style="581" customWidth="1"/>
    <col min="2089" max="2304" width="9.109375" style="581"/>
    <col min="2305" max="2305" width="30.5546875" style="581" customWidth="1"/>
    <col min="2306" max="2306" width="21.44140625" style="581" customWidth="1"/>
    <col min="2307" max="2308" width="11.44140625" style="581" customWidth="1"/>
    <col min="2309" max="2309" width="12.109375" style="581" customWidth="1"/>
    <col min="2310" max="2312" width="11.44140625" style="581" customWidth="1"/>
    <col min="2313" max="2313" width="4.5546875" style="581" customWidth="1"/>
    <col min="2314" max="2314" width="19.5546875" style="581" customWidth="1"/>
    <col min="2315" max="2316" width="11.44140625" style="581" customWidth="1"/>
    <col min="2317" max="2317" width="12.44140625" style="581" customWidth="1"/>
    <col min="2318" max="2320" width="11.44140625" style="581" customWidth="1"/>
    <col min="2321" max="2321" width="5" style="581" customWidth="1"/>
    <col min="2322" max="2322" width="19.5546875" style="581" customWidth="1"/>
    <col min="2323" max="2324" width="11.44140625" style="581" customWidth="1"/>
    <col min="2325" max="2325" width="13.109375" style="581" customWidth="1"/>
    <col min="2326" max="2328" width="11.44140625" style="581" customWidth="1"/>
    <col min="2329" max="2329" width="4" style="581" customWidth="1"/>
    <col min="2330" max="2330" width="20.44140625" style="581" customWidth="1"/>
    <col min="2331" max="2332" width="11.44140625" style="581" customWidth="1"/>
    <col min="2333" max="2333" width="12.88671875" style="581" customWidth="1"/>
    <col min="2334" max="2334" width="8.88671875" style="581" customWidth="1"/>
    <col min="2335" max="2335" width="10.109375" style="581" customWidth="1"/>
    <col min="2336" max="2336" width="8.88671875" style="581" customWidth="1"/>
    <col min="2337" max="2337" width="4.5546875" style="581" customWidth="1"/>
    <col min="2338" max="2338" width="21.44140625" style="581" customWidth="1"/>
    <col min="2339" max="2344" width="11.109375" style="581" customWidth="1"/>
    <col min="2345" max="2560" width="9.109375" style="581"/>
    <col min="2561" max="2561" width="30.5546875" style="581" customWidth="1"/>
    <col min="2562" max="2562" width="21.44140625" style="581" customWidth="1"/>
    <col min="2563" max="2564" width="11.44140625" style="581" customWidth="1"/>
    <col min="2565" max="2565" width="12.109375" style="581" customWidth="1"/>
    <col min="2566" max="2568" width="11.44140625" style="581" customWidth="1"/>
    <col min="2569" max="2569" width="4.5546875" style="581" customWidth="1"/>
    <col min="2570" max="2570" width="19.5546875" style="581" customWidth="1"/>
    <col min="2571" max="2572" width="11.44140625" style="581" customWidth="1"/>
    <col min="2573" max="2573" width="12.44140625" style="581" customWidth="1"/>
    <col min="2574" max="2576" width="11.44140625" style="581" customWidth="1"/>
    <col min="2577" max="2577" width="5" style="581" customWidth="1"/>
    <col min="2578" max="2578" width="19.5546875" style="581" customWidth="1"/>
    <col min="2579" max="2580" width="11.44140625" style="581" customWidth="1"/>
    <col min="2581" max="2581" width="13.109375" style="581" customWidth="1"/>
    <col min="2582" max="2584" width="11.44140625" style="581" customWidth="1"/>
    <col min="2585" max="2585" width="4" style="581" customWidth="1"/>
    <col min="2586" max="2586" width="20.44140625" style="581" customWidth="1"/>
    <col min="2587" max="2588" width="11.44140625" style="581" customWidth="1"/>
    <col min="2589" max="2589" width="12.88671875" style="581" customWidth="1"/>
    <col min="2590" max="2590" width="8.88671875" style="581" customWidth="1"/>
    <col min="2591" max="2591" width="10.109375" style="581" customWidth="1"/>
    <col min="2592" max="2592" width="8.88671875" style="581" customWidth="1"/>
    <col min="2593" max="2593" width="4.5546875" style="581" customWidth="1"/>
    <col min="2594" max="2594" width="21.44140625" style="581" customWidth="1"/>
    <col min="2595" max="2600" width="11.109375" style="581" customWidth="1"/>
    <col min="2601" max="2816" width="9.109375" style="581"/>
    <col min="2817" max="2817" width="30.5546875" style="581" customWidth="1"/>
    <col min="2818" max="2818" width="21.44140625" style="581" customWidth="1"/>
    <col min="2819" max="2820" width="11.44140625" style="581" customWidth="1"/>
    <col min="2821" max="2821" width="12.109375" style="581" customWidth="1"/>
    <col min="2822" max="2824" width="11.44140625" style="581" customWidth="1"/>
    <col min="2825" max="2825" width="4.5546875" style="581" customWidth="1"/>
    <col min="2826" max="2826" width="19.5546875" style="581" customWidth="1"/>
    <col min="2827" max="2828" width="11.44140625" style="581" customWidth="1"/>
    <col min="2829" max="2829" width="12.44140625" style="581" customWidth="1"/>
    <col min="2830" max="2832" width="11.44140625" style="581" customWidth="1"/>
    <col min="2833" max="2833" width="5" style="581" customWidth="1"/>
    <col min="2834" max="2834" width="19.5546875" style="581" customWidth="1"/>
    <col min="2835" max="2836" width="11.44140625" style="581" customWidth="1"/>
    <col min="2837" max="2837" width="13.109375" style="581" customWidth="1"/>
    <col min="2838" max="2840" width="11.44140625" style="581" customWidth="1"/>
    <col min="2841" max="2841" width="4" style="581" customWidth="1"/>
    <col min="2842" max="2842" width="20.44140625" style="581" customWidth="1"/>
    <col min="2843" max="2844" width="11.44140625" style="581" customWidth="1"/>
    <col min="2845" max="2845" width="12.88671875" style="581" customWidth="1"/>
    <col min="2846" max="2846" width="8.88671875" style="581" customWidth="1"/>
    <col min="2847" max="2847" width="10.109375" style="581" customWidth="1"/>
    <col min="2848" max="2848" width="8.88671875" style="581" customWidth="1"/>
    <col min="2849" max="2849" width="4.5546875" style="581" customWidth="1"/>
    <col min="2850" max="2850" width="21.44140625" style="581" customWidth="1"/>
    <col min="2851" max="2856" width="11.109375" style="581" customWidth="1"/>
    <col min="2857" max="3072" width="9.109375" style="581"/>
    <col min="3073" max="3073" width="30.5546875" style="581" customWidth="1"/>
    <col min="3074" max="3074" width="21.44140625" style="581" customWidth="1"/>
    <col min="3075" max="3076" width="11.44140625" style="581" customWidth="1"/>
    <col min="3077" max="3077" width="12.109375" style="581" customWidth="1"/>
    <col min="3078" max="3080" width="11.44140625" style="581" customWidth="1"/>
    <col min="3081" max="3081" width="4.5546875" style="581" customWidth="1"/>
    <col min="3082" max="3082" width="19.5546875" style="581" customWidth="1"/>
    <col min="3083" max="3084" width="11.44140625" style="581" customWidth="1"/>
    <col min="3085" max="3085" width="12.44140625" style="581" customWidth="1"/>
    <col min="3086" max="3088" width="11.44140625" style="581" customWidth="1"/>
    <col min="3089" max="3089" width="5" style="581" customWidth="1"/>
    <col min="3090" max="3090" width="19.5546875" style="581" customWidth="1"/>
    <col min="3091" max="3092" width="11.44140625" style="581" customWidth="1"/>
    <col min="3093" max="3093" width="13.109375" style="581" customWidth="1"/>
    <col min="3094" max="3096" width="11.44140625" style="581" customWidth="1"/>
    <col min="3097" max="3097" width="4" style="581" customWidth="1"/>
    <col min="3098" max="3098" width="20.44140625" style="581" customWidth="1"/>
    <col min="3099" max="3100" width="11.44140625" style="581" customWidth="1"/>
    <col min="3101" max="3101" width="12.88671875" style="581" customWidth="1"/>
    <col min="3102" max="3102" width="8.88671875" style="581" customWidth="1"/>
    <col min="3103" max="3103" width="10.109375" style="581" customWidth="1"/>
    <col min="3104" max="3104" width="8.88671875" style="581" customWidth="1"/>
    <col min="3105" max="3105" width="4.5546875" style="581" customWidth="1"/>
    <col min="3106" max="3106" width="21.44140625" style="581" customWidth="1"/>
    <col min="3107" max="3112" width="11.109375" style="581" customWidth="1"/>
    <col min="3113" max="3328" width="9.109375" style="581"/>
    <col min="3329" max="3329" width="30.5546875" style="581" customWidth="1"/>
    <col min="3330" max="3330" width="21.44140625" style="581" customWidth="1"/>
    <col min="3331" max="3332" width="11.44140625" style="581" customWidth="1"/>
    <col min="3333" max="3333" width="12.109375" style="581" customWidth="1"/>
    <col min="3334" max="3336" width="11.44140625" style="581" customWidth="1"/>
    <col min="3337" max="3337" width="4.5546875" style="581" customWidth="1"/>
    <col min="3338" max="3338" width="19.5546875" style="581" customWidth="1"/>
    <col min="3339" max="3340" width="11.44140625" style="581" customWidth="1"/>
    <col min="3341" max="3341" width="12.44140625" style="581" customWidth="1"/>
    <col min="3342" max="3344" width="11.44140625" style="581" customWidth="1"/>
    <col min="3345" max="3345" width="5" style="581" customWidth="1"/>
    <col min="3346" max="3346" width="19.5546875" style="581" customWidth="1"/>
    <col min="3347" max="3348" width="11.44140625" style="581" customWidth="1"/>
    <col min="3349" max="3349" width="13.109375" style="581" customWidth="1"/>
    <col min="3350" max="3352" width="11.44140625" style="581" customWidth="1"/>
    <col min="3353" max="3353" width="4" style="581" customWidth="1"/>
    <col min="3354" max="3354" width="20.44140625" style="581" customWidth="1"/>
    <col min="3355" max="3356" width="11.44140625" style="581" customWidth="1"/>
    <col min="3357" max="3357" width="12.88671875" style="581" customWidth="1"/>
    <col min="3358" max="3358" width="8.88671875" style="581" customWidth="1"/>
    <col min="3359" max="3359" width="10.109375" style="581" customWidth="1"/>
    <col min="3360" max="3360" width="8.88671875" style="581" customWidth="1"/>
    <col min="3361" max="3361" width="4.5546875" style="581" customWidth="1"/>
    <col min="3362" max="3362" width="21.44140625" style="581" customWidth="1"/>
    <col min="3363" max="3368" width="11.109375" style="581" customWidth="1"/>
    <col min="3369" max="3584" width="9.109375" style="581"/>
    <col min="3585" max="3585" width="30.5546875" style="581" customWidth="1"/>
    <col min="3586" max="3586" width="21.44140625" style="581" customWidth="1"/>
    <col min="3587" max="3588" width="11.44140625" style="581" customWidth="1"/>
    <col min="3589" max="3589" width="12.109375" style="581" customWidth="1"/>
    <col min="3590" max="3592" width="11.44140625" style="581" customWidth="1"/>
    <col min="3593" max="3593" width="4.5546875" style="581" customWidth="1"/>
    <col min="3594" max="3594" width="19.5546875" style="581" customWidth="1"/>
    <col min="3595" max="3596" width="11.44140625" style="581" customWidth="1"/>
    <col min="3597" max="3597" width="12.44140625" style="581" customWidth="1"/>
    <col min="3598" max="3600" width="11.44140625" style="581" customWidth="1"/>
    <col min="3601" max="3601" width="5" style="581" customWidth="1"/>
    <col min="3602" max="3602" width="19.5546875" style="581" customWidth="1"/>
    <col min="3603" max="3604" width="11.44140625" style="581" customWidth="1"/>
    <col min="3605" max="3605" width="13.109375" style="581" customWidth="1"/>
    <col min="3606" max="3608" width="11.44140625" style="581" customWidth="1"/>
    <col min="3609" max="3609" width="4" style="581" customWidth="1"/>
    <col min="3610" max="3610" width="20.44140625" style="581" customWidth="1"/>
    <col min="3611" max="3612" width="11.44140625" style="581" customWidth="1"/>
    <col min="3613" max="3613" width="12.88671875" style="581" customWidth="1"/>
    <col min="3614" max="3614" width="8.88671875" style="581" customWidth="1"/>
    <col min="3615" max="3615" width="10.109375" style="581" customWidth="1"/>
    <col min="3616" max="3616" width="8.88671875" style="581" customWidth="1"/>
    <col min="3617" max="3617" width="4.5546875" style="581" customWidth="1"/>
    <col min="3618" max="3618" width="21.44140625" style="581" customWidth="1"/>
    <col min="3619" max="3624" width="11.109375" style="581" customWidth="1"/>
    <col min="3625" max="3840" width="9.109375" style="581"/>
    <col min="3841" max="3841" width="30.5546875" style="581" customWidth="1"/>
    <col min="3842" max="3842" width="21.44140625" style="581" customWidth="1"/>
    <col min="3843" max="3844" width="11.44140625" style="581" customWidth="1"/>
    <col min="3845" max="3845" width="12.109375" style="581" customWidth="1"/>
    <col min="3846" max="3848" width="11.44140625" style="581" customWidth="1"/>
    <col min="3849" max="3849" width="4.5546875" style="581" customWidth="1"/>
    <col min="3850" max="3850" width="19.5546875" style="581" customWidth="1"/>
    <col min="3851" max="3852" width="11.44140625" style="581" customWidth="1"/>
    <col min="3853" max="3853" width="12.44140625" style="581" customWidth="1"/>
    <col min="3854" max="3856" width="11.44140625" style="581" customWidth="1"/>
    <col min="3857" max="3857" width="5" style="581" customWidth="1"/>
    <col min="3858" max="3858" width="19.5546875" style="581" customWidth="1"/>
    <col min="3859" max="3860" width="11.44140625" style="581" customWidth="1"/>
    <col min="3861" max="3861" width="13.109375" style="581" customWidth="1"/>
    <col min="3862" max="3864" width="11.44140625" style="581" customWidth="1"/>
    <col min="3865" max="3865" width="4" style="581" customWidth="1"/>
    <col min="3866" max="3866" width="20.44140625" style="581" customWidth="1"/>
    <col min="3867" max="3868" width="11.44140625" style="581" customWidth="1"/>
    <col min="3869" max="3869" width="12.88671875" style="581" customWidth="1"/>
    <col min="3870" max="3870" width="8.88671875" style="581" customWidth="1"/>
    <col min="3871" max="3871" width="10.109375" style="581" customWidth="1"/>
    <col min="3872" max="3872" width="8.88671875" style="581" customWidth="1"/>
    <col min="3873" max="3873" width="4.5546875" style="581" customWidth="1"/>
    <col min="3874" max="3874" width="21.44140625" style="581" customWidth="1"/>
    <col min="3875" max="3880" width="11.109375" style="581" customWidth="1"/>
    <col min="3881" max="4096" width="9.109375" style="581"/>
    <col min="4097" max="4097" width="30.5546875" style="581" customWidth="1"/>
    <col min="4098" max="4098" width="21.44140625" style="581" customWidth="1"/>
    <col min="4099" max="4100" width="11.44140625" style="581" customWidth="1"/>
    <col min="4101" max="4101" width="12.109375" style="581" customWidth="1"/>
    <col min="4102" max="4104" width="11.44140625" style="581" customWidth="1"/>
    <col min="4105" max="4105" width="4.5546875" style="581" customWidth="1"/>
    <col min="4106" max="4106" width="19.5546875" style="581" customWidth="1"/>
    <col min="4107" max="4108" width="11.44140625" style="581" customWidth="1"/>
    <col min="4109" max="4109" width="12.44140625" style="581" customWidth="1"/>
    <col min="4110" max="4112" width="11.44140625" style="581" customWidth="1"/>
    <col min="4113" max="4113" width="5" style="581" customWidth="1"/>
    <col min="4114" max="4114" width="19.5546875" style="581" customWidth="1"/>
    <col min="4115" max="4116" width="11.44140625" style="581" customWidth="1"/>
    <col min="4117" max="4117" width="13.109375" style="581" customWidth="1"/>
    <col min="4118" max="4120" width="11.44140625" style="581" customWidth="1"/>
    <col min="4121" max="4121" width="4" style="581" customWidth="1"/>
    <col min="4122" max="4122" width="20.44140625" style="581" customWidth="1"/>
    <col min="4123" max="4124" width="11.44140625" style="581" customWidth="1"/>
    <col min="4125" max="4125" width="12.88671875" style="581" customWidth="1"/>
    <col min="4126" max="4126" width="8.88671875" style="581" customWidth="1"/>
    <col min="4127" max="4127" width="10.109375" style="581" customWidth="1"/>
    <col min="4128" max="4128" width="8.88671875" style="581" customWidth="1"/>
    <col min="4129" max="4129" width="4.5546875" style="581" customWidth="1"/>
    <col min="4130" max="4130" width="21.44140625" style="581" customWidth="1"/>
    <col min="4131" max="4136" width="11.109375" style="581" customWidth="1"/>
    <col min="4137" max="4352" width="9.109375" style="581"/>
    <col min="4353" max="4353" width="30.5546875" style="581" customWidth="1"/>
    <col min="4354" max="4354" width="21.44140625" style="581" customWidth="1"/>
    <col min="4355" max="4356" width="11.44140625" style="581" customWidth="1"/>
    <col min="4357" max="4357" width="12.109375" style="581" customWidth="1"/>
    <col min="4358" max="4360" width="11.44140625" style="581" customWidth="1"/>
    <col min="4361" max="4361" width="4.5546875" style="581" customWidth="1"/>
    <col min="4362" max="4362" width="19.5546875" style="581" customWidth="1"/>
    <col min="4363" max="4364" width="11.44140625" style="581" customWidth="1"/>
    <col min="4365" max="4365" width="12.44140625" style="581" customWidth="1"/>
    <col min="4366" max="4368" width="11.44140625" style="581" customWidth="1"/>
    <col min="4369" max="4369" width="5" style="581" customWidth="1"/>
    <col min="4370" max="4370" width="19.5546875" style="581" customWidth="1"/>
    <col min="4371" max="4372" width="11.44140625" style="581" customWidth="1"/>
    <col min="4373" max="4373" width="13.109375" style="581" customWidth="1"/>
    <col min="4374" max="4376" width="11.44140625" style="581" customWidth="1"/>
    <col min="4377" max="4377" width="4" style="581" customWidth="1"/>
    <col min="4378" max="4378" width="20.44140625" style="581" customWidth="1"/>
    <col min="4379" max="4380" width="11.44140625" style="581" customWidth="1"/>
    <col min="4381" max="4381" width="12.88671875" style="581" customWidth="1"/>
    <col min="4382" max="4382" width="8.88671875" style="581" customWidth="1"/>
    <col min="4383" max="4383" width="10.109375" style="581" customWidth="1"/>
    <col min="4384" max="4384" width="8.88671875" style="581" customWidth="1"/>
    <col min="4385" max="4385" width="4.5546875" style="581" customWidth="1"/>
    <col min="4386" max="4386" width="21.44140625" style="581" customWidth="1"/>
    <col min="4387" max="4392" width="11.109375" style="581" customWidth="1"/>
    <col min="4393" max="4608" width="9.109375" style="581"/>
    <col min="4609" max="4609" width="30.5546875" style="581" customWidth="1"/>
    <col min="4610" max="4610" width="21.44140625" style="581" customWidth="1"/>
    <col min="4611" max="4612" width="11.44140625" style="581" customWidth="1"/>
    <col min="4613" max="4613" width="12.109375" style="581" customWidth="1"/>
    <col min="4614" max="4616" width="11.44140625" style="581" customWidth="1"/>
    <col min="4617" max="4617" width="4.5546875" style="581" customWidth="1"/>
    <col min="4618" max="4618" width="19.5546875" style="581" customWidth="1"/>
    <col min="4619" max="4620" width="11.44140625" style="581" customWidth="1"/>
    <col min="4621" max="4621" width="12.44140625" style="581" customWidth="1"/>
    <col min="4622" max="4624" width="11.44140625" style="581" customWidth="1"/>
    <col min="4625" max="4625" width="5" style="581" customWidth="1"/>
    <col min="4626" max="4626" width="19.5546875" style="581" customWidth="1"/>
    <col min="4627" max="4628" width="11.44140625" style="581" customWidth="1"/>
    <col min="4629" max="4629" width="13.109375" style="581" customWidth="1"/>
    <col min="4630" max="4632" width="11.44140625" style="581" customWidth="1"/>
    <col min="4633" max="4633" width="4" style="581" customWidth="1"/>
    <col min="4634" max="4634" width="20.44140625" style="581" customWidth="1"/>
    <col min="4635" max="4636" width="11.44140625" style="581" customWidth="1"/>
    <col min="4637" max="4637" width="12.88671875" style="581" customWidth="1"/>
    <col min="4638" max="4638" width="8.88671875" style="581" customWidth="1"/>
    <col min="4639" max="4639" width="10.109375" style="581" customWidth="1"/>
    <col min="4640" max="4640" width="8.88671875" style="581" customWidth="1"/>
    <col min="4641" max="4641" width="4.5546875" style="581" customWidth="1"/>
    <col min="4642" max="4642" width="21.44140625" style="581" customWidth="1"/>
    <col min="4643" max="4648" width="11.109375" style="581" customWidth="1"/>
    <col min="4649" max="4864" width="9.109375" style="581"/>
    <col min="4865" max="4865" width="30.5546875" style="581" customWidth="1"/>
    <col min="4866" max="4866" width="21.44140625" style="581" customWidth="1"/>
    <col min="4867" max="4868" width="11.44140625" style="581" customWidth="1"/>
    <col min="4869" max="4869" width="12.109375" style="581" customWidth="1"/>
    <col min="4870" max="4872" width="11.44140625" style="581" customWidth="1"/>
    <col min="4873" max="4873" width="4.5546875" style="581" customWidth="1"/>
    <col min="4874" max="4874" width="19.5546875" style="581" customWidth="1"/>
    <col min="4875" max="4876" width="11.44140625" style="581" customWidth="1"/>
    <col min="4877" max="4877" width="12.44140625" style="581" customWidth="1"/>
    <col min="4878" max="4880" width="11.44140625" style="581" customWidth="1"/>
    <col min="4881" max="4881" width="5" style="581" customWidth="1"/>
    <col min="4882" max="4882" width="19.5546875" style="581" customWidth="1"/>
    <col min="4883" max="4884" width="11.44140625" style="581" customWidth="1"/>
    <col min="4885" max="4885" width="13.109375" style="581" customWidth="1"/>
    <col min="4886" max="4888" width="11.44140625" style="581" customWidth="1"/>
    <col min="4889" max="4889" width="4" style="581" customWidth="1"/>
    <col min="4890" max="4890" width="20.44140625" style="581" customWidth="1"/>
    <col min="4891" max="4892" width="11.44140625" style="581" customWidth="1"/>
    <col min="4893" max="4893" width="12.88671875" style="581" customWidth="1"/>
    <col min="4894" max="4894" width="8.88671875" style="581" customWidth="1"/>
    <col min="4895" max="4895" width="10.109375" style="581" customWidth="1"/>
    <col min="4896" max="4896" width="8.88671875" style="581" customWidth="1"/>
    <col min="4897" max="4897" width="4.5546875" style="581" customWidth="1"/>
    <col min="4898" max="4898" width="21.44140625" style="581" customWidth="1"/>
    <col min="4899" max="4904" width="11.109375" style="581" customWidth="1"/>
    <col min="4905" max="5120" width="9.109375" style="581"/>
    <col min="5121" max="5121" width="30.5546875" style="581" customWidth="1"/>
    <col min="5122" max="5122" width="21.44140625" style="581" customWidth="1"/>
    <col min="5123" max="5124" width="11.44140625" style="581" customWidth="1"/>
    <col min="5125" max="5125" width="12.109375" style="581" customWidth="1"/>
    <col min="5126" max="5128" width="11.44140625" style="581" customWidth="1"/>
    <col min="5129" max="5129" width="4.5546875" style="581" customWidth="1"/>
    <col min="5130" max="5130" width="19.5546875" style="581" customWidth="1"/>
    <col min="5131" max="5132" width="11.44140625" style="581" customWidth="1"/>
    <col min="5133" max="5133" width="12.44140625" style="581" customWidth="1"/>
    <col min="5134" max="5136" width="11.44140625" style="581" customWidth="1"/>
    <col min="5137" max="5137" width="5" style="581" customWidth="1"/>
    <col min="5138" max="5138" width="19.5546875" style="581" customWidth="1"/>
    <col min="5139" max="5140" width="11.44140625" style="581" customWidth="1"/>
    <col min="5141" max="5141" width="13.109375" style="581" customWidth="1"/>
    <col min="5142" max="5144" width="11.44140625" style="581" customWidth="1"/>
    <col min="5145" max="5145" width="4" style="581" customWidth="1"/>
    <col min="5146" max="5146" width="20.44140625" style="581" customWidth="1"/>
    <col min="5147" max="5148" width="11.44140625" style="581" customWidth="1"/>
    <col min="5149" max="5149" width="12.88671875" style="581" customWidth="1"/>
    <col min="5150" max="5150" width="8.88671875" style="581" customWidth="1"/>
    <col min="5151" max="5151" width="10.109375" style="581" customWidth="1"/>
    <col min="5152" max="5152" width="8.88671875" style="581" customWidth="1"/>
    <col min="5153" max="5153" width="4.5546875" style="581" customWidth="1"/>
    <col min="5154" max="5154" width="21.44140625" style="581" customWidth="1"/>
    <col min="5155" max="5160" width="11.109375" style="581" customWidth="1"/>
    <col min="5161" max="5376" width="9.109375" style="581"/>
    <col min="5377" max="5377" width="30.5546875" style="581" customWidth="1"/>
    <col min="5378" max="5378" width="21.44140625" style="581" customWidth="1"/>
    <col min="5379" max="5380" width="11.44140625" style="581" customWidth="1"/>
    <col min="5381" max="5381" width="12.109375" style="581" customWidth="1"/>
    <col min="5382" max="5384" width="11.44140625" style="581" customWidth="1"/>
    <col min="5385" max="5385" width="4.5546875" style="581" customWidth="1"/>
    <col min="5386" max="5386" width="19.5546875" style="581" customWidth="1"/>
    <col min="5387" max="5388" width="11.44140625" style="581" customWidth="1"/>
    <col min="5389" max="5389" width="12.44140625" style="581" customWidth="1"/>
    <col min="5390" max="5392" width="11.44140625" style="581" customWidth="1"/>
    <col min="5393" max="5393" width="5" style="581" customWidth="1"/>
    <col min="5394" max="5394" width="19.5546875" style="581" customWidth="1"/>
    <col min="5395" max="5396" width="11.44140625" style="581" customWidth="1"/>
    <col min="5397" max="5397" width="13.109375" style="581" customWidth="1"/>
    <col min="5398" max="5400" width="11.44140625" style="581" customWidth="1"/>
    <col min="5401" max="5401" width="4" style="581" customWidth="1"/>
    <col min="5402" max="5402" width="20.44140625" style="581" customWidth="1"/>
    <col min="5403" max="5404" width="11.44140625" style="581" customWidth="1"/>
    <col min="5405" max="5405" width="12.88671875" style="581" customWidth="1"/>
    <col min="5406" max="5406" width="8.88671875" style="581" customWidth="1"/>
    <col min="5407" max="5407" width="10.109375" style="581" customWidth="1"/>
    <col min="5408" max="5408" width="8.88671875" style="581" customWidth="1"/>
    <col min="5409" max="5409" width="4.5546875" style="581" customWidth="1"/>
    <col min="5410" max="5410" width="21.44140625" style="581" customWidth="1"/>
    <col min="5411" max="5416" width="11.109375" style="581" customWidth="1"/>
    <col min="5417" max="5632" width="9.109375" style="581"/>
    <col min="5633" max="5633" width="30.5546875" style="581" customWidth="1"/>
    <col min="5634" max="5634" width="21.44140625" style="581" customWidth="1"/>
    <col min="5635" max="5636" width="11.44140625" style="581" customWidth="1"/>
    <col min="5637" max="5637" width="12.109375" style="581" customWidth="1"/>
    <col min="5638" max="5640" width="11.44140625" style="581" customWidth="1"/>
    <col min="5641" max="5641" width="4.5546875" style="581" customWidth="1"/>
    <col min="5642" max="5642" width="19.5546875" style="581" customWidth="1"/>
    <col min="5643" max="5644" width="11.44140625" style="581" customWidth="1"/>
    <col min="5645" max="5645" width="12.44140625" style="581" customWidth="1"/>
    <col min="5646" max="5648" width="11.44140625" style="581" customWidth="1"/>
    <col min="5649" max="5649" width="5" style="581" customWidth="1"/>
    <col min="5650" max="5650" width="19.5546875" style="581" customWidth="1"/>
    <col min="5651" max="5652" width="11.44140625" style="581" customWidth="1"/>
    <col min="5653" max="5653" width="13.109375" style="581" customWidth="1"/>
    <col min="5654" max="5656" width="11.44140625" style="581" customWidth="1"/>
    <col min="5657" max="5657" width="4" style="581" customWidth="1"/>
    <col min="5658" max="5658" width="20.44140625" style="581" customWidth="1"/>
    <col min="5659" max="5660" width="11.44140625" style="581" customWidth="1"/>
    <col min="5661" max="5661" width="12.88671875" style="581" customWidth="1"/>
    <col min="5662" max="5662" width="8.88671875" style="581" customWidth="1"/>
    <col min="5663" max="5663" width="10.109375" style="581" customWidth="1"/>
    <col min="5664" max="5664" width="8.88671875" style="581" customWidth="1"/>
    <col min="5665" max="5665" width="4.5546875" style="581" customWidth="1"/>
    <col min="5666" max="5666" width="21.44140625" style="581" customWidth="1"/>
    <col min="5667" max="5672" width="11.109375" style="581" customWidth="1"/>
    <col min="5673" max="5888" width="9.109375" style="581"/>
    <col min="5889" max="5889" width="30.5546875" style="581" customWidth="1"/>
    <col min="5890" max="5890" width="21.44140625" style="581" customWidth="1"/>
    <col min="5891" max="5892" width="11.44140625" style="581" customWidth="1"/>
    <col min="5893" max="5893" width="12.109375" style="581" customWidth="1"/>
    <col min="5894" max="5896" width="11.44140625" style="581" customWidth="1"/>
    <col min="5897" max="5897" width="4.5546875" style="581" customWidth="1"/>
    <col min="5898" max="5898" width="19.5546875" style="581" customWidth="1"/>
    <col min="5899" max="5900" width="11.44140625" style="581" customWidth="1"/>
    <col min="5901" max="5901" width="12.44140625" style="581" customWidth="1"/>
    <col min="5902" max="5904" width="11.44140625" style="581" customWidth="1"/>
    <col min="5905" max="5905" width="5" style="581" customWidth="1"/>
    <col min="5906" max="5906" width="19.5546875" style="581" customWidth="1"/>
    <col min="5907" max="5908" width="11.44140625" style="581" customWidth="1"/>
    <col min="5909" max="5909" width="13.109375" style="581" customWidth="1"/>
    <col min="5910" max="5912" width="11.44140625" style="581" customWidth="1"/>
    <col min="5913" max="5913" width="4" style="581" customWidth="1"/>
    <col min="5914" max="5914" width="20.44140625" style="581" customWidth="1"/>
    <col min="5915" max="5916" width="11.44140625" style="581" customWidth="1"/>
    <col min="5917" max="5917" width="12.88671875" style="581" customWidth="1"/>
    <col min="5918" max="5918" width="8.88671875" style="581" customWidth="1"/>
    <col min="5919" max="5919" width="10.109375" style="581" customWidth="1"/>
    <col min="5920" max="5920" width="8.88671875" style="581" customWidth="1"/>
    <col min="5921" max="5921" width="4.5546875" style="581" customWidth="1"/>
    <col min="5922" max="5922" width="21.44140625" style="581" customWidth="1"/>
    <col min="5923" max="5928" width="11.109375" style="581" customWidth="1"/>
    <col min="5929" max="6144" width="9.109375" style="581"/>
    <col min="6145" max="6145" width="30.5546875" style="581" customWidth="1"/>
    <col min="6146" max="6146" width="21.44140625" style="581" customWidth="1"/>
    <col min="6147" max="6148" width="11.44140625" style="581" customWidth="1"/>
    <col min="6149" max="6149" width="12.109375" style="581" customWidth="1"/>
    <col min="6150" max="6152" width="11.44140625" style="581" customWidth="1"/>
    <col min="6153" max="6153" width="4.5546875" style="581" customWidth="1"/>
    <col min="6154" max="6154" width="19.5546875" style="581" customWidth="1"/>
    <col min="6155" max="6156" width="11.44140625" style="581" customWidth="1"/>
    <col min="6157" max="6157" width="12.44140625" style="581" customWidth="1"/>
    <col min="6158" max="6160" width="11.44140625" style="581" customWidth="1"/>
    <col min="6161" max="6161" width="5" style="581" customWidth="1"/>
    <col min="6162" max="6162" width="19.5546875" style="581" customWidth="1"/>
    <col min="6163" max="6164" width="11.44140625" style="581" customWidth="1"/>
    <col min="6165" max="6165" width="13.109375" style="581" customWidth="1"/>
    <col min="6166" max="6168" width="11.44140625" style="581" customWidth="1"/>
    <col min="6169" max="6169" width="4" style="581" customWidth="1"/>
    <col min="6170" max="6170" width="20.44140625" style="581" customWidth="1"/>
    <col min="6171" max="6172" width="11.44140625" style="581" customWidth="1"/>
    <col min="6173" max="6173" width="12.88671875" style="581" customWidth="1"/>
    <col min="6174" max="6174" width="8.88671875" style="581" customWidth="1"/>
    <col min="6175" max="6175" width="10.109375" style="581" customWidth="1"/>
    <col min="6176" max="6176" width="8.88671875" style="581" customWidth="1"/>
    <col min="6177" max="6177" width="4.5546875" style="581" customWidth="1"/>
    <col min="6178" max="6178" width="21.44140625" style="581" customWidth="1"/>
    <col min="6179" max="6184" width="11.109375" style="581" customWidth="1"/>
    <col min="6185" max="6400" width="9.109375" style="581"/>
    <col min="6401" max="6401" width="30.5546875" style="581" customWidth="1"/>
    <col min="6402" max="6402" width="21.44140625" style="581" customWidth="1"/>
    <col min="6403" max="6404" width="11.44140625" style="581" customWidth="1"/>
    <col min="6405" max="6405" width="12.109375" style="581" customWidth="1"/>
    <col min="6406" max="6408" width="11.44140625" style="581" customWidth="1"/>
    <col min="6409" max="6409" width="4.5546875" style="581" customWidth="1"/>
    <col min="6410" max="6410" width="19.5546875" style="581" customWidth="1"/>
    <col min="6411" max="6412" width="11.44140625" style="581" customWidth="1"/>
    <col min="6413" max="6413" width="12.44140625" style="581" customWidth="1"/>
    <col min="6414" max="6416" width="11.44140625" style="581" customWidth="1"/>
    <col min="6417" max="6417" width="5" style="581" customWidth="1"/>
    <col min="6418" max="6418" width="19.5546875" style="581" customWidth="1"/>
    <col min="6419" max="6420" width="11.44140625" style="581" customWidth="1"/>
    <col min="6421" max="6421" width="13.109375" style="581" customWidth="1"/>
    <col min="6422" max="6424" width="11.44140625" style="581" customWidth="1"/>
    <col min="6425" max="6425" width="4" style="581" customWidth="1"/>
    <col min="6426" max="6426" width="20.44140625" style="581" customWidth="1"/>
    <col min="6427" max="6428" width="11.44140625" style="581" customWidth="1"/>
    <col min="6429" max="6429" width="12.88671875" style="581" customWidth="1"/>
    <col min="6430" max="6430" width="8.88671875" style="581" customWidth="1"/>
    <col min="6431" max="6431" width="10.109375" style="581" customWidth="1"/>
    <col min="6432" max="6432" width="8.88671875" style="581" customWidth="1"/>
    <col min="6433" max="6433" width="4.5546875" style="581" customWidth="1"/>
    <col min="6434" max="6434" width="21.44140625" style="581" customWidth="1"/>
    <col min="6435" max="6440" width="11.109375" style="581" customWidth="1"/>
    <col min="6441" max="6656" width="9.109375" style="581"/>
    <col min="6657" max="6657" width="30.5546875" style="581" customWidth="1"/>
    <col min="6658" max="6658" width="21.44140625" style="581" customWidth="1"/>
    <col min="6659" max="6660" width="11.44140625" style="581" customWidth="1"/>
    <col min="6661" max="6661" width="12.109375" style="581" customWidth="1"/>
    <col min="6662" max="6664" width="11.44140625" style="581" customWidth="1"/>
    <col min="6665" max="6665" width="4.5546875" style="581" customWidth="1"/>
    <col min="6666" max="6666" width="19.5546875" style="581" customWidth="1"/>
    <col min="6667" max="6668" width="11.44140625" style="581" customWidth="1"/>
    <col min="6669" max="6669" width="12.44140625" style="581" customWidth="1"/>
    <col min="6670" max="6672" width="11.44140625" style="581" customWidth="1"/>
    <col min="6673" max="6673" width="5" style="581" customWidth="1"/>
    <col min="6674" max="6674" width="19.5546875" style="581" customWidth="1"/>
    <col min="6675" max="6676" width="11.44140625" style="581" customWidth="1"/>
    <col min="6677" max="6677" width="13.109375" style="581" customWidth="1"/>
    <col min="6678" max="6680" width="11.44140625" style="581" customWidth="1"/>
    <col min="6681" max="6681" width="4" style="581" customWidth="1"/>
    <col min="6682" max="6682" width="20.44140625" style="581" customWidth="1"/>
    <col min="6683" max="6684" width="11.44140625" style="581" customWidth="1"/>
    <col min="6685" max="6685" width="12.88671875" style="581" customWidth="1"/>
    <col min="6686" max="6686" width="8.88671875" style="581" customWidth="1"/>
    <col min="6687" max="6687" width="10.109375" style="581" customWidth="1"/>
    <col min="6688" max="6688" width="8.88671875" style="581" customWidth="1"/>
    <col min="6689" max="6689" width="4.5546875" style="581" customWidth="1"/>
    <col min="6690" max="6690" width="21.44140625" style="581" customWidth="1"/>
    <col min="6691" max="6696" width="11.109375" style="581" customWidth="1"/>
    <col min="6697" max="6912" width="9.109375" style="581"/>
    <col min="6913" max="6913" width="30.5546875" style="581" customWidth="1"/>
    <col min="6914" max="6914" width="21.44140625" style="581" customWidth="1"/>
    <col min="6915" max="6916" width="11.44140625" style="581" customWidth="1"/>
    <col min="6917" max="6917" width="12.109375" style="581" customWidth="1"/>
    <col min="6918" max="6920" width="11.44140625" style="581" customWidth="1"/>
    <col min="6921" max="6921" width="4.5546875" style="581" customWidth="1"/>
    <col min="6922" max="6922" width="19.5546875" style="581" customWidth="1"/>
    <col min="6923" max="6924" width="11.44140625" style="581" customWidth="1"/>
    <col min="6925" max="6925" width="12.44140625" style="581" customWidth="1"/>
    <col min="6926" max="6928" width="11.44140625" style="581" customWidth="1"/>
    <col min="6929" max="6929" width="5" style="581" customWidth="1"/>
    <col min="6930" max="6930" width="19.5546875" style="581" customWidth="1"/>
    <col min="6931" max="6932" width="11.44140625" style="581" customWidth="1"/>
    <col min="6933" max="6933" width="13.109375" style="581" customWidth="1"/>
    <col min="6934" max="6936" width="11.44140625" style="581" customWidth="1"/>
    <col min="6937" max="6937" width="4" style="581" customWidth="1"/>
    <col min="6938" max="6938" width="20.44140625" style="581" customWidth="1"/>
    <col min="6939" max="6940" width="11.44140625" style="581" customWidth="1"/>
    <col min="6941" max="6941" width="12.88671875" style="581" customWidth="1"/>
    <col min="6942" max="6942" width="8.88671875" style="581" customWidth="1"/>
    <col min="6943" max="6943" width="10.109375" style="581" customWidth="1"/>
    <col min="6944" max="6944" width="8.88671875" style="581" customWidth="1"/>
    <col min="6945" max="6945" width="4.5546875" style="581" customWidth="1"/>
    <col min="6946" max="6946" width="21.44140625" style="581" customWidth="1"/>
    <col min="6947" max="6952" width="11.109375" style="581" customWidth="1"/>
    <col min="6953" max="7168" width="9.109375" style="581"/>
    <col min="7169" max="7169" width="30.5546875" style="581" customWidth="1"/>
    <col min="7170" max="7170" width="21.44140625" style="581" customWidth="1"/>
    <col min="7171" max="7172" width="11.44140625" style="581" customWidth="1"/>
    <col min="7173" max="7173" width="12.109375" style="581" customWidth="1"/>
    <col min="7174" max="7176" width="11.44140625" style="581" customWidth="1"/>
    <col min="7177" max="7177" width="4.5546875" style="581" customWidth="1"/>
    <col min="7178" max="7178" width="19.5546875" style="581" customWidth="1"/>
    <col min="7179" max="7180" width="11.44140625" style="581" customWidth="1"/>
    <col min="7181" max="7181" width="12.44140625" style="581" customWidth="1"/>
    <col min="7182" max="7184" width="11.44140625" style="581" customWidth="1"/>
    <col min="7185" max="7185" width="5" style="581" customWidth="1"/>
    <col min="7186" max="7186" width="19.5546875" style="581" customWidth="1"/>
    <col min="7187" max="7188" width="11.44140625" style="581" customWidth="1"/>
    <col min="7189" max="7189" width="13.109375" style="581" customWidth="1"/>
    <col min="7190" max="7192" width="11.44140625" style="581" customWidth="1"/>
    <col min="7193" max="7193" width="4" style="581" customWidth="1"/>
    <col min="7194" max="7194" width="20.44140625" style="581" customWidth="1"/>
    <col min="7195" max="7196" width="11.44140625" style="581" customWidth="1"/>
    <col min="7197" max="7197" width="12.88671875" style="581" customWidth="1"/>
    <col min="7198" max="7198" width="8.88671875" style="581" customWidth="1"/>
    <col min="7199" max="7199" width="10.109375" style="581" customWidth="1"/>
    <col min="7200" max="7200" width="8.88671875" style="581" customWidth="1"/>
    <col min="7201" max="7201" width="4.5546875" style="581" customWidth="1"/>
    <col min="7202" max="7202" width="21.44140625" style="581" customWidth="1"/>
    <col min="7203" max="7208" width="11.109375" style="581" customWidth="1"/>
    <col min="7209" max="7424" width="9.109375" style="581"/>
    <col min="7425" max="7425" width="30.5546875" style="581" customWidth="1"/>
    <col min="7426" max="7426" width="21.44140625" style="581" customWidth="1"/>
    <col min="7427" max="7428" width="11.44140625" style="581" customWidth="1"/>
    <col min="7429" max="7429" width="12.109375" style="581" customWidth="1"/>
    <col min="7430" max="7432" width="11.44140625" style="581" customWidth="1"/>
    <col min="7433" max="7433" width="4.5546875" style="581" customWidth="1"/>
    <col min="7434" max="7434" width="19.5546875" style="581" customWidth="1"/>
    <col min="7435" max="7436" width="11.44140625" style="581" customWidth="1"/>
    <col min="7437" max="7437" width="12.44140625" style="581" customWidth="1"/>
    <col min="7438" max="7440" width="11.44140625" style="581" customWidth="1"/>
    <col min="7441" max="7441" width="5" style="581" customWidth="1"/>
    <col min="7442" max="7442" width="19.5546875" style="581" customWidth="1"/>
    <col min="7443" max="7444" width="11.44140625" style="581" customWidth="1"/>
    <col min="7445" max="7445" width="13.109375" style="581" customWidth="1"/>
    <col min="7446" max="7448" width="11.44140625" style="581" customWidth="1"/>
    <col min="7449" max="7449" width="4" style="581" customWidth="1"/>
    <col min="7450" max="7450" width="20.44140625" style="581" customWidth="1"/>
    <col min="7451" max="7452" width="11.44140625" style="581" customWidth="1"/>
    <col min="7453" max="7453" width="12.88671875" style="581" customWidth="1"/>
    <col min="7454" max="7454" width="8.88671875" style="581" customWidth="1"/>
    <col min="7455" max="7455" width="10.109375" style="581" customWidth="1"/>
    <col min="7456" max="7456" width="8.88671875" style="581" customWidth="1"/>
    <col min="7457" max="7457" width="4.5546875" style="581" customWidth="1"/>
    <col min="7458" max="7458" width="21.44140625" style="581" customWidth="1"/>
    <col min="7459" max="7464" width="11.109375" style="581" customWidth="1"/>
    <col min="7465" max="7680" width="9.109375" style="581"/>
    <col min="7681" max="7681" width="30.5546875" style="581" customWidth="1"/>
    <col min="7682" max="7682" width="21.44140625" style="581" customWidth="1"/>
    <col min="7683" max="7684" width="11.44140625" style="581" customWidth="1"/>
    <col min="7685" max="7685" width="12.109375" style="581" customWidth="1"/>
    <col min="7686" max="7688" width="11.44140625" style="581" customWidth="1"/>
    <col min="7689" max="7689" width="4.5546875" style="581" customWidth="1"/>
    <col min="7690" max="7690" width="19.5546875" style="581" customWidth="1"/>
    <col min="7691" max="7692" width="11.44140625" style="581" customWidth="1"/>
    <col min="7693" max="7693" width="12.44140625" style="581" customWidth="1"/>
    <col min="7694" max="7696" width="11.44140625" style="581" customWidth="1"/>
    <col min="7697" max="7697" width="5" style="581" customWidth="1"/>
    <col min="7698" max="7698" width="19.5546875" style="581" customWidth="1"/>
    <col min="7699" max="7700" width="11.44140625" style="581" customWidth="1"/>
    <col min="7701" max="7701" width="13.109375" style="581" customWidth="1"/>
    <col min="7702" max="7704" width="11.44140625" style="581" customWidth="1"/>
    <col min="7705" max="7705" width="4" style="581" customWidth="1"/>
    <col min="7706" max="7706" width="20.44140625" style="581" customWidth="1"/>
    <col min="7707" max="7708" width="11.44140625" style="581" customWidth="1"/>
    <col min="7709" max="7709" width="12.88671875" style="581" customWidth="1"/>
    <col min="7710" max="7710" width="8.88671875" style="581" customWidth="1"/>
    <col min="7711" max="7711" width="10.109375" style="581" customWidth="1"/>
    <col min="7712" max="7712" width="8.88671875" style="581" customWidth="1"/>
    <col min="7713" max="7713" width="4.5546875" style="581" customWidth="1"/>
    <col min="7714" max="7714" width="21.44140625" style="581" customWidth="1"/>
    <col min="7715" max="7720" width="11.109375" style="581" customWidth="1"/>
    <col min="7721" max="7936" width="9.109375" style="581"/>
    <col min="7937" max="7937" width="30.5546875" style="581" customWidth="1"/>
    <col min="7938" max="7938" width="21.44140625" style="581" customWidth="1"/>
    <col min="7939" max="7940" width="11.44140625" style="581" customWidth="1"/>
    <col min="7941" max="7941" width="12.109375" style="581" customWidth="1"/>
    <col min="7942" max="7944" width="11.44140625" style="581" customWidth="1"/>
    <col min="7945" max="7945" width="4.5546875" style="581" customWidth="1"/>
    <col min="7946" max="7946" width="19.5546875" style="581" customWidth="1"/>
    <col min="7947" max="7948" width="11.44140625" style="581" customWidth="1"/>
    <col min="7949" max="7949" width="12.44140625" style="581" customWidth="1"/>
    <col min="7950" max="7952" width="11.44140625" style="581" customWidth="1"/>
    <col min="7953" max="7953" width="5" style="581" customWidth="1"/>
    <col min="7954" max="7954" width="19.5546875" style="581" customWidth="1"/>
    <col min="7955" max="7956" width="11.44140625" style="581" customWidth="1"/>
    <col min="7957" max="7957" width="13.109375" style="581" customWidth="1"/>
    <col min="7958" max="7960" width="11.44140625" style="581" customWidth="1"/>
    <col min="7961" max="7961" width="4" style="581" customWidth="1"/>
    <col min="7962" max="7962" width="20.44140625" style="581" customWidth="1"/>
    <col min="7963" max="7964" width="11.44140625" style="581" customWidth="1"/>
    <col min="7965" max="7965" width="12.88671875" style="581" customWidth="1"/>
    <col min="7966" max="7966" width="8.88671875" style="581" customWidth="1"/>
    <col min="7967" max="7967" width="10.109375" style="581" customWidth="1"/>
    <col min="7968" max="7968" width="8.88671875" style="581" customWidth="1"/>
    <col min="7969" max="7969" width="4.5546875" style="581" customWidth="1"/>
    <col min="7970" max="7970" width="21.44140625" style="581" customWidth="1"/>
    <col min="7971" max="7976" width="11.109375" style="581" customWidth="1"/>
    <col min="7977" max="8192" width="9.109375" style="581"/>
    <col min="8193" max="8193" width="30.5546875" style="581" customWidth="1"/>
    <col min="8194" max="8194" width="21.44140625" style="581" customWidth="1"/>
    <col min="8195" max="8196" width="11.44140625" style="581" customWidth="1"/>
    <col min="8197" max="8197" width="12.109375" style="581" customWidth="1"/>
    <col min="8198" max="8200" width="11.44140625" style="581" customWidth="1"/>
    <col min="8201" max="8201" width="4.5546875" style="581" customWidth="1"/>
    <col min="8202" max="8202" width="19.5546875" style="581" customWidth="1"/>
    <col min="8203" max="8204" width="11.44140625" style="581" customWidth="1"/>
    <col min="8205" max="8205" width="12.44140625" style="581" customWidth="1"/>
    <col min="8206" max="8208" width="11.44140625" style="581" customWidth="1"/>
    <col min="8209" max="8209" width="5" style="581" customWidth="1"/>
    <col min="8210" max="8210" width="19.5546875" style="581" customWidth="1"/>
    <col min="8211" max="8212" width="11.44140625" style="581" customWidth="1"/>
    <col min="8213" max="8213" width="13.109375" style="581" customWidth="1"/>
    <col min="8214" max="8216" width="11.44140625" style="581" customWidth="1"/>
    <col min="8217" max="8217" width="4" style="581" customWidth="1"/>
    <col min="8218" max="8218" width="20.44140625" style="581" customWidth="1"/>
    <col min="8219" max="8220" width="11.44140625" style="581" customWidth="1"/>
    <col min="8221" max="8221" width="12.88671875" style="581" customWidth="1"/>
    <col min="8222" max="8222" width="8.88671875" style="581" customWidth="1"/>
    <col min="8223" max="8223" width="10.109375" style="581" customWidth="1"/>
    <col min="8224" max="8224" width="8.88671875" style="581" customWidth="1"/>
    <col min="8225" max="8225" width="4.5546875" style="581" customWidth="1"/>
    <col min="8226" max="8226" width="21.44140625" style="581" customWidth="1"/>
    <col min="8227" max="8232" width="11.109375" style="581" customWidth="1"/>
    <col min="8233" max="8448" width="9.109375" style="581"/>
    <col min="8449" max="8449" width="30.5546875" style="581" customWidth="1"/>
    <col min="8450" max="8450" width="21.44140625" style="581" customWidth="1"/>
    <col min="8451" max="8452" width="11.44140625" style="581" customWidth="1"/>
    <col min="8453" max="8453" width="12.109375" style="581" customWidth="1"/>
    <col min="8454" max="8456" width="11.44140625" style="581" customWidth="1"/>
    <col min="8457" max="8457" width="4.5546875" style="581" customWidth="1"/>
    <col min="8458" max="8458" width="19.5546875" style="581" customWidth="1"/>
    <col min="8459" max="8460" width="11.44140625" style="581" customWidth="1"/>
    <col min="8461" max="8461" width="12.44140625" style="581" customWidth="1"/>
    <col min="8462" max="8464" width="11.44140625" style="581" customWidth="1"/>
    <col min="8465" max="8465" width="5" style="581" customWidth="1"/>
    <col min="8466" max="8466" width="19.5546875" style="581" customWidth="1"/>
    <col min="8467" max="8468" width="11.44140625" style="581" customWidth="1"/>
    <col min="8469" max="8469" width="13.109375" style="581" customWidth="1"/>
    <col min="8470" max="8472" width="11.44140625" style="581" customWidth="1"/>
    <col min="8473" max="8473" width="4" style="581" customWidth="1"/>
    <col min="8474" max="8474" width="20.44140625" style="581" customWidth="1"/>
    <col min="8475" max="8476" width="11.44140625" style="581" customWidth="1"/>
    <col min="8477" max="8477" width="12.88671875" style="581" customWidth="1"/>
    <col min="8478" max="8478" width="8.88671875" style="581" customWidth="1"/>
    <col min="8479" max="8479" width="10.109375" style="581" customWidth="1"/>
    <col min="8480" max="8480" width="8.88671875" style="581" customWidth="1"/>
    <col min="8481" max="8481" width="4.5546875" style="581" customWidth="1"/>
    <col min="8482" max="8482" width="21.44140625" style="581" customWidth="1"/>
    <col min="8483" max="8488" width="11.109375" style="581" customWidth="1"/>
    <col min="8489" max="8704" width="9.109375" style="581"/>
    <col min="8705" max="8705" width="30.5546875" style="581" customWidth="1"/>
    <col min="8706" max="8706" width="21.44140625" style="581" customWidth="1"/>
    <col min="8707" max="8708" width="11.44140625" style="581" customWidth="1"/>
    <col min="8709" max="8709" width="12.109375" style="581" customWidth="1"/>
    <col min="8710" max="8712" width="11.44140625" style="581" customWidth="1"/>
    <col min="8713" max="8713" width="4.5546875" style="581" customWidth="1"/>
    <col min="8714" max="8714" width="19.5546875" style="581" customWidth="1"/>
    <col min="8715" max="8716" width="11.44140625" style="581" customWidth="1"/>
    <col min="8717" max="8717" width="12.44140625" style="581" customWidth="1"/>
    <col min="8718" max="8720" width="11.44140625" style="581" customWidth="1"/>
    <col min="8721" max="8721" width="5" style="581" customWidth="1"/>
    <col min="8722" max="8722" width="19.5546875" style="581" customWidth="1"/>
    <col min="8723" max="8724" width="11.44140625" style="581" customWidth="1"/>
    <col min="8725" max="8725" width="13.109375" style="581" customWidth="1"/>
    <col min="8726" max="8728" width="11.44140625" style="581" customWidth="1"/>
    <col min="8729" max="8729" width="4" style="581" customWidth="1"/>
    <col min="8730" max="8730" width="20.44140625" style="581" customWidth="1"/>
    <col min="8731" max="8732" width="11.44140625" style="581" customWidth="1"/>
    <col min="8733" max="8733" width="12.88671875" style="581" customWidth="1"/>
    <col min="8734" max="8734" width="8.88671875" style="581" customWidth="1"/>
    <col min="8735" max="8735" width="10.109375" style="581" customWidth="1"/>
    <col min="8736" max="8736" width="8.88671875" style="581" customWidth="1"/>
    <col min="8737" max="8737" width="4.5546875" style="581" customWidth="1"/>
    <col min="8738" max="8738" width="21.44140625" style="581" customWidth="1"/>
    <col min="8739" max="8744" width="11.109375" style="581" customWidth="1"/>
    <col min="8745" max="8960" width="9.109375" style="581"/>
    <col min="8961" max="8961" width="30.5546875" style="581" customWidth="1"/>
    <col min="8962" max="8962" width="21.44140625" style="581" customWidth="1"/>
    <col min="8963" max="8964" width="11.44140625" style="581" customWidth="1"/>
    <col min="8965" max="8965" width="12.109375" style="581" customWidth="1"/>
    <col min="8966" max="8968" width="11.44140625" style="581" customWidth="1"/>
    <col min="8969" max="8969" width="4.5546875" style="581" customWidth="1"/>
    <col min="8970" max="8970" width="19.5546875" style="581" customWidth="1"/>
    <col min="8971" max="8972" width="11.44140625" style="581" customWidth="1"/>
    <col min="8973" max="8973" width="12.44140625" style="581" customWidth="1"/>
    <col min="8974" max="8976" width="11.44140625" style="581" customWidth="1"/>
    <col min="8977" max="8977" width="5" style="581" customWidth="1"/>
    <col min="8978" max="8978" width="19.5546875" style="581" customWidth="1"/>
    <col min="8979" max="8980" width="11.44140625" style="581" customWidth="1"/>
    <col min="8981" max="8981" width="13.109375" style="581" customWidth="1"/>
    <col min="8982" max="8984" width="11.44140625" style="581" customWidth="1"/>
    <col min="8985" max="8985" width="4" style="581" customWidth="1"/>
    <col min="8986" max="8986" width="20.44140625" style="581" customWidth="1"/>
    <col min="8987" max="8988" width="11.44140625" style="581" customWidth="1"/>
    <col min="8989" max="8989" width="12.88671875" style="581" customWidth="1"/>
    <col min="8990" max="8990" width="8.88671875" style="581" customWidth="1"/>
    <col min="8991" max="8991" width="10.109375" style="581" customWidth="1"/>
    <col min="8992" max="8992" width="8.88671875" style="581" customWidth="1"/>
    <col min="8993" max="8993" width="4.5546875" style="581" customWidth="1"/>
    <col min="8994" max="8994" width="21.44140625" style="581" customWidth="1"/>
    <col min="8995" max="9000" width="11.109375" style="581" customWidth="1"/>
    <col min="9001" max="9216" width="9.109375" style="581"/>
    <col min="9217" max="9217" width="30.5546875" style="581" customWidth="1"/>
    <col min="9218" max="9218" width="21.44140625" style="581" customWidth="1"/>
    <col min="9219" max="9220" width="11.44140625" style="581" customWidth="1"/>
    <col min="9221" max="9221" width="12.109375" style="581" customWidth="1"/>
    <col min="9222" max="9224" width="11.44140625" style="581" customWidth="1"/>
    <col min="9225" max="9225" width="4.5546875" style="581" customWidth="1"/>
    <col min="9226" max="9226" width="19.5546875" style="581" customWidth="1"/>
    <col min="9227" max="9228" width="11.44140625" style="581" customWidth="1"/>
    <col min="9229" max="9229" width="12.44140625" style="581" customWidth="1"/>
    <col min="9230" max="9232" width="11.44140625" style="581" customWidth="1"/>
    <col min="9233" max="9233" width="5" style="581" customWidth="1"/>
    <col min="9234" max="9234" width="19.5546875" style="581" customWidth="1"/>
    <col min="9235" max="9236" width="11.44140625" style="581" customWidth="1"/>
    <col min="9237" max="9237" width="13.109375" style="581" customWidth="1"/>
    <col min="9238" max="9240" width="11.44140625" style="581" customWidth="1"/>
    <col min="9241" max="9241" width="4" style="581" customWidth="1"/>
    <col min="9242" max="9242" width="20.44140625" style="581" customWidth="1"/>
    <col min="9243" max="9244" width="11.44140625" style="581" customWidth="1"/>
    <col min="9245" max="9245" width="12.88671875" style="581" customWidth="1"/>
    <col min="9246" max="9246" width="8.88671875" style="581" customWidth="1"/>
    <col min="9247" max="9247" width="10.109375" style="581" customWidth="1"/>
    <col min="9248" max="9248" width="8.88671875" style="581" customWidth="1"/>
    <col min="9249" max="9249" width="4.5546875" style="581" customWidth="1"/>
    <col min="9250" max="9250" width="21.44140625" style="581" customWidth="1"/>
    <col min="9251" max="9256" width="11.109375" style="581" customWidth="1"/>
    <col min="9257" max="9472" width="9.109375" style="581"/>
    <col min="9473" max="9473" width="30.5546875" style="581" customWidth="1"/>
    <col min="9474" max="9474" width="21.44140625" style="581" customWidth="1"/>
    <col min="9475" max="9476" width="11.44140625" style="581" customWidth="1"/>
    <col min="9477" max="9477" width="12.109375" style="581" customWidth="1"/>
    <col min="9478" max="9480" width="11.44140625" style="581" customWidth="1"/>
    <col min="9481" max="9481" width="4.5546875" style="581" customWidth="1"/>
    <col min="9482" max="9482" width="19.5546875" style="581" customWidth="1"/>
    <col min="9483" max="9484" width="11.44140625" style="581" customWidth="1"/>
    <col min="9485" max="9485" width="12.44140625" style="581" customWidth="1"/>
    <col min="9486" max="9488" width="11.44140625" style="581" customWidth="1"/>
    <col min="9489" max="9489" width="5" style="581" customWidth="1"/>
    <col min="9490" max="9490" width="19.5546875" style="581" customWidth="1"/>
    <col min="9491" max="9492" width="11.44140625" style="581" customWidth="1"/>
    <col min="9493" max="9493" width="13.109375" style="581" customWidth="1"/>
    <col min="9494" max="9496" width="11.44140625" style="581" customWidth="1"/>
    <col min="9497" max="9497" width="4" style="581" customWidth="1"/>
    <col min="9498" max="9498" width="20.44140625" style="581" customWidth="1"/>
    <col min="9499" max="9500" width="11.44140625" style="581" customWidth="1"/>
    <col min="9501" max="9501" width="12.88671875" style="581" customWidth="1"/>
    <col min="9502" max="9502" width="8.88671875" style="581" customWidth="1"/>
    <col min="9503" max="9503" width="10.109375" style="581" customWidth="1"/>
    <col min="9504" max="9504" width="8.88671875" style="581" customWidth="1"/>
    <col min="9505" max="9505" width="4.5546875" style="581" customWidth="1"/>
    <col min="9506" max="9506" width="21.44140625" style="581" customWidth="1"/>
    <col min="9507" max="9512" width="11.109375" style="581" customWidth="1"/>
    <col min="9513" max="9728" width="9.109375" style="581"/>
    <col min="9729" max="9729" width="30.5546875" style="581" customWidth="1"/>
    <col min="9730" max="9730" width="21.44140625" style="581" customWidth="1"/>
    <col min="9731" max="9732" width="11.44140625" style="581" customWidth="1"/>
    <col min="9733" max="9733" width="12.109375" style="581" customWidth="1"/>
    <col min="9734" max="9736" width="11.44140625" style="581" customWidth="1"/>
    <col min="9737" max="9737" width="4.5546875" style="581" customWidth="1"/>
    <col min="9738" max="9738" width="19.5546875" style="581" customWidth="1"/>
    <col min="9739" max="9740" width="11.44140625" style="581" customWidth="1"/>
    <col min="9741" max="9741" width="12.44140625" style="581" customWidth="1"/>
    <col min="9742" max="9744" width="11.44140625" style="581" customWidth="1"/>
    <col min="9745" max="9745" width="5" style="581" customWidth="1"/>
    <col min="9746" max="9746" width="19.5546875" style="581" customWidth="1"/>
    <col min="9747" max="9748" width="11.44140625" style="581" customWidth="1"/>
    <col min="9749" max="9749" width="13.109375" style="581" customWidth="1"/>
    <col min="9750" max="9752" width="11.44140625" style="581" customWidth="1"/>
    <col min="9753" max="9753" width="4" style="581" customWidth="1"/>
    <col min="9754" max="9754" width="20.44140625" style="581" customWidth="1"/>
    <col min="9755" max="9756" width="11.44140625" style="581" customWidth="1"/>
    <col min="9757" max="9757" width="12.88671875" style="581" customWidth="1"/>
    <col min="9758" max="9758" width="8.88671875" style="581" customWidth="1"/>
    <col min="9759" max="9759" width="10.109375" style="581" customWidth="1"/>
    <col min="9760" max="9760" width="8.88671875" style="581" customWidth="1"/>
    <col min="9761" max="9761" width="4.5546875" style="581" customWidth="1"/>
    <col min="9762" max="9762" width="21.44140625" style="581" customWidth="1"/>
    <col min="9763" max="9768" width="11.109375" style="581" customWidth="1"/>
    <col min="9769" max="9984" width="9.109375" style="581"/>
    <col min="9985" max="9985" width="30.5546875" style="581" customWidth="1"/>
    <col min="9986" max="9986" width="21.44140625" style="581" customWidth="1"/>
    <col min="9987" max="9988" width="11.44140625" style="581" customWidth="1"/>
    <col min="9989" max="9989" width="12.109375" style="581" customWidth="1"/>
    <col min="9990" max="9992" width="11.44140625" style="581" customWidth="1"/>
    <col min="9993" max="9993" width="4.5546875" style="581" customWidth="1"/>
    <col min="9994" max="9994" width="19.5546875" style="581" customWidth="1"/>
    <col min="9995" max="9996" width="11.44140625" style="581" customWidth="1"/>
    <col min="9997" max="9997" width="12.44140625" style="581" customWidth="1"/>
    <col min="9998" max="10000" width="11.44140625" style="581" customWidth="1"/>
    <col min="10001" max="10001" width="5" style="581" customWidth="1"/>
    <col min="10002" max="10002" width="19.5546875" style="581" customWidth="1"/>
    <col min="10003" max="10004" width="11.44140625" style="581" customWidth="1"/>
    <col min="10005" max="10005" width="13.109375" style="581" customWidth="1"/>
    <col min="10006" max="10008" width="11.44140625" style="581" customWidth="1"/>
    <col min="10009" max="10009" width="4" style="581" customWidth="1"/>
    <col min="10010" max="10010" width="20.44140625" style="581" customWidth="1"/>
    <col min="10011" max="10012" width="11.44140625" style="581" customWidth="1"/>
    <col min="10013" max="10013" width="12.88671875" style="581" customWidth="1"/>
    <col min="10014" max="10014" width="8.88671875" style="581" customWidth="1"/>
    <col min="10015" max="10015" width="10.109375" style="581" customWidth="1"/>
    <col min="10016" max="10016" width="8.88671875" style="581" customWidth="1"/>
    <col min="10017" max="10017" width="4.5546875" style="581" customWidth="1"/>
    <col min="10018" max="10018" width="21.44140625" style="581" customWidth="1"/>
    <col min="10019" max="10024" width="11.109375" style="581" customWidth="1"/>
    <col min="10025" max="10240" width="9.109375" style="581"/>
    <col min="10241" max="10241" width="30.5546875" style="581" customWidth="1"/>
    <col min="10242" max="10242" width="21.44140625" style="581" customWidth="1"/>
    <col min="10243" max="10244" width="11.44140625" style="581" customWidth="1"/>
    <col min="10245" max="10245" width="12.109375" style="581" customWidth="1"/>
    <col min="10246" max="10248" width="11.44140625" style="581" customWidth="1"/>
    <col min="10249" max="10249" width="4.5546875" style="581" customWidth="1"/>
    <col min="10250" max="10250" width="19.5546875" style="581" customWidth="1"/>
    <col min="10251" max="10252" width="11.44140625" style="581" customWidth="1"/>
    <col min="10253" max="10253" width="12.44140625" style="581" customWidth="1"/>
    <col min="10254" max="10256" width="11.44140625" style="581" customWidth="1"/>
    <col min="10257" max="10257" width="5" style="581" customWidth="1"/>
    <col min="10258" max="10258" width="19.5546875" style="581" customWidth="1"/>
    <col min="10259" max="10260" width="11.44140625" style="581" customWidth="1"/>
    <col min="10261" max="10261" width="13.109375" style="581" customWidth="1"/>
    <col min="10262" max="10264" width="11.44140625" style="581" customWidth="1"/>
    <col min="10265" max="10265" width="4" style="581" customWidth="1"/>
    <col min="10266" max="10266" width="20.44140625" style="581" customWidth="1"/>
    <col min="10267" max="10268" width="11.44140625" style="581" customWidth="1"/>
    <col min="10269" max="10269" width="12.88671875" style="581" customWidth="1"/>
    <col min="10270" max="10270" width="8.88671875" style="581" customWidth="1"/>
    <col min="10271" max="10271" width="10.109375" style="581" customWidth="1"/>
    <col min="10272" max="10272" width="8.88671875" style="581" customWidth="1"/>
    <col min="10273" max="10273" width="4.5546875" style="581" customWidth="1"/>
    <col min="10274" max="10274" width="21.44140625" style="581" customWidth="1"/>
    <col min="10275" max="10280" width="11.109375" style="581" customWidth="1"/>
    <col min="10281" max="10496" width="9.109375" style="581"/>
    <col min="10497" max="10497" width="30.5546875" style="581" customWidth="1"/>
    <col min="10498" max="10498" width="21.44140625" style="581" customWidth="1"/>
    <col min="10499" max="10500" width="11.44140625" style="581" customWidth="1"/>
    <col min="10501" max="10501" width="12.109375" style="581" customWidth="1"/>
    <col min="10502" max="10504" width="11.44140625" style="581" customWidth="1"/>
    <col min="10505" max="10505" width="4.5546875" style="581" customWidth="1"/>
    <col min="10506" max="10506" width="19.5546875" style="581" customWidth="1"/>
    <col min="10507" max="10508" width="11.44140625" style="581" customWidth="1"/>
    <col min="10509" max="10509" width="12.44140625" style="581" customWidth="1"/>
    <col min="10510" max="10512" width="11.44140625" style="581" customWidth="1"/>
    <col min="10513" max="10513" width="5" style="581" customWidth="1"/>
    <col min="10514" max="10514" width="19.5546875" style="581" customWidth="1"/>
    <col min="10515" max="10516" width="11.44140625" style="581" customWidth="1"/>
    <col min="10517" max="10517" width="13.109375" style="581" customWidth="1"/>
    <col min="10518" max="10520" width="11.44140625" style="581" customWidth="1"/>
    <col min="10521" max="10521" width="4" style="581" customWidth="1"/>
    <col min="10522" max="10522" width="20.44140625" style="581" customWidth="1"/>
    <col min="10523" max="10524" width="11.44140625" style="581" customWidth="1"/>
    <col min="10525" max="10525" width="12.88671875" style="581" customWidth="1"/>
    <col min="10526" max="10526" width="8.88671875" style="581" customWidth="1"/>
    <col min="10527" max="10527" width="10.109375" style="581" customWidth="1"/>
    <col min="10528" max="10528" width="8.88671875" style="581" customWidth="1"/>
    <col min="10529" max="10529" width="4.5546875" style="581" customWidth="1"/>
    <col min="10530" max="10530" width="21.44140625" style="581" customWidth="1"/>
    <col min="10531" max="10536" width="11.109375" style="581" customWidth="1"/>
    <col min="10537" max="10752" width="9.109375" style="581"/>
    <col min="10753" max="10753" width="30.5546875" style="581" customWidth="1"/>
    <col min="10754" max="10754" width="21.44140625" style="581" customWidth="1"/>
    <col min="10755" max="10756" width="11.44140625" style="581" customWidth="1"/>
    <col min="10757" max="10757" width="12.109375" style="581" customWidth="1"/>
    <col min="10758" max="10760" width="11.44140625" style="581" customWidth="1"/>
    <col min="10761" max="10761" width="4.5546875" style="581" customWidth="1"/>
    <col min="10762" max="10762" width="19.5546875" style="581" customWidth="1"/>
    <col min="10763" max="10764" width="11.44140625" style="581" customWidth="1"/>
    <col min="10765" max="10765" width="12.44140625" style="581" customWidth="1"/>
    <col min="10766" max="10768" width="11.44140625" style="581" customWidth="1"/>
    <col min="10769" max="10769" width="5" style="581" customWidth="1"/>
    <col min="10770" max="10770" width="19.5546875" style="581" customWidth="1"/>
    <col min="10771" max="10772" width="11.44140625" style="581" customWidth="1"/>
    <col min="10773" max="10773" width="13.109375" style="581" customWidth="1"/>
    <col min="10774" max="10776" width="11.44140625" style="581" customWidth="1"/>
    <col min="10777" max="10777" width="4" style="581" customWidth="1"/>
    <col min="10778" max="10778" width="20.44140625" style="581" customWidth="1"/>
    <col min="10779" max="10780" width="11.44140625" style="581" customWidth="1"/>
    <col min="10781" max="10781" width="12.88671875" style="581" customWidth="1"/>
    <col min="10782" max="10782" width="8.88671875" style="581" customWidth="1"/>
    <col min="10783" max="10783" width="10.109375" style="581" customWidth="1"/>
    <col min="10784" max="10784" width="8.88671875" style="581" customWidth="1"/>
    <col min="10785" max="10785" width="4.5546875" style="581" customWidth="1"/>
    <col min="10786" max="10786" width="21.44140625" style="581" customWidth="1"/>
    <col min="10787" max="10792" width="11.109375" style="581" customWidth="1"/>
    <col min="10793" max="11008" width="9.109375" style="581"/>
    <col min="11009" max="11009" width="30.5546875" style="581" customWidth="1"/>
    <col min="11010" max="11010" width="21.44140625" style="581" customWidth="1"/>
    <col min="11011" max="11012" width="11.44140625" style="581" customWidth="1"/>
    <col min="11013" max="11013" width="12.109375" style="581" customWidth="1"/>
    <col min="11014" max="11016" width="11.44140625" style="581" customWidth="1"/>
    <col min="11017" max="11017" width="4.5546875" style="581" customWidth="1"/>
    <col min="11018" max="11018" width="19.5546875" style="581" customWidth="1"/>
    <col min="11019" max="11020" width="11.44140625" style="581" customWidth="1"/>
    <col min="11021" max="11021" width="12.44140625" style="581" customWidth="1"/>
    <col min="11022" max="11024" width="11.44140625" style="581" customWidth="1"/>
    <col min="11025" max="11025" width="5" style="581" customWidth="1"/>
    <col min="11026" max="11026" width="19.5546875" style="581" customWidth="1"/>
    <col min="11027" max="11028" width="11.44140625" style="581" customWidth="1"/>
    <col min="11029" max="11029" width="13.109375" style="581" customWidth="1"/>
    <col min="11030" max="11032" width="11.44140625" style="581" customWidth="1"/>
    <col min="11033" max="11033" width="4" style="581" customWidth="1"/>
    <col min="11034" max="11034" width="20.44140625" style="581" customWidth="1"/>
    <col min="11035" max="11036" width="11.44140625" style="581" customWidth="1"/>
    <col min="11037" max="11037" width="12.88671875" style="581" customWidth="1"/>
    <col min="11038" max="11038" width="8.88671875" style="581" customWidth="1"/>
    <col min="11039" max="11039" width="10.109375" style="581" customWidth="1"/>
    <col min="11040" max="11040" width="8.88671875" style="581" customWidth="1"/>
    <col min="11041" max="11041" width="4.5546875" style="581" customWidth="1"/>
    <col min="11042" max="11042" width="21.44140625" style="581" customWidth="1"/>
    <col min="11043" max="11048" width="11.109375" style="581" customWidth="1"/>
    <col min="11049" max="11264" width="9.109375" style="581"/>
    <col min="11265" max="11265" width="30.5546875" style="581" customWidth="1"/>
    <col min="11266" max="11266" width="21.44140625" style="581" customWidth="1"/>
    <col min="11267" max="11268" width="11.44140625" style="581" customWidth="1"/>
    <col min="11269" max="11269" width="12.109375" style="581" customWidth="1"/>
    <col min="11270" max="11272" width="11.44140625" style="581" customWidth="1"/>
    <col min="11273" max="11273" width="4.5546875" style="581" customWidth="1"/>
    <col min="11274" max="11274" width="19.5546875" style="581" customWidth="1"/>
    <col min="11275" max="11276" width="11.44140625" style="581" customWidth="1"/>
    <col min="11277" max="11277" width="12.44140625" style="581" customWidth="1"/>
    <col min="11278" max="11280" width="11.44140625" style="581" customWidth="1"/>
    <col min="11281" max="11281" width="5" style="581" customWidth="1"/>
    <col min="11282" max="11282" width="19.5546875" style="581" customWidth="1"/>
    <col min="11283" max="11284" width="11.44140625" style="581" customWidth="1"/>
    <col min="11285" max="11285" width="13.109375" style="581" customWidth="1"/>
    <col min="11286" max="11288" width="11.44140625" style="581" customWidth="1"/>
    <col min="11289" max="11289" width="4" style="581" customWidth="1"/>
    <col min="11290" max="11290" width="20.44140625" style="581" customWidth="1"/>
    <col min="11291" max="11292" width="11.44140625" style="581" customWidth="1"/>
    <col min="11293" max="11293" width="12.88671875" style="581" customWidth="1"/>
    <col min="11294" max="11294" width="8.88671875" style="581" customWidth="1"/>
    <col min="11295" max="11295" width="10.109375" style="581" customWidth="1"/>
    <col min="11296" max="11296" width="8.88671875" style="581" customWidth="1"/>
    <col min="11297" max="11297" width="4.5546875" style="581" customWidth="1"/>
    <col min="11298" max="11298" width="21.44140625" style="581" customWidth="1"/>
    <col min="11299" max="11304" width="11.109375" style="581" customWidth="1"/>
    <col min="11305" max="11520" width="9.109375" style="581"/>
    <col min="11521" max="11521" width="30.5546875" style="581" customWidth="1"/>
    <col min="11522" max="11522" width="21.44140625" style="581" customWidth="1"/>
    <col min="11523" max="11524" width="11.44140625" style="581" customWidth="1"/>
    <col min="11525" max="11525" width="12.109375" style="581" customWidth="1"/>
    <col min="11526" max="11528" width="11.44140625" style="581" customWidth="1"/>
    <col min="11529" max="11529" width="4.5546875" style="581" customWidth="1"/>
    <col min="11530" max="11530" width="19.5546875" style="581" customWidth="1"/>
    <col min="11531" max="11532" width="11.44140625" style="581" customWidth="1"/>
    <col min="11533" max="11533" width="12.44140625" style="581" customWidth="1"/>
    <col min="11534" max="11536" width="11.44140625" style="581" customWidth="1"/>
    <col min="11537" max="11537" width="5" style="581" customWidth="1"/>
    <col min="11538" max="11538" width="19.5546875" style="581" customWidth="1"/>
    <col min="11539" max="11540" width="11.44140625" style="581" customWidth="1"/>
    <col min="11541" max="11541" width="13.109375" style="581" customWidth="1"/>
    <col min="11542" max="11544" width="11.44140625" style="581" customWidth="1"/>
    <col min="11545" max="11545" width="4" style="581" customWidth="1"/>
    <col min="11546" max="11546" width="20.44140625" style="581" customWidth="1"/>
    <col min="11547" max="11548" width="11.44140625" style="581" customWidth="1"/>
    <col min="11549" max="11549" width="12.88671875" style="581" customWidth="1"/>
    <col min="11550" max="11550" width="8.88671875" style="581" customWidth="1"/>
    <col min="11551" max="11551" width="10.109375" style="581" customWidth="1"/>
    <col min="11552" max="11552" width="8.88671875" style="581" customWidth="1"/>
    <col min="11553" max="11553" width="4.5546875" style="581" customWidth="1"/>
    <col min="11554" max="11554" width="21.44140625" style="581" customWidth="1"/>
    <col min="11555" max="11560" width="11.109375" style="581" customWidth="1"/>
    <col min="11561" max="11776" width="9.109375" style="581"/>
    <col min="11777" max="11777" width="30.5546875" style="581" customWidth="1"/>
    <col min="11778" max="11778" width="21.44140625" style="581" customWidth="1"/>
    <col min="11779" max="11780" width="11.44140625" style="581" customWidth="1"/>
    <col min="11781" max="11781" width="12.109375" style="581" customWidth="1"/>
    <col min="11782" max="11784" width="11.44140625" style="581" customWidth="1"/>
    <col min="11785" max="11785" width="4.5546875" style="581" customWidth="1"/>
    <col min="11786" max="11786" width="19.5546875" style="581" customWidth="1"/>
    <col min="11787" max="11788" width="11.44140625" style="581" customWidth="1"/>
    <col min="11789" max="11789" width="12.44140625" style="581" customWidth="1"/>
    <col min="11790" max="11792" width="11.44140625" style="581" customWidth="1"/>
    <col min="11793" max="11793" width="5" style="581" customWidth="1"/>
    <col min="11794" max="11794" width="19.5546875" style="581" customWidth="1"/>
    <col min="11795" max="11796" width="11.44140625" style="581" customWidth="1"/>
    <col min="11797" max="11797" width="13.109375" style="581" customWidth="1"/>
    <col min="11798" max="11800" width="11.44140625" style="581" customWidth="1"/>
    <col min="11801" max="11801" width="4" style="581" customWidth="1"/>
    <col min="11802" max="11802" width="20.44140625" style="581" customWidth="1"/>
    <col min="11803" max="11804" width="11.44140625" style="581" customWidth="1"/>
    <col min="11805" max="11805" width="12.88671875" style="581" customWidth="1"/>
    <col min="11806" max="11806" width="8.88671875" style="581" customWidth="1"/>
    <col min="11807" max="11807" width="10.109375" style="581" customWidth="1"/>
    <col min="11808" max="11808" width="8.88671875" style="581" customWidth="1"/>
    <col min="11809" max="11809" width="4.5546875" style="581" customWidth="1"/>
    <col min="11810" max="11810" width="21.44140625" style="581" customWidth="1"/>
    <col min="11811" max="11816" width="11.109375" style="581" customWidth="1"/>
    <col min="11817" max="12032" width="9.109375" style="581"/>
    <col min="12033" max="12033" width="30.5546875" style="581" customWidth="1"/>
    <col min="12034" max="12034" width="21.44140625" style="581" customWidth="1"/>
    <col min="12035" max="12036" width="11.44140625" style="581" customWidth="1"/>
    <col min="12037" max="12037" width="12.109375" style="581" customWidth="1"/>
    <col min="12038" max="12040" width="11.44140625" style="581" customWidth="1"/>
    <col min="12041" max="12041" width="4.5546875" style="581" customWidth="1"/>
    <col min="12042" max="12042" width="19.5546875" style="581" customWidth="1"/>
    <col min="12043" max="12044" width="11.44140625" style="581" customWidth="1"/>
    <col min="12045" max="12045" width="12.44140625" style="581" customWidth="1"/>
    <col min="12046" max="12048" width="11.44140625" style="581" customWidth="1"/>
    <col min="12049" max="12049" width="5" style="581" customWidth="1"/>
    <col min="12050" max="12050" width="19.5546875" style="581" customWidth="1"/>
    <col min="12051" max="12052" width="11.44140625" style="581" customWidth="1"/>
    <col min="12053" max="12053" width="13.109375" style="581" customWidth="1"/>
    <col min="12054" max="12056" width="11.44140625" style="581" customWidth="1"/>
    <col min="12057" max="12057" width="4" style="581" customWidth="1"/>
    <col min="12058" max="12058" width="20.44140625" style="581" customWidth="1"/>
    <col min="12059" max="12060" width="11.44140625" style="581" customWidth="1"/>
    <col min="12061" max="12061" width="12.88671875" style="581" customWidth="1"/>
    <col min="12062" max="12062" width="8.88671875" style="581" customWidth="1"/>
    <col min="12063" max="12063" width="10.109375" style="581" customWidth="1"/>
    <col min="12064" max="12064" width="8.88671875" style="581" customWidth="1"/>
    <col min="12065" max="12065" width="4.5546875" style="581" customWidth="1"/>
    <col min="12066" max="12066" width="21.44140625" style="581" customWidth="1"/>
    <col min="12067" max="12072" width="11.109375" style="581" customWidth="1"/>
    <col min="12073" max="12288" width="9.109375" style="581"/>
    <col min="12289" max="12289" width="30.5546875" style="581" customWidth="1"/>
    <col min="12290" max="12290" width="21.44140625" style="581" customWidth="1"/>
    <col min="12291" max="12292" width="11.44140625" style="581" customWidth="1"/>
    <col min="12293" max="12293" width="12.109375" style="581" customWidth="1"/>
    <col min="12294" max="12296" width="11.44140625" style="581" customWidth="1"/>
    <col min="12297" max="12297" width="4.5546875" style="581" customWidth="1"/>
    <col min="12298" max="12298" width="19.5546875" style="581" customWidth="1"/>
    <col min="12299" max="12300" width="11.44140625" style="581" customWidth="1"/>
    <col min="12301" max="12301" width="12.44140625" style="581" customWidth="1"/>
    <col min="12302" max="12304" width="11.44140625" style="581" customWidth="1"/>
    <col min="12305" max="12305" width="5" style="581" customWidth="1"/>
    <col min="12306" max="12306" width="19.5546875" style="581" customWidth="1"/>
    <col min="12307" max="12308" width="11.44140625" style="581" customWidth="1"/>
    <col min="12309" max="12309" width="13.109375" style="581" customWidth="1"/>
    <col min="12310" max="12312" width="11.44140625" style="581" customWidth="1"/>
    <col min="12313" max="12313" width="4" style="581" customWidth="1"/>
    <col min="12314" max="12314" width="20.44140625" style="581" customWidth="1"/>
    <col min="12315" max="12316" width="11.44140625" style="581" customWidth="1"/>
    <col min="12317" max="12317" width="12.88671875" style="581" customWidth="1"/>
    <col min="12318" max="12318" width="8.88671875" style="581" customWidth="1"/>
    <col min="12319" max="12319" width="10.109375" style="581" customWidth="1"/>
    <col min="12320" max="12320" width="8.88671875" style="581" customWidth="1"/>
    <col min="12321" max="12321" width="4.5546875" style="581" customWidth="1"/>
    <col min="12322" max="12322" width="21.44140625" style="581" customWidth="1"/>
    <col min="12323" max="12328" width="11.109375" style="581" customWidth="1"/>
    <col min="12329" max="12544" width="9.109375" style="581"/>
    <col min="12545" max="12545" width="30.5546875" style="581" customWidth="1"/>
    <col min="12546" max="12546" width="21.44140625" style="581" customWidth="1"/>
    <col min="12547" max="12548" width="11.44140625" style="581" customWidth="1"/>
    <col min="12549" max="12549" width="12.109375" style="581" customWidth="1"/>
    <col min="12550" max="12552" width="11.44140625" style="581" customWidth="1"/>
    <col min="12553" max="12553" width="4.5546875" style="581" customWidth="1"/>
    <col min="12554" max="12554" width="19.5546875" style="581" customWidth="1"/>
    <col min="12555" max="12556" width="11.44140625" style="581" customWidth="1"/>
    <col min="12557" max="12557" width="12.44140625" style="581" customWidth="1"/>
    <col min="12558" max="12560" width="11.44140625" style="581" customWidth="1"/>
    <col min="12561" max="12561" width="5" style="581" customWidth="1"/>
    <col min="12562" max="12562" width="19.5546875" style="581" customWidth="1"/>
    <col min="12563" max="12564" width="11.44140625" style="581" customWidth="1"/>
    <col min="12565" max="12565" width="13.109375" style="581" customWidth="1"/>
    <col min="12566" max="12568" width="11.44140625" style="581" customWidth="1"/>
    <col min="12569" max="12569" width="4" style="581" customWidth="1"/>
    <col min="12570" max="12570" width="20.44140625" style="581" customWidth="1"/>
    <col min="12571" max="12572" width="11.44140625" style="581" customWidth="1"/>
    <col min="12573" max="12573" width="12.88671875" style="581" customWidth="1"/>
    <col min="12574" max="12574" width="8.88671875" style="581" customWidth="1"/>
    <col min="12575" max="12575" width="10.109375" style="581" customWidth="1"/>
    <col min="12576" max="12576" width="8.88671875" style="581" customWidth="1"/>
    <col min="12577" max="12577" width="4.5546875" style="581" customWidth="1"/>
    <col min="12578" max="12578" width="21.44140625" style="581" customWidth="1"/>
    <col min="12579" max="12584" width="11.109375" style="581" customWidth="1"/>
    <col min="12585" max="12800" width="9.109375" style="581"/>
    <col min="12801" max="12801" width="30.5546875" style="581" customWidth="1"/>
    <col min="12802" max="12802" width="21.44140625" style="581" customWidth="1"/>
    <col min="12803" max="12804" width="11.44140625" style="581" customWidth="1"/>
    <col min="12805" max="12805" width="12.109375" style="581" customWidth="1"/>
    <col min="12806" max="12808" width="11.44140625" style="581" customWidth="1"/>
    <col min="12809" max="12809" width="4.5546875" style="581" customWidth="1"/>
    <col min="12810" max="12810" width="19.5546875" style="581" customWidth="1"/>
    <col min="12811" max="12812" width="11.44140625" style="581" customWidth="1"/>
    <col min="12813" max="12813" width="12.44140625" style="581" customWidth="1"/>
    <col min="12814" max="12816" width="11.44140625" style="581" customWidth="1"/>
    <col min="12817" max="12817" width="5" style="581" customWidth="1"/>
    <col min="12818" max="12818" width="19.5546875" style="581" customWidth="1"/>
    <col min="12819" max="12820" width="11.44140625" style="581" customWidth="1"/>
    <col min="12821" max="12821" width="13.109375" style="581" customWidth="1"/>
    <col min="12822" max="12824" width="11.44140625" style="581" customWidth="1"/>
    <col min="12825" max="12825" width="4" style="581" customWidth="1"/>
    <col min="12826" max="12826" width="20.44140625" style="581" customWidth="1"/>
    <col min="12827" max="12828" width="11.44140625" style="581" customWidth="1"/>
    <col min="12829" max="12829" width="12.88671875" style="581" customWidth="1"/>
    <col min="12830" max="12830" width="8.88671875" style="581" customWidth="1"/>
    <col min="12831" max="12831" width="10.109375" style="581" customWidth="1"/>
    <col min="12832" max="12832" width="8.88671875" style="581" customWidth="1"/>
    <col min="12833" max="12833" width="4.5546875" style="581" customWidth="1"/>
    <col min="12834" max="12834" width="21.44140625" style="581" customWidth="1"/>
    <col min="12835" max="12840" width="11.109375" style="581" customWidth="1"/>
    <col min="12841" max="13056" width="9.109375" style="581"/>
    <col min="13057" max="13057" width="30.5546875" style="581" customWidth="1"/>
    <col min="13058" max="13058" width="21.44140625" style="581" customWidth="1"/>
    <col min="13059" max="13060" width="11.44140625" style="581" customWidth="1"/>
    <col min="13061" max="13061" width="12.109375" style="581" customWidth="1"/>
    <col min="13062" max="13064" width="11.44140625" style="581" customWidth="1"/>
    <col min="13065" max="13065" width="4.5546875" style="581" customWidth="1"/>
    <col min="13066" max="13066" width="19.5546875" style="581" customWidth="1"/>
    <col min="13067" max="13068" width="11.44140625" style="581" customWidth="1"/>
    <col min="13069" max="13069" width="12.44140625" style="581" customWidth="1"/>
    <col min="13070" max="13072" width="11.44140625" style="581" customWidth="1"/>
    <col min="13073" max="13073" width="5" style="581" customWidth="1"/>
    <col min="13074" max="13074" width="19.5546875" style="581" customWidth="1"/>
    <col min="13075" max="13076" width="11.44140625" style="581" customWidth="1"/>
    <col min="13077" max="13077" width="13.109375" style="581" customWidth="1"/>
    <col min="13078" max="13080" width="11.44140625" style="581" customWidth="1"/>
    <col min="13081" max="13081" width="4" style="581" customWidth="1"/>
    <col min="13082" max="13082" width="20.44140625" style="581" customWidth="1"/>
    <col min="13083" max="13084" width="11.44140625" style="581" customWidth="1"/>
    <col min="13085" max="13085" width="12.88671875" style="581" customWidth="1"/>
    <col min="13086" max="13086" width="8.88671875" style="581" customWidth="1"/>
    <col min="13087" max="13087" width="10.109375" style="581" customWidth="1"/>
    <col min="13088" max="13088" width="8.88671875" style="581" customWidth="1"/>
    <col min="13089" max="13089" width="4.5546875" style="581" customWidth="1"/>
    <col min="13090" max="13090" width="21.44140625" style="581" customWidth="1"/>
    <col min="13091" max="13096" width="11.109375" style="581" customWidth="1"/>
    <col min="13097" max="13312" width="9.109375" style="581"/>
    <col min="13313" max="13313" width="30.5546875" style="581" customWidth="1"/>
    <col min="13314" max="13314" width="21.44140625" style="581" customWidth="1"/>
    <col min="13315" max="13316" width="11.44140625" style="581" customWidth="1"/>
    <col min="13317" max="13317" width="12.109375" style="581" customWidth="1"/>
    <col min="13318" max="13320" width="11.44140625" style="581" customWidth="1"/>
    <col min="13321" max="13321" width="4.5546875" style="581" customWidth="1"/>
    <col min="13322" max="13322" width="19.5546875" style="581" customWidth="1"/>
    <col min="13323" max="13324" width="11.44140625" style="581" customWidth="1"/>
    <col min="13325" max="13325" width="12.44140625" style="581" customWidth="1"/>
    <col min="13326" max="13328" width="11.44140625" style="581" customWidth="1"/>
    <col min="13329" max="13329" width="5" style="581" customWidth="1"/>
    <col min="13330" max="13330" width="19.5546875" style="581" customWidth="1"/>
    <col min="13331" max="13332" width="11.44140625" style="581" customWidth="1"/>
    <col min="13333" max="13333" width="13.109375" style="581" customWidth="1"/>
    <col min="13334" max="13336" width="11.44140625" style="581" customWidth="1"/>
    <col min="13337" max="13337" width="4" style="581" customWidth="1"/>
    <col min="13338" max="13338" width="20.44140625" style="581" customWidth="1"/>
    <col min="13339" max="13340" width="11.44140625" style="581" customWidth="1"/>
    <col min="13341" max="13341" width="12.88671875" style="581" customWidth="1"/>
    <col min="13342" max="13342" width="8.88671875" style="581" customWidth="1"/>
    <col min="13343" max="13343" width="10.109375" style="581" customWidth="1"/>
    <col min="13344" max="13344" width="8.88671875" style="581" customWidth="1"/>
    <col min="13345" max="13345" width="4.5546875" style="581" customWidth="1"/>
    <col min="13346" max="13346" width="21.44140625" style="581" customWidth="1"/>
    <col min="13347" max="13352" width="11.109375" style="581" customWidth="1"/>
    <col min="13353" max="13568" width="9.109375" style="581"/>
    <col min="13569" max="13569" width="30.5546875" style="581" customWidth="1"/>
    <col min="13570" max="13570" width="21.44140625" style="581" customWidth="1"/>
    <col min="13571" max="13572" width="11.44140625" style="581" customWidth="1"/>
    <col min="13573" max="13573" width="12.109375" style="581" customWidth="1"/>
    <col min="13574" max="13576" width="11.44140625" style="581" customWidth="1"/>
    <col min="13577" max="13577" width="4.5546875" style="581" customWidth="1"/>
    <col min="13578" max="13578" width="19.5546875" style="581" customWidth="1"/>
    <col min="13579" max="13580" width="11.44140625" style="581" customWidth="1"/>
    <col min="13581" max="13581" width="12.44140625" style="581" customWidth="1"/>
    <col min="13582" max="13584" width="11.44140625" style="581" customWidth="1"/>
    <col min="13585" max="13585" width="5" style="581" customWidth="1"/>
    <col min="13586" max="13586" width="19.5546875" style="581" customWidth="1"/>
    <col min="13587" max="13588" width="11.44140625" style="581" customWidth="1"/>
    <col min="13589" max="13589" width="13.109375" style="581" customWidth="1"/>
    <col min="13590" max="13592" width="11.44140625" style="581" customWidth="1"/>
    <col min="13593" max="13593" width="4" style="581" customWidth="1"/>
    <col min="13594" max="13594" width="20.44140625" style="581" customWidth="1"/>
    <col min="13595" max="13596" width="11.44140625" style="581" customWidth="1"/>
    <col min="13597" max="13597" width="12.88671875" style="581" customWidth="1"/>
    <col min="13598" max="13598" width="8.88671875" style="581" customWidth="1"/>
    <col min="13599" max="13599" width="10.109375" style="581" customWidth="1"/>
    <col min="13600" max="13600" width="8.88671875" style="581" customWidth="1"/>
    <col min="13601" max="13601" width="4.5546875" style="581" customWidth="1"/>
    <col min="13602" max="13602" width="21.44140625" style="581" customWidth="1"/>
    <col min="13603" max="13608" width="11.109375" style="581" customWidth="1"/>
    <col min="13609" max="13824" width="9.109375" style="581"/>
    <col min="13825" max="13825" width="30.5546875" style="581" customWidth="1"/>
    <col min="13826" max="13826" width="21.44140625" style="581" customWidth="1"/>
    <col min="13827" max="13828" width="11.44140625" style="581" customWidth="1"/>
    <col min="13829" max="13829" width="12.109375" style="581" customWidth="1"/>
    <col min="13830" max="13832" width="11.44140625" style="581" customWidth="1"/>
    <col min="13833" max="13833" width="4.5546875" style="581" customWidth="1"/>
    <col min="13834" max="13834" width="19.5546875" style="581" customWidth="1"/>
    <col min="13835" max="13836" width="11.44140625" style="581" customWidth="1"/>
    <col min="13837" max="13837" width="12.44140625" style="581" customWidth="1"/>
    <col min="13838" max="13840" width="11.44140625" style="581" customWidth="1"/>
    <col min="13841" max="13841" width="5" style="581" customWidth="1"/>
    <col min="13842" max="13842" width="19.5546875" style="581" customWidth="1"/>
    <col min="13843" max="13844" width="11.44140625" style="581" customWidth="1"/>
    <col min="13845" max="13845" width="13.109375" style="581" customWidth="1"/>
    <col min="13846" max="13848" width="11.44140625" style="581" customWidth="1"/>
    <col min="13849" max="13849" width="4" style="581" customWidth="1"/>
    <col min="13850" max="13850" width="20.44140625" style="581" customWidth="1"/>
    <col min="13851" max="13852" width="11.44140625" style="581" customWidth="1"/>
    <col min="13853" max="13853" width="12.88671875" style="581" customWidth="1"/>
    <col min="13854" max="13854" width="8.88671875" style="581" customWidth="1"/>
    <col min="13855" max="13855" width="10.109375" style="581" customWidth="1"/>
    <col min="13856" max="13856" width="8.88671875" style="581" customWidth="1"/>
    <col min="13857" max="13857" width="4.5546875" style="581" customWidth="1"/>
    <col min="13858" max="13858" width="21.44140625" style="581" customWidth="1"/>
    <col min="13859" max="13864" width="11.109375" style="581" customWidth="1"/>
    <col min="13865" max="14080" width="9.109375" style="581"/>
    <col min="14081" max="14081" width="30.5546875" style="581" customWidth="1"/>
    <col min="14082" max="14082" width="21.44140625" style="581" customWidth="1"/>
    <col min="14083" max="14084" width="11.44140625" style="581" customWidth="1"/>
    <col min="14085" max="14085" width="12.109375" style="581" customWidth="1"/>
    <col min="14086" max="14088" width="11.44140625" style="581" customWidth="1"/>
    <col min="14089" max="14089" width="4.5546875" style="581" customWidth="1"/>
    <col min="14090" max="14090" width="19.5546875" style="581" customWidth="1"/>
    <col min="14091" max="14092" width="11.44140625" style="581" customWidth="1"/>
    <col min="14093" max="14093" width="12.44140625" style="581" customWidth="1"/>
    <col min="14094" max="14096" width="11.44140625" style="581" customWidth="1"/>
    <col min="14097" max="14097" width="5" style="581" customWidth="1"/>
    <col min="14098" max="14098" width="19.5546875" style="581" customWidth="1"/>
    <col min="14099" max="14100" width="11.44140625" style="581" customWidth="1"/>
    <col min="14101" max="14101" width="13.109375" style="581" customWidth="1"/>
    <col min="14102" max="14104" width="11.44140625" style="581" customWidth="1"/>
    <col min="14105" max="14105" width="4" style="581" customWidth="1"/>
    <col min="14106" max="14106" width="20.44140625" style="581" customWidth="1"/>
    <col min="14107" max="14108" width="11.44140625" style="581" customWidth="1"/>
    <col min="14109" max="14109" width="12.88671875" style="581" customWidth="1"/>
    <col min="14110" max="14110" width="8.88671875" style="581" customWidth="1"/>
    <col min="14111" max="14111" width="10.109375" style="581" customWidth="1"/>
    <col min="14112" max="14112" width="8.88671875" style="581" customWidth="1"/>
    <col min="14113" max="14113" width="4.5546875" style="581" customWidth="1"/>
    <col min="14114" max="14114" width="21.44140625" style="581" customWidth="1"/>
    <col min="14115" max="14120" width="11.109375" style="581" customWidth="1"/>
    <col min="14121" max="14336" width="9.109375" style="581"/>
    <col min="14337" max="14337" width="30.5546875" style="581" customWidth="1"/>
    <col min="14338" max="14338" width="21.44140625" style="581" customWidth="1"/>
    <col min="14339" max="14340" width="11.44140625" style="581" customWidth="1"/>
    <col min="14341" max="14341" width="12.109375" style="581" customWidth="1"/>
    <col min="14342" max="14344" width="11.44140625" style="581" customWidth="1"/>
    <col min="14345" max="14345" width="4.5546875" style="581" customWidth="1"/>
    <col min="14346" max="14346" width="19.5546875" style="581" customWidth="1"/>
    <col min="14347" max="14348" width="11.44140625" style="581" customWidth="1"/>
    <col min="14349" max="14349" width="12.44140625" style="581" customWidth="1"/>
    <col min="14350" max="14352" width="11.44140625" style="581" customWidth="1"/>
    <col min="14353" max="14353" width="5" style="581" customWidth="1"/>
    <col min="14354" max="14354" width="19.5546875" style="581" customWidth="1"/>
    <col min="14355" max="14356" width="11.44140625" style="581" customWidth="1"/>
    <col min="14357" max="14357" width="13.109375" style="581" customWidth="1"/>
    <col min="14358" max="14360" width="11.44140625" style="581" customWidth="1"/>
    <col min="14361" max="14361" width="4" style="581" customWidth="1"/>
    <col min="14362" max="14362" width="20.44140625" style="581" customWidth="1"/>
    <col min="14363" max="14364" width="11.44140625" style="581" customWidth="1"/>
    <col min="14365" max="14365" width="12.88671875" style="581" customWidth="1"/>
    <col min="14366" max="14366" width="8.88671875" style="581" customWidth="1"/>
    <col min="14367" max="14367" width="10.109375" style="581" customWidth="1"/>
    <col min="14368" max="14368" width="8.88671875" style="581" customWidth="1"/>
    <col min="14369" max="14369" width="4.5546875" style="581" customWidth="1"/>
    <col min="14370" max="14370" width="21.44140625" style="581" customWidth="1"/>
    <col min="14371" max="14376" width="11.109375" style="581" customWidth="1"/>
    <col min="14377" max="14592" width="9.109375" style="581"/>
    <col min="14593" max="14593" width="30.5546875" style="581" customWidth="1"/>
    <col min="14594" max="14594" width="21.44140625" style="581" customWidth="1"/>
    <col min="14595" max="14596" width="11.44140625" style="581" customWidth="1"/>
    <col min="14597" max="14597" width="12.109375" style="581" customWidth="1"/>
    <col min="14598" max="14600" width="11.44140625" style="581" customWidth="1"/>
    <col min="14601" max="14601" width="4.5546875" style="581" customWidth="1"/>
    <col min="14602" max="14602" width="19.5546875" style="581" customWidth="1"/>
    <col min="14603" max="14604" width="11.44140625" style="581" customWidth="1"/>
    <col min="14605" max="14605" width="12.44140625" style="581" customWidth="1"/>
    <col min="14606" max="14608" width="11.44140625" style="581" customWidth="1"/>
    <col min="14609" max="14609" width="5" style="581" customWidth="1"/>
    <col min="14610" max="14610" width="19.5546875" style="581" customWidth="1"/>
    <col min="14611" max="14612" width="11.44140625" style="581" customWidth="1"/>
    <col min="14613" max="14613" width="13.109375" style="581" customWidth="1"/>
    <col min="14614" max="14616" width="11.44140625" style="581" customWidth="1"/>
    <col min="14617" max="14617" width="4" style="581" customWidth="1"/>
    <col min="14618" max="14618" width="20.44140625" style="581" customWidth="1"/>
    <col min="14619" max="14620" width="11.44140625" style="581" customWidth="1"/>
    <col min="14621" max="14621" width="12.88671875" style="581" customWidth="1"/>
    <col min="14622" max="14622" width="8.88671875" style="581" customWidth="1"/>
    <col min="14623" max="14623" width="10.109375" style="581" customWidth="1"/>
    <col min="14624" max="14624" width="8.88671875" style="581" customWidth="1"/>
    <col min="14625" max="14625" width="4.5546875" style="581" customWidth="1"/>
    <col min="14626" max="14626" width="21.44140625" style="581" customWidth="1"/>
    <col min="14627" max="14632" width="11.109375" style="581" customWidth="1"/>
    <col min="14633" max="14848" width="9.109375" style="581"/>
    <col min="14849" max="14849" width="30.5546875" style="581" customWidth="1"/>
    <col min="14850" max="14850" width="21.44140625" style="581" customWidth="1"/>
    <col min="14851" max="14852" width="11.44140625" style="581" customWidth="1"/>
    <col min="14853" max="14853" width="12.109375" style="581" customWidth="1"/>
    <col min="14854" max="14856" width="11.44140625" style="581" customWidth="1"/>
    <col min="14857" max="14857" width="4.5546875" style="581" customWidth="1"/>
    <col min="14858" max="14858" width="19.5546875" style="581" customWidth="1"/>
    <col min="14859" max="14860" width="11.44140625" style="581" customWidth="1"/>
    <col min="14861" max="14861" width="12.44140625" style="581" customWidth="1"/>
    <col min="14862" max="14864" width="11.44140625" style="581" customWidth="1"/>
    <col min="14865" max="14865" width="5" style="581" customWidth="1"/>
    <col min="14866" max="14866" width="19.5546875" style="581" customWidth="1"/>
    <col min="14867" max="14868" width="11.44140625" style="581" customWidth="1"/>
    <col min="14869" max="14869" width="13.109375" style="581" customWidth="1"/>
    <col min="14870" max="14872" width="11.44140625" style="581" customWidth="1"/>
    <col min="14873" max="14873" width="4" style="581" customWidth="1"/>
    <col min="14874" max="14874" width="20.44140625" style="581" customWidth="1"/>
    <col min="14875" max="14876" width="11.44140625" style="581" customWidth="1"/>
    <col min="14877" max="14877" width="12.88671875" style="581" customWidth="1"/>
    <col min="14878" max="14878" width="8.88671875" style="581" customWidth="1"/>
    <col min="14879" max="14879" width="10.109375" style="581" customWidth="1"/>
    <col min="14880" max="14880" width="8.88671875" style="581" customWidth="1"/>
    <col min="14881" max="14881" width="4.5546875" style="581" customWidth="1"/>
    <col min="14882" max="14882" width="21.44140625" style="581" customWidth="1"/>
    <col min="14883" max="14888" width="11.109375" style="581" customWidth="1"/>
    <col min="14889" max="15104" width="9.109375" style="581"/>
    <col min="15105" max="15105" width="30.5546875" style="581" customWidth="1"/>
    <col min="15106" max="15106" width="21.44140625" style="581" customWidth="1"/>
    <col min="15107" max="15108" width="11.44140625" style="581" customWidth="1"/>
    <col min="15109" max="15109" width="12.109375" style="581" customWidth="1"/>
    <col min="15110" max="15112" width="11.44140625" style="581" customWidth="1"/>
    <col min="15113" max="15113" width="4.5546875" style="581" customWidth="1"/>
    <col min="15114" max="15114" width="19.5546875" style="581" customWidth="1"/>
    <col min="15115" max="15116" width="11.44140625" style="581" customWidth="1"/>
    <col min="15117" max="15117" width="12.44140625" style="581" customWidth="1"/>
    <col min="15118" max="15120" width="11.44140625" style="581" customWidth="1"/>
    <col min="15121" max="15121" width="5" style="581" customWidth="1"/>
    <col min="15122" max="15122" width="19.5546875" style="581" customWidth="1"/>
    <col min="15123" max="15124" width="11.44140625" style="581" customWidth="1"/>
    <col min="15125" max="15125" width="13.109375" style="581" customWidth="1"/>
    <col min="15126" max="15128" width="11.44140625" style="581" customWidth="1"/>
    <col min="15129" max="15129" width="4" style="581" customWidth="1"/>
    <col min="15130" max="15130" width="20.44140625" style="581" customWidth="1"/>
    <col min="15131" max="15132" width="11.44140625" style="581" customWidth="1"/>
    <col min="15133" max="15133" width="12.88671875" style="581" customWidth="1"/>
    <col min="15134" max="15134" width="8.88671875" style="581" customWidth="1"/>
    <col min="15135" max="15135" width="10.109375" style="581" customWidth="1"/>
    <col min="15136" max="15136" width="8.88671875" style="581" customWidth="1"/>
    <col min="15137" max="15137" width="4.5546875" style="581" customWidth="1"/>
    <col min="15138" max="15138" width="21.44140625" style="581" customWidth="1"/>
    <col min="15139" max="15144" width="11.109375" style="581" customWidth="1"/>
    <col min="15145" max="15360" width="9.109375" style="581"/>
    <col min="15361" max="15361" width="30.5546875" style="581" customWidth="1"/>
    <col min="15362" max="15362" width="21.44140625" style="581" customWidth="1"/>
    <col min="15363" max="15364" width="11.44140625" style="581" customWidth="1"/>
    <col min="15365" max="15365" width="12.109375" style="581" customWidth="1"/>
    <col min="15366" max="15368" width="11.44140625" style="581" customWidth="1"/>
    <col min="15369" max="15369" width="4.5546875" style="581" customWidth="1"/>
    <col min="15370" max="15370" width="19.5546875" style="581" customWidth="1"/>
    <col min="15371" max="15372" width="11.44140625" style="581" customWidth="1"/>
    <col min="15373" max="15373" width="12.44140625" style="581" customWidth="1"/>
    <col min="15374" max="15376" width="11.44140625" style="581" customWidth="1"/>
    <col min="15377" max="15377" width="5" style="581" customWidth="1"/>
    <col min="15378" max="15378" width="19.5546875" style="581" customWidth="1"/>
    <col min="15379" max="15380" width="11.44140625" style="581" customWidth="1"/>
    <col min="15381" max="15381" width="13.109375" style="581" customWidth="1"/>
    <col min="15382" max="15384" width="11.44140625" style="581" customWidth="1"/>
    <col min="15385" max="15385" width="4" style="581" customWidth="1"/>
    <col min="15386" max="15386" width="20.44140625" style="581" customWidth="1"/>
    <col min="15387" max="15388" width="11.44140625" style="581" customWidth="1"/>
    <col min="15389" max="15389" width="12.88671875" style="581" customWidth="1"/>
    <col min="15390" max="15390" width="8.88671875" style="581" customWidth="1"/>
    <col min="15391" max="15391" width="10.109375" style="581" customWidth="1"/>
    <col min="15392" max="15392" width="8.88671875" style="581" customWidth="1"/>
    <col min="15393" max="15393" width="4.5546875" style="581" customWidth="1"/>
    <col min="15394" max="15394" width="21.44140625" style="581" customWidth="1"/>
    <col min="15395" max="15400" width="11.109375" style="581" customWidth="1"/>
    <col min="15401" max="15616" width="9.109375" style="581"/>
    <col min="15617" max="15617" width="30.5546875" style="581" customWidth="1"/>
    <col min="15618" max="15618" width="21.44140625" style="581" customWidth="1"/>
    <col min="15619" max="15620" width="11.44140625" style="581" customWidth="1"/>
    <col min="15621" max="15621" width="12.109375" style="581" customWidth="1"/>
    <col min="15622" max="15624" width="11.44140625" style="581" customWidth="1"/>
    <col min="15625" max="15625" width="4.5546875" style="581" customWidth="1"/>
    <col min="15626" max="15626" width="19.5546875" style="581" customWidth="1"/>
    <col min="15627" max="15628" width="11.44140625" style="581" customWidth="1"/>
    <col min="15629" max="15629" width="12.44140625" style="581" customWidth="1"/>
    <col min="15630" max="15632" width="11.44140625" style="581" customWidth="1"/>
    <col min="15633" max="15633" width="5" style="581" customWidth="1"/>
    <col min="15634" max="15634" width="19.5546875" style="581" customWidth="1"/>
    <col min="15635" max="15636" width="11.44140625" style="581" customWidth="1"/>
    <col min="15637" max="15637" width="13.109375" style="581" customWidth="1"/>
    <col min="15638" max="15640" width="11.44140625" style="581" customWidth="1"/>
    <col min="15641" max="15641" width="4" style="581" customWidth="1"/>
    <col min="15642" max="15642" width="20.44140625" style="581" customWidth="1"/>
    <col min="15643" max="15644" width="11.44140625" style="581" customWidth="1"/>
    <col min="15645" max="15645" width="12.88671875" style="581" customWidth="1"/>
    <col min="15646" max="15646" width="8.88671875" style="581" customWidth="1"/>
    <col min="15647" max="15647" width="10.109375" style="581" customWidth="1"/>
    <col min="15648" max="15648" width="8.88671875" style="581" customWidth="1"/>
    <col min="15649" max="15649" width="4.5546875" style="581" customWidth="1"/>
    <col min="15650" max="15650" width="21.44140625" style="581" customWidth="1"/>
    <col min="15651" max="15656" width="11.109375" style="581" customWidth="1"/>
    <col min="15657" max="15872" width="9.109375" style="581"/>
    <col min="15873" max="15873" width="30.5546875" style="581" customWidth="1"/>
    <col min="15874" max="15874" width="21.44140625" style="581" customWidth="1"/>
    <col min="15875" max="15876" width="11.44140625" style="581" customWidth="1"/>
    <col min="15877" max="15877" width="12.109375" style="581" customWidth="1"/>
    <col min="15878" max="15880" width="11.44140625" style="581" customWidth="1"/>
    <col min="15881" max="15881" width="4.5546875" style="581" customWidth="1"/>
    <col min="15882" max="15882" width="19.5546875" style="581" customWidth="1"/>
    <col min="15883" max="15884" width="11.44140625" style="581" customWidth="1"/>
    <col min="15885" max="15885" width="12.44140625" style="581" customWidth="1"/>
    <col min="15886" max="15888" width="11.44140625" style="581" customWidth="1"/>
    <col min="15889" max="15889" width="5" style="581" customWidth="1"/>
    <col min="15890" max="15890" width="19.5546875" style="581" customWidth="1"/>
    <col min="15891" max="15892" width="11.44140625" style="581" customWidth="1"/>
    <col min="15893" max="15893" width="13.109375" style="581" customWidth="1"/>
    <col min="15894" max="15896" width="11.44140625" style="581" customWidth="1"/>
    <col min="15897" max="15897" width="4" style="581" customWidth="1"/>
    <col min="15898" max="15898" width="20.44140625" style="581" customWidth="1"/>
    <col min="15899" max="15900" width="11.44140625" style="581" customWidth="1"/>
    <col min="15901" max="15901" width="12.88671875" style="581" customWidth="1"/>
    <col min="15902" max="15902" width="8.88671875" style="581" customWidth="1"/>
    <col min="15903" max="15903" width="10.109375" style="581" customWidth="1"/>
    <col min="15904" max="15904" width="8.88671875" style="581" customWidth="1"/>
    <col min="15905" max="15905" width="4.5546875" style="581" customWidth="1"/>
    <col min="15906" max="15906" width="21.44140625" style="581" customWidth="1"/>
    <col min="15907" max="15912" width="11.109375" style="581" customWidth="1"/>
    <col min="15913" max="16128" width="9.109375" style="581"/>
    <col min="16129" max="16129" width="30.5546875" style="581" customWidth="1"/>
    <col min="16130" max="16130" width="21.44140625" style="581" customWidth="1"/>
    <col min="16131" max="16132" width="11.44140625" style="581" customWidth="1"/>
    <col min="16133" max="16133" width="12.109375" style="581" customWidth="1"/>
    <col min="16134" max="16136" width="11.44140625" style="581" customWidth="1"/>
    <col min="16137" max="16137" width="4.5546875" style="581" customWidth="1"/>
    <col min="16138" max="16138" width="19.5546875" style="581" customWidth="1"/>
    <col min="16139" max="16140" width="11.44140625" style="581" customWidth="1"/>
    <col min="16141" max="16141" width="12.44140625" style="581" customWidth="1"/>
    <col min="16142" max="16144" width="11.44140625" style="581" customWidth="1"/>
    <col min="16145" max="16145" width="5" style="581" customWidth="1"/>
    <col min="16146" max="16146" width="19.5546875" style="581" customWidth="1"/>
    <col min="16147" max="16148" width="11.44140625" style="581" customWidth="1"/>
    <col min="16149" max="16149" width="13.109375" style="581" customWidth="1"/>
    <col min="16150" max="16152" width="11.44140625" style="581" customWidth="1"/>
    <col min="16153" max="16153" width="4" style="581" customWidth="1"/>
    <col min="16154" max="16154" width="20.44140625" style="581" customWidth="1"/>
    <col min="16155" max="16156" width="11.44140625" style="581" customWidth="1"/>
    <col min="16157" max="16157" width="12.88671875" style="581" customWidth="1"/>
    <col min="16158" max="16158" width="8.88671875" style="581" customWidth="1"/>
    <col min="16159" max="16159" width="10.109375" style="581" customWidth="1"/>
    <col min="16160" max="16160" width="8.88671875" style="581" customWidth="1"/>
    <col min="16161" max="16161" width="4.5546875" style="581" customWidth="1"/>
    <col min="16162" max="16162" width="21.44140625" style="581" customWidth="1"/>
    <col min="16163" max="16168" width="11.109375" style="581" customWidth="1"/>
    <col min="16169" max="16384" width="9.109375" style="581"/>
  </cols>
  <sheetData>
    <row r="1" spans="1:44" ht="19.2" x14ac:dyDescent="0.3">
      <c r="A1" s="580" t="s">
        <v>229</v>
      </c>
    </row>
    <row r="2" spans="1:44" ht="13.8" thickBot="1" x14ac:dyDescent="0.3">
      <c r="C2" s="582"/>
      <c r="E2" s="582"/>
      <c r="G2" s="582"/>
      <c r="H2" s="582"/>
    </row>
    <row r="3" spans="1:44" x14ac:dyDescent="0.25">
      <c r="A3" s="583"/>
      <c r="B3" s="1064" t="s">
        <v>53</v>
      </c>
      <c r="C3" s="1064"/>
      <c r="D3" s="1064"/>
      <c r="E3" s="1064"/>
      <c r="F3" s="1064"/>
      <c r="G3" s="1064"/>
      <c r="H3" s="1064"/>
      <c r="I3" s="583"/>
      <c r="J3" s="1065" t="s">
        <v>54</v>
      </c>
      <c r="K3" s="1065"/>
      <c r="L3" s="1065"/>
      <c r="M3" s="1065"/>
      <c r="N3" s="1065"/>
      <c r="O3" s="1065"/>
      <c r="P3" s="1065"/>
      <c r="Q3" s="583"/>
      <c r="R3" s="1065" t="s">
        <v>55</v>
      </c>
      <c r="S3" s="1065"/>
      <c r="T3" s="1065"/>
      <c r="U3" s="1065"/>
      <c r="V3" s="1065"/>
      <c r="W3" s="1065"/>
      <c r="X3" s="1065"/>
      <c r="Y3" s="583"/>
      <c r="Z3" s="1065" t="s">
        <v>56</v>
      </c>
      <c r="AA3" s="1065"/>
      <c r="AB3" s="1065"/>
      <c r="AC3" s="1065"/>
      <c r="AD3" s="1065"/>
      <c r="AE3" s="1065"/>
      <c r="AF3" s="1065"/>
      <c r="AG3" s="585"/>
      <c r="AH3" s="1064" t="s">
        <v>57</v>
      </c>
      <c r="AI3" s="1064"/>
      <c r="AJ3" s="1064"/>
      <c r="AK3" s="1064"/>
      <c r="AL3" s="1064"/>
      <c r="AM3" s="1064"/>
      <c r="AN3" s="1064"/>
    </row>
    <row r="4" spans="1:44" s="670" customFormat="1" ht="33" customHeight="1" x14ac:dyDescent="0.3">
      <c r="A4" s="587"/>
      <c r="B4" s="669"/>
      <c r="C4" s="1063" t="s">
        <v>183</v>
      </c>
      <c r="D4" s="1063"/>
      <c r="E4" s="1063" t="s">
        <v>184</v>
      </c>
      <c r="F4" s="1063"/>
      <c r="G4" s="1063" t="s">
        <v>185</v>
      </c>
      <c r="H4" s="1063"/>
      <c r="I4" s="588"/>
      <c r="J4" s="669"/>
      <c r="K4" s="1063" t="s">
        <v>183</v>
      </c>
      <c r="L4" s="1063"/>
      <c r="M4" s="1063" t="s">
        <v>184</v>
      </c>
      <c r="N4" s="1063"/>
      <c r="O4" s="1063" t="s">
        <v>185</v>
      </c>
      <c r="P4" s="1063"/>
      <c r="Q4" s="588"/>
      <c r="R4" s="669"/>
      <c r="S4" s="1063" t="s">
        <v>183</v>
      </c>
      <c r="T4" s="1063"/>
      <c r="U4" s="1063" t="s">
        <v>184</v>
      </c>
      <c r="V4" s="1063"/>
      <c r="W4" s="1063" t="s">
        <v>185</v>
      </c>
      <c r="X4" s="1063"/>
      <c r="Y4" s="588"/>
      <c r="Z4" s="669"/>
      <c r="AA4" s="1063" t="s">
        <v>183</v>
      </c>
      <c r="AB4" s="1063"/>
      <c r="AC4" s="1063" t="s">
        <v>184</v>
      </c>
      <c r="AD4" s="1063"/>
      <c r="AE4" s="1063" t="s">
        <v>185</v>
      </c>
      <c r="AF4" s="1063"/>
      <c r="AG4" s="588"/>
      <c r="AH4" s="669"/>
      <c r="AI4" s="1063" t="s">
        <v>183</v>
      </c>
      <c r="AJ4" s="1063"/>
      <c r="AK4" s="1063" t="s">
        <v>184</v>
      </c>
      <c r="AL4" s="1063"/>
      <c r="AM4" s="1063" t="s">
        <v>185</v>
      </c>
      <c r="AN4" s="1063"/>
    </row>
    <row r="5" spans="1:44" s="586" customFormat="1" ht="25.5" customHeight="1" x14ac:dyDescent="0.3">
      <c r="A5" s="731"/>
      <c r="B5" s="731" t="s">
        <v>186</v>
      </c>
      <c r="C5" s="731" t="s">
        <v>187</v>
      </c>
      <c r="D5" s="731" t="s">
        <v>140</v>
      </c>
      <c r="E5" s="731" t="s">
        <v>188</v>
      </c>
      <c r="F5" s="731" t="s">
        <v>140</v>
      </c>
      <c r="G5" s="731" t="s">
        <v>189</v>
      </c>
      <c r="H5" s="731" t="s">
        <v>140</v>
      </c>
      <c r="I5" s="731"/>
      <c r="J5" s="731" t="s">
        <v>186</v>
      </c>
      <c r="K5" s="731" t="s">
        <v>187</v>
      </c>
      <c r="L5" s="731" t="s">
        <v>140</v>
      </c>
      <c r="M5" s="731" t="s">
        <v>188</v>
      </c>
      <c r="N5" s="731" t="s">
        <v>140</v>
      </c>
      <c r="O5" s="731" t="s">
        <v>189</v>
      </c>
      <c r="P5" s="731" t="s">
        <v>140</v>
      </c>
      <c r="Q5" s="731"/>
      <c r="R5" s="731" t="s">
        <v>186</v>
      </c>
      <c r="S5" s="731" t="s">
        <v>187</v>
      </c>
      <c r="T5" s="731" t="s">
        <v>140</v>
      </c>
      <c r="U5" s="731" t="s">
        <v>188</v>
      </c>
      <c r="V5" s="731" t="s">
        <v>140</v>
      </c>
      <c r="W5" s="731" t="s">
        <v>189</v>
      </c>
      <c r="X5" s="731" t="s">
        <v>140</v>
      </c>
      <c r="Y5" s="731"/>
      <c r="Z5" s="731" t="s">
        <v>186</v>
      </c>
      <c r="AA5" s="731" t="s">
        <v>187</v>
      </c>
      <c r="AB5" s="731" t="s">
        <v>140</v>
      </c>
      <c r="AC5" s="731" t="s">
        <v>188</v>
      </c>
      <c r="AD5" s="731" t="s">
        <v>140</v>
      </c>
      <c r="AE5" s="731" t="s">
        <v>189</v>
      </c>
      <c r="AF5" s="731" t="s">
        <v>140</v>
      </c>
      <c r="AG5" s="732"/>
      <c r="AH5" s="707" t="s">
        <v>199</v>
      </c>
      <c r="AI5" s="731" t="s">
        <v>187</v>
      </c>
      <c r="AJ5" s="731" t="s">
        <v>140</v>
      </c>
      <c r="AK5" s="731" t="s">
        <v>188</v>
      </c>
      <c r="AL5" s="731" t="s">
        <v>140</v>
      </c>
      <c r="AM5" s="731" t="s">
        <v>189</v>
      </c>
      <c r="AN5" s="731" t="s">
        <v>140</v>
      </c>
    </row>
    <row r="6" spans="1:44" x14ac:dyDescent="0.25">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row>
    <row r="7" spans="1:44" x14ac:dyDescent="0.25">
      <c r="A7" s="589" t="s">
        <v>33</v>
      </c>
      <c r="B7" s="759"/>
      <c r="C7" s="759"/>
      <c r="D7" s="760"/>
      <c r="E7" s="759"/>
      <c r="F7" s="760"/>
      <c r="G7" s="759"/>
      <c r="H7" s="760"/>
      <c r="I7" s="590"/>
      <c r="J7" s="759"/>
      <c r="K7" s="759"/>
      <c r="L7" s="760"/>
      <c r="M7" s="759"/>
      <c r="N7" s="760"/>
      <c r="O7" s="759"/>
      <c r="P7" s="760"/>
      <c r="Q7" s="590"/>
      <c r="R7" s="759"/>
      <c r="S7" s="759"/>
      <c r="T7" s="760"/>
      <c r="U7" s="759"/>
      <c r="V7" s="760"/>
      <c r="W7" s="759"/>
      <c r="X7" s="760"/>
      <c r="Y7" s="590"/>
      <c r="Z7" s="759"/>
      <c r="AA7" s="759"/>
      <c r="AB7" s="760"/>
      <c r="AC7" s="759"/>
      <c r="AD7" s="760"/>
      <c r="AE7" s="759"/>
      <c r="AF7" s="760"/>
      <c r="AG7" s="590"/>
      <c r="AH7" s="759">
        <v>23013.384615384617</v>
      </c>
      <c r="AI7" s="759">
        <v>167</v>
      </c>
      <c r="AJ7" s="760">
        <f>AI7/AH7</f>
        <v>7.2566466337315406E-3</v>
      </c>
      <c r="AK7" s="759">
        <v>331</v>
      </c>
      <c r="AL7" s="760">
        <f>AK7/AJ7</f>
        <v>45613.355135882084</v>
      </c>
      <c r="AM7" s="759">
        <v>175</v>
      </c>
      <c r="AN7" s="760">
        <f>AM7/AL7</f>
        <v>3.8365956522749835E-3</v>
      </c>
      <c r="AO7" s="582"/>
      <c r="AP7" s="582"/>
      <c r="AR7" s="582"/>
    </row>
    <row r="8" spans="1:44" x14ac:dyDescent="0.25">
      <c r="A8" s="597"/>
      <c r="B8" s="761"/>
      <c r="C8" s="761"/>
      <c r="D8" s="761"/>
      <c r="E8" s="761"/>
      <c r="F8" s="761"/>
      <c r="G8" s="761"/>
      <c r="H8" s="761"/>
      <c r="I8" s="598"/>
      <c r="J8" s="761"/>
      <c r="K8" s="761"/>
      <c r="L8" s="761"/>
      <c r="M8" s="761"/>
      <c r="N8" s="761"/>
      <c r="O8" s="761"/>
      <c r="P8" s="761"/>
      <c r="Q8" s="598"/>
      <c r="R8" s="761"/>
      <c r="S8" s="761"/>
      <c r="T8" s="761"/>
      <c r="U8" s="761"/>
      <c r="V8" s="761"/>
      <c r="W8" s="761"/>
      <c r="X8" s="761"/>
      <c r="Y8" s="598"/>
      <c r="Z8" s="761"/>
      <c r="AA8" s="761"/>
      <c r="AB8" s="761"/>
      <c r="AC8" s="761"/>
      <c r="AD8" s="761"/>
      <c r="AE8" s="761"/>
      <c r="AF8" s="761"/>
      <c r="AG8" s="598"/>
      <c r="AH8" s="761"/>
      <c r="AI8" s="761"/>
      <c r="AJ8" s="761"/>
      <c r="AK8" s="761"/>
      <c r="AL8" s="761"/>
      <c r="AM8" s="761"/>
      <c r="AN8" s="761"/>
    </row>
    <row r="9" spans="1:44" x14ac:dyDescent="0.25">
      <c r="A9" s="589" t="s">
        <v>10</v>
      </c>
      <c r="B9" s="759"/>
      <c r="C9" s="759"/>
      <c r="D9" s="759"/>
      <c r="E9" s="759"/>
      <c r="F9" s="759"/>
      <c r="G9" s="759"/>
      <c r="H9" s="759"/>
      <c r="I9" s="599"/>
      <c r="J9" s="759"/>
      <c r="K9" s="759"/>
      <c r="L9" s="759"/>
      <c r="M9" s="759"/>
      <c r="N9" s="759"/>
      <c r="O9" s="759"/>
      <c r="P9" s="759"/>
      <c r="Q9" s="599"/>
      <c r="R9" s="759"/>
      <c r="S9" s="759"/>
      <c r="T9" s="759"/>
      <c r="U9" s="759"/>
      <c r="V9" s="759"/>
      <c r="W9" s="759"/>
      <c r="X9" s="759"/>
      <c r="Y9" s="599"/>
      <c r="Z9" s="759"/>
      <c r="AA9" s="759"/>
      <c r="AB9" s="759"/>
      <c r="AC9" s="759"/>
      <c r="AD9" s="759"/>
      <c r="AE9" s="759"/>
      <c r="AF9" s="759"/>
      <c r="AG9" s="599"/>
      <c r="AH9" s="759"/>
      <c r="AI9" s="759"/>
      <c r="AJ9" s="759"/>
      <c r="AK9" s="759"/>
      <c r="AL9" s="759"/>
      <c r="AM9" s="759"/>
      <c r="AN9" s="759"/>
    </row>
    <row r="10" spans="1:44" x14ac:dyDescent="0.25">
      <c r="A10" s="600" t="s">
        <v>11</v>
      </c>
      <c r="B10" s="759"/>
      <c r="C10" s="759"/>
      <c r="D10" s="760"/>
      <c r="E10" s="759"/>
      <c r="F10" s="760"/>
      <c r="G10" s="759"/>
      <c r="H10" s="760"/>
      <c r="I10" s="590"/>
      <c r="J10" s="759"/>
      <c r="K10" s="759"/>
      <c r="L10" s="760"/>
      <c r="M10" s="759"/>
      <c r="N10" s="760"/>
      <c r="O10" s="759"/>
      <c r="P10" s="760"/>
      <c r="Q10" s="590"/>
      <c r="R10" s="759"/>
      <c r="S10" s="759"/>
      <c r="T10" s="760"/>
      <c r="U10" s="759"/>
      <c r="V10" s="760"/>
      <c r="W10" s="759"/>
      <c r="X10" s="760"/>
      <c r="Y10" s="590"/>
      <c r="Z10" s="759"/>
      <c r="AA10" s="759"/>
      <c r="AB10" s="760"/>
      <c r="AC10" s="759"/>
      <c r="AD10" s="760"/>
      <c r="AE10" s="759"/>
      <c r="AF10" s="760"/>
      <c r="AG10" s="590"/>
      <c r="AH10" s="759">
        <v>15463</v>
      </c>
      <c r="AI10" s="759">
        <v>108</v>
      </c>
      <c r="AJ10" s="760">
        <f>AI10/AH10</f>
        <v>6.9844144085882427E-3</v>
      </c>
      <c r="AK10" s="759">
        <v>185</v>
      </c>
      <c r="AL10" s="760">
        <f>AK10/AJ10</f>
        <v>26487.546296296296</v>
      </c>
      <c r="AM10" s="759">
        <v>83</v>
      </c>
      <c r="AN10" s="760">
        <f>AM10/AL10</f>
        <v>3.133548086015266E-3</v>
      </c>
      <c r="AO10" s="582"/>
      <c r="AP10" s="582"/>
      <c r="AR10" s="582"/>
    </row>
    <row r="11" spans="1:44" x14ac:dyDescent="0.25">
      <c r="A11" s="601" t="s">
        <v>12</v>
      </c>
      <c r="B11" s="761"/>
      <c r="C11" s="761"/>
      <c r="D11" s="762"/>
      <c r="E11" s="761"/>
      <c r="F11" s="762"/>
      <c r="G11" s="761"/>
      <c r="H11" s="762"/>
      <c r="I11" s="602"/>
      <c r="J11" s="761"/>
      <c r="K11" s="761"/>
      <c r="L11" s="762"/>
      <c r="M11" s="761"/>
      <c r="N11" s="762"/>
      <c r="O11" s="761"/>
      <c r="P11" s="762"/>
      <c r="Q11" s="602"/>
      <c r="R11" s="761"/>
      <c r="S11" s="761"/>
      <c r="T11" s="762"/>
      <c r="U11" s="761"/>
      <c r="V11" s="762"/>
      <c r="W11" s="761"/>
      <c r="X11" s="762"/>
      <c r="Y11" s="602"/>
      <c r="Z11" s="761"/>
      <c r="AA11" s="761"/>
      <c r="AB11" s="762"/>
      <c r="AC11" s="761"/>
      <c r="AD11" s="762"/>
      <c r="AE11" s="761"/>
      <c r="AF11" s="762"/>
      <c r="AG11" s="602"/>
      <c r="AH11" s="759">
        <v>7550.3846153846152</v>
      </c>
      <c r="AI11" s="761">
        <v>59</v>
      </c>
      <c r="AJ11" s="761">
        <f>AI11/AH11</f>
        <v>7.8141714635016051E-3</v>
      </c>
      <c r="AK11" s="761">
        <v>146</v>
      </c>
      <c r="AL11" s="761">
        <f>AK11/AJ11</f>
        <v>18684.002607561928</v>
      </c>
      <c r="AM11" s="761">
        <v>92</v>
      </c>
      <c r="AN11" s="761">
        <f>AM11/AL11</f>
        <v>4.9239984564530661E-3</v>
      </c>
      <c r="AO11" s="582"/>
      <c r="AP11" s="582"/>
      <c r="AR11" s="582"/>
    </row>
    <row r="12" spans="1:44" x14ac:dyDescent="0.25">
      <c r="A12" s="589" t="s">
        <v>13</v>
      </c>
      <c r="B12" s="759"/>
      <c r="C12" s="759"/>
      <c r="D12" s="759"/>
      <c r="E12" s="759"/>
      <c r="F12" s="759"/>
      <c r="G12" s="759"/>
      <c r="H12" s="759"/>
      <c r="I12" s="599"/>
      <c r="J12" s="759"/>
      <c r="K12" s="759"/>
      <c r="L12" s="759"/>
      <c r="M12" s="759"/>
      <c r="N12" s="759"/>
      <c r="O12" s="759"/>
      <c r="P12" s="759"/>
      <c r="Q12" s="599"/>
      <c r="R12" s="759"/>
      <c r="S12" s="759"/>
      <c r="T12" s="759"/>
      <c r="U12" s="759"/>
      <c r="V12" s="759"/>
      <c r="W12" s="759"/>
      <c r="X12" s="759"/>
      <c r="Y12" s="599"/>
      <c r="Z12" s="759"/>
      <c r="AA12" s="759"/>
      <c r="AB12" s="759"/>
      <c r="AC12" s="759"/>
      <c r="AD12" s="759"/>
      <c r="AE12" s="759"/>
      <c r="AF12" s="759"/>
      <c r="AG12" s="599"/>
      <c r="AH12" s="759"/>
      <c r="AI12" s="759"/>
      <c r="AJ12" s="759"/>
      <c r="AK12" s="759"/>
      <c r="AL12" s="759"/>
      <c r="AM12" s="759"/>
      <c r="AN12" s="759"/>
    </row>
    <row r="13" spans="1:44" x14ac:dyDescent="0.25">
      <c r="A13" s="600" t="s">
        <v>14</v>
      </c>
      <c r="B13" s="759"/>
      <c r="C13" s="759"/>
      <c r="D13" s="760"/>
      <c r="E13" s="759"/>
      <c r="F13" s="760"/>
      <c r="G13" s="759"/>
      <c r="H13" s="760"/>
      <c r="I13" s="590"/>
      <c r="J13" s="759"/>
      <c r="K13" s="759"/>
      <c r="L13" s="760"/>
      <c r="M13" s="759"/>
      <c r="N13" s="760"/>
      <c r="O13" s="759"/>
      <c r="P13" s="760"/>
      <c r="Q13" s="590"/>
      <c r="R13" s="759"/>
      <c r="S13" s="759"/>
      <c r="T13" s="760"/>
      <c r="U13" s="759"/>
      <c r="V13" s="760"/>
      <c r="W13" s="759"/>
      <c r="X13" s="760"/>
      <c r="Y13" s="590"/>
      <c r="Z13" s="759"/>
      <c r="AA13" s="759"/>
      <c r="AB13" s="760"/>
      <c r="AC13" s="759"/>
      <c r="AD13" s="760"/>
      <c r="AE13" s="759"/>
      <c r="AF13" s="760"/>
      <c r="AG13" s="590"/>
      <c r="AH13" s="759">
        <v>2739.3076923076924</v>
      </c>
      <c r="AI13" s="759">
        <v>20</v>
      </c>
      <c r="AJ13" s="760">
        <f>AI13/AH13</f>
        <v>7.3011148240712141E-3</v>
      </c>
      <c r="AK13" s="759">
        <v>42</v>
      </c>
      <c r="AL13" s="760">
        <f>AK13/AJ13</f>
        <v>5752.5461538461541</v>
      </c>
      <c r="AM13" s="759">
        <v>22</v>
      </c>
      <c r="AN13" s="760">
        <f>AM13/AL13</f>
        <v>3.8243934792753977E-3</v>
      </c>
      <c r="AO13" s="582"/>
      <c r="AP13" s="582"/>
      <c r="AR13" s="582"/>
    </row>
    <row r="14" spans="1:44" x14ac:dyDescent="0.25">
      <c r="A14" s="600" t="s">
        <v>15</v>
      </c>
      <c r="B14" s="759"/>
      <c r="C14" s="759"/>
      <c r="D14" s="760"/>
      <c r="E14" s="759"/>
      <c r="F14" s="760"/>
      <c r="G14" s="759"/>
      <c r="H14" s="760"/>
      <c r="I14" s="590"/>
      <c r="J14" s="759"/>
      <c r="K14" s="759"/>
      <c r="L14" s="760"/>
      <c r="M14" s="759"/>
      <c r="N14" s="760"/>
      <c r="O14" s="759"/>
      <c r="P14" s="760"/>
      <c r="Q14" s="590"/>
      <c r="R14" s="759"/>
      <c r="S14" s="759"/>
      <c r="T14" s="760"/>
      <c r="U14" s="759"/>
      <c r="V14" s="760"/>
      <c r="W14" s="759"/>
      <c r="X14" s="760"/>
      <c r="Y14" s="590"/>
      <c r="Z14" s="759"/>
      <c r="AA14" s="759"/>
      <c r="AB14" s="760"/>
      <c r="AC14" s="759"/>
      <c r="AD14" s="760"/>
      <c r="AE14" s="759"/>
      <c r="AF14" s="760"/>
      <c r="AG14" s="590"/>
      <c r="AH14" s="759">
        <v>5399.5384615384619</v>
      </c>
      <c r="AI14" s="759">
        <v>30</v>
      </c>
      <c r="AJ14" s="760">
        <f t="shared" ref="AJ14:AN17" si="0">AI14/AH14</f>
        <v>5.5560304299512777E-3</v>
      </c>
      <c r="AK14" s="759">
        <v>78</v>
      </c>
      <c r="AL14" s="760">
        <f t="shared" si="0"/>
        <v>14038.800000000001</v>
      </c>
      <c r="AM14" s="759">
        <v>36</v>
      </c>
      <c r="AN14" s="760">
        <f t="shared" si="0"/>
        <v>2.5643217369005896E-3</v>
      </c>
      <c r="AO14" s="582"/>
      <c r="AP14" s="582"/>
      <c r="AR14" s="582"/>
    </row>
    <row r="15" spans="1:44" x14ac:dyDescent="0.25">
      <c r="A15" s="600" t="s">
        <v>16</v>
      </c>
      <c r="B15" s="759"/>
      <c r="C15" s="759"/>
      <c r="D15" s="760"/>
      <c r="E15" s="759"/>
      <c r="F15" s="760"/>
      <c r="G15" s="759"/>
      <c r="H15" s="760"/>
      <c r="I15" s="590"/>
      <c r="J15" s="759"/>
      <c r="K15" s="759"/>
      <c r="L15" s="760"/>
      <c r="M15" s="759"/>
      <c r="N15" s="760"/>
      <c r="O15" s="759"/>
      <c r="P15" s="760"/>
      <c r="Q15" s="590"/>
      <c r="R15" s="759"/>
      <c r="S15" s="759"/>
      <c r="T15" s="760"/>
      <c r="U15" s="759"/>
      <c r="V15" s="760"/>
      <c r="W15" s="759"/>
      <c r="X15" s="760"/>
      <c r="Y15" s="590"/>
      <c r="Z15" s="759"/>
      <c r="AA15" s="759"/>
      <c r="AB15" s="760"/>
      <c r="AC15" s="759"/>
      <c r="AD15" s="760"/>
      <c r="AE15" s="759"/>
      <c r="AF15" s="760"/>
      <c r="AG15" s="590"/>
      <c r="AH15" s="759">
        <v>6184.9230769230771</v>
      </c>
      <c r="AI15" s="759">
        <v>50</v>
      </c>
      <c r="AJ15" s="760">
        <f t="shared" si="0"/>
        <v>8.0841749166708117E-3</v>
      </c>
      <c r="AK15" s="759">
        <v>84</v>
      </c>
      <c r="AL15" s="760">
        <f t="shared" si="0"/>
        <v>10390.67076923077</v>
      </c>
      <c r="AM15" s="759">
        <v>47</v>
      </c>
      <c r="AN15" s="760">
        <f t="shared" si="0"/>
        <v>4.5232883462324779E-3</v>
      </c>
      <c r="AO15" s="582"/>
      <c r="AP15" s="582"/>
      <c r="AR15" s="582"/>
    </row>
    <row r="16" spans="1:44" x14ac:dyDescent="0.25">
      <c r="A16" s="600" t="s">
        <v>17</v>
      </c>
      <c r="B16" s="759"/>
      <c r="C16" s="759"/>
      <c r="D16" s="760"/>
      <c r="E16" s="759"/>
      <c r="F16" s="760"/>
      <c r="G16" s="759"/>
      <c r="H16" s="760"/>
      <c r="I16" s="590"/>
      <c r="J16" s="759"/>
      <c r="K16" s="759"/>
      <c r="L16" s="760"/>
      <c r="M16" s="759"/>
      <c r="N16" s="760"/>
      <c r="O16" s="759"/>
      <c r="P16" s="760"/>
      <c r="Q16" s="590"/>
      <c r="R16" s="759"/>
      <c r="S16" s="759"/>
      <c r="T16" s="760"/>
      <c r="U16" s="759"/>
      <c r="V16" s="760"/>
      <c r="W16" s="759"/>
      <c r="X16" s="760"/>
      <c r="Y16" s="590"/>
      <c r="Z16" s="759"/>
      <c r="AA16" s="759"/>
      <c r="AB16" s="760"/>
      <c r="AC16" s="759"/>
      <c r="AD16" s="760"/>
      <c r="AE16" s="759"/>
      <c r="AF16" s="760"/>
      <c r="AG16" s="590"/>
      <c r="AH16" s="759">
        <v>6401.8461538461543</v>
      </c>
      <c r="AI16" s="759">
        <v>52</v>
      </c>
      <c r="AJ16" s="760">
        <f t="shared" si="0"/>
        <v>8.1226569258867638E-3</v>
      </c>
      <c r="AK16" s="759">
        <v>97</v>
      </c>
      <c r="AL16" s="760">
        <f t="shared" si="0"/>
        <v>11941.905325443786</v>
      </c>
      <c r="AM16" s="759">
        <v>54</v>
      </c>
      <c r="AN16" s="760">
        <f t="shared" si="0"/>
        <v>4.5218914845142812E-3</v>
      </c>
      <c r="AO16" s="582"/>
      <c r="AP16" s="582"/>
      <c r="AR16" s="582"/>
    </row>
    <row r="17" spans="1:44" x14ac:dyDescent="0.25">
      <c r="A17" s="601" t="s">
        <v>18</v>
      </c>
      <c r="B17" s="761"/>
      <c r="C17" s="761"/>
      <c r="D17" s="762"/>
      <c r="E17" s="761"/>
      <c r="F17" s="762"/>
      <c r="G17" s="761"/>
      <c r="H17" s="762"/>
      <c r="I17" s="602"/>
      <c r="J17" s="761"/>
      <c r="K17" s="761"/>
      <c r="L17" s="762"/>
      <c r="M17" s="761"/>
      <c r="N17" s="762"/>
      <c r="O17" s="761"/>
      <c r="P17" s="762"/>
      <c r="Q17" s="602"/>
      <c r="R17" s="761"/>
      <c r="S17" s="761"/>
      <c r="T17" s="762"/>
      <c r="U17" s="761"/>
      <c r="V17" s="762"/>
      <c r="W17" s="761"/>
      <c r="X17" s="762"/>
      <c r="Y17" s="602"/>
      <c r="Z17" s="761"/>
      <c r="AA17" s="761"/>
      <c r="AB17" s="762"/>
      <c r="AC17" s="761"/>
      <c r="AD17" s="762"/>
      <c r="AE17" s="761"/>
      <c r="AF17" s="762"/>
      <c r="AG17" s="602"/>
      <c r="AH17" s="759">
        <v>2287.7692307692309</v>
      </c>
      <c r="AI17" s="761">
        <v>15</v>
      </c>
      <c r="AJ17" s="761">
        <f t="shared" si="0"/>
        <v>6.5566053596045858E-3</v>
      </c>
      <c r="AK17" s="761">
        <v>30</v>
      </c>
      <c r="AL17" s="761">
        <f t="shared" si="0"/>
        <v>4575.5384615384619</v>
      </c>
      <c r="AM17" s="761">
        <v>16</v>
      </c>
      <c r="AN17" s="761">
        <f t="shared" si="0"/>
        <v>3.4968561917891124E-3</v>
      </c>
      <c r="AO17" s="582"/>
      <c r="AP17" s="582"/>
      <c r="AR17" s="582"/>
    </row>
    <row r="18" spans="1:44" x14ac:dyDescent="0.25">
      <c r="A18" s="589" t="s">
        <v>137</v>
      </c>
      <c r="B18" s="759"/>
      <c r="C18" s="599"/>
      <c r="D18" s="590"/>
      <c r="E18" s="599"/>
      <c r="F18" s="590"/>
      <c r="G18" s="599"/>
      <c r="H18" s="590"/>
      <c r="I18" s="599"/>
      <c r="J18" s="759"/>
      <c r="K18" s="599"/>
      <c r="L18" s="590"/>
      <c r="M18" s="599"/>
      <c r="N18" s="590"/>
      <c r="O18" s="599"/>
      <c r="P18" s="590"/>
      <c r="Q18" s="599"/>
      <c r="R18" s="759"/>
      <c r="S18" s="599"/>
      <c r="T18" s="590"/>
      <c r="U18" s="599"/>
      <c r="V18" s="590"/>
      <c r="W18" s="599"/>
      <c r="X18" s="590"/>
      <c r="Y18" s="599"/>
      <c r="Z18" s="759"/>
      <c r="AA18" s="599"/>
      <c r="AB18" s="590"/>
      <c r="AC18" s="599"/>
      <c r="AD18" s="590"/>
      <c r="AE18" s="599"/>
      <c r="AF18" s="590"/>
      <c r="AG18" s="599"/>
      <c r="AH18" s="759"/>
      <c r="AI18" s="599"/>
      <c r="AJ18" s="590"/>
      <c r="AK18" s="599"/>
      <c r="AL18" s="590"/>
      <c r="AM18" s="599"/>
      <c r="AN18" s="590"/>
    </row>
    <row r="19" spans="1:44" s="589" customFormat="1" x14ac:dyDescent="0.25">
      <c r="A19" s="589" t="s">
        <v>95</v>
      </c>
      <c r="B19" s="763"/>
      <c r="C19" s="764"/>
      <c r="D19" s="765"/>
      <c r="E19" s="764"/>
      <c r="F19" s="765"/>
      <c r="G19" s="764"/>
      <c r="H19" s="765"/>
      <c r="I19" s="599"/>
      <c r="J19" s="763"/>
      <c r="K19" s="764"/>
      <c r="L19" s="765"/>
      <c r="M19" s="764"/>
      <c r="N19" s="765"/>
      <c r="O19" s="764"/>
      <c r="P19" s="765"/>
      <c r="Q19" s="599"/>
      <c r="R19" s="763"/>
      <c r="S19" s="764"/>
      <c r="T19" s="765"/>
      <c r="U19" s="764"/>
      <c r="V19" s="765"/>
      <c r="W19" s="764"/>
      <c r="X19" s="765"/>
      <c r="Y19" s="599"/>
      <c r="Z19" s="763"/>
      <c r="AA19" s="764"/>
      <c r="AB19" s="765"/>
      <c r="AC19" s="764"/>
      <c r="AD19" s="765"/>
      <c r="AE19" s="764"/>
      <c r="AF19" s="765"/>
      <c r="AG19" s="599"/>
      <c r="AH19" s="763"/>
      <c r="AI19" s="764"/>
      <c r="AJ19" s="765"/>
      <c r="AK19" s="764"/>
      <c r="AL19" s="765"/>
      <c r="AM19" s="764"/>
      <c r="AN19" s="765"/>
    </row>
    <row r="20" spans="1:44" x14ac:dyDescent="0.25">
      <c r="A20" s="600" t="s">
        <v>21</v>
      </c>
      <c r="B20" s="766"/>
      <c r="C20" s="759"/>
      <c r="D20" s="760"/>
      <c r="E20" s="759"/>
      <c r="F20" s="760"/>
      <c r="G20" s="759"/>
      <c r="H20" s="760"/>
      <c r="I20" s="590"/>
      <c r="J20" s="759"/>
      <c r="K20" s="759"/>
      <c r="L20" s="760"/>
      <c r="M20" s="759"/>
      <c r="N20" s="760"/>
      <c r="O20" s="759"/>
      <c r="P20" s="760"/>
      <c r="Q20" s="590"/>
      <c r="R20" s="759"/>
      <c r="S20" s="759"/>
      <c r="T20" s="760"/>
      <c r="U20" s="759"/>
      <c r="V20" s="760"/>
      <c r="W20" s="759"/>
      <c r="X20" s="760"/>
      <c r="Y20" s="590"/>
      <c r="Z20" s="759"/>
      <c r="AA20" s="759"/>
      <c r="AB20" s="760"/>
      <c r="AC20" s="759"/>
      <c r="AD20" s="760"/>
      <c r="AE20" s="759"/>
      <c r="AF20" s="760"/>
      <c r="AG20" s="590"/>
      <c r="AH20" s="759">
        <v>3526.2307692307691</v>
      </c>
      <c r="AI20" s="759">
        <f>SUM(AI22:AI25)</f>
        <v>32</v>
      </c>
      <c r="AJ20" s="760">
        <f>AI20/AH20</f>
        <v>9.0748456621801456E-3</v>
      </c>
      <c r="AK20" s="759">
        <f>SUM(AK22:AK25)</f>
        <v>59</v>
      </c>
      <c r="AL20" s="760">
        <f>AK20/AJ20</f>
        <v>6501.4879807692296</v>
      </c>
      <c r="AM20" s="759">
        <f>SUM(AM22:AM25)</f>
        <v>32</v>
      </c>
      <c r="AN20" s="760">
        <f>AM20/AL20</f>
        <v>4.9219501896570284E-3</v>
      </c>
      <c r="AO20" s="582"/>
      <c r="AP20" s="582"/>
      <c r="AR20" s="582"/>
    </row>
    <row r="21" spans="1:44" x14ac:dyDescent="0.25">
      <c r="A21" s="608" t="s">
        <v>22</v>
      </c>
      <c r="B21" s="766"/>
      <c r="C21" s="759"/>
      <c r="D21" s="760"/>
      <c r="E21" s="759"/>
      <c r="F21" s="760"/>
      <c r="G21" s="759"/>
      <c r="H21" s="760"/>
      <c r="I21" s="599"/>
      <c r="J21" s="759"/>
      <c r="K21" s="759"/>
      <c r="L21" s="760"/>
      <c r="M21" s="759"/>
      <c r="N21" s="760"/>
      <c r="O21" s="759"/>
      <c r="P21" s="760"/>
      <c r="Q21" s="599"/>
      <c r="R21" s="759"/>
      <c r="S21" s="759"/>
      <c r="T21" s="760"/>
      <c r="U21" s="759"/>
      <c r="V21" s="760"/>
      <c r="W21" s="759"/>
      <c r="X21" s="760"/>
      <c r="Y21" s="599"/>
      <c r="Z21" s="759"/>
      <c r="AA21" s="759"/>
      <c r="AB21" s="760"/>
      <c r="AC21" s="759"/>
      <c r="AD21" s="760"/>
      <c r="AE21" s="759"/>
      <c r="AF21" s="760"/>
      <c r="AG21" s="599"/>
      <c r="AH21" s="759"/>
      <c r="AI21" s="759"/>
      <c r="AJ21" s="760"/>
      <c r="AK21" s="759"/>
      <c r="AL21" s="760"/>
      <c r="AM21" s="759"/>
      <c r="AN21" s="760"/>
    </row>
    <row r="22" spans="1:44" x14ac:dyDescent="0.25">
      <c r="A22" s="608" t="s">
        <v>23</v>
      </c>
      <c r="B22" s="766"/>
      <c r="C22" s="759"/>
      <c r="D22" s="760"/>
      <c r="E22" s="759"/>
      <c r="F22" s="760"/>
      <c r="G22" s="759"/>
      <c r="H22" s="760"/>
      <c r="I22" s="590"/>
      <c r="J22" s="759"/>
      <c r="K22" s="759"/>
      <c r="L22" s="760"/>
      <c r="M22" s="759"/>
      <c r="N22" s="760"/>
      <c r="O22" s="759"/>
      <c r="P22" s="760"/>
      <c r="Q22" s="590"/>
      <c r="R22" s="759"/>
      <c r="S22" s="759"/>
      <c r="T22" s="760"/>
      <c r="U22" s="759"/>
      <c r="V22" s="760"/>
      <c r="W22" s="759"/>
      <c r="X22" s="760"/>
      <c r="Y22" s="590"/>
      <c r="Z22" s="759"/>
      <c r="AA22" s="759"/>
      <c r="AB22" s="760"/>
      <c r="AC22" s="759"/>
      <c r="AD22" s="760"/>
      <c r="AE22" s="759"/>
      <c r="AF22" s="760"/>
      <c r="AG22" s="590"/>
      <c r="AH22" s="759">
        <v>1778.0769230769231</v>
      </c>
      <c r="AI22" s="759">
        <v>17</v>
      </c>
      <c r="AJ22" s="760">
        <f>AI22/AH22</f>
        <v>9.5608911961929475E-3</v>
      </c>
      <c r="AK22" s="759">
        <v>28</v>
      </c>
      <c r="AL22" s="760">
        <f>AK22/AJ22</f>
        <v>2928.5972850678736</v>
      </c>
      <c r="AM22" s="759">
        <v>17</v>
      </c>
      <c r="AN22" s="760">
        <f>AM22/AL22</f>
        <v>5.8048267976885748E-3</v>
      </c>
      <c r="AO22" s="582"/>
      <c r="AP22" s="582"/>
      <c r="AR22" s="582"/>
    </row>
    <row r="23" spans="1:44" x14ac:dyDescent="0.25">
      <c r="A23" s="608" t="s">
        <v>24</v>
      </c>
      <c r="B23" s="766"/>
      <c r="C23" s="759"/>
      <c r="D23" s="760"/>
      <c r="E23" s="759"/>
      <c r="F23" s="760"/>
      <c r="G23" s="759"/>
      <c r="H23" s="760"/>
      <c r="I23" s="590"/>
      <c r="J23" s="759"/>
      <c r="K23" s="759"/>
      <c r="L23" s="760"/>
      <c r="M23" s="759"/>
      <c r="N23" s="760"/>
      <c r="O23" s="759"/>
      <c r="P23" s="760"/>
      <c r="Q23" s="590"/>
      <c r="R23" s="759"/>
      <c r="S23" s="759"/>
      <c r="T23" s="760"/>
      <c r="U23" s="759"/>
      <c r="V23" s="760"/>
      <c r="W23" s="759"/>
      <c r="X23" s="760"/>
      <c r="Y23" s="590"/>
      <c r="Z23" s="759"/>
      <c r="AA23" s="759"/>
      <c r="AB23" s="760"/>
      <c r="AC23" s="759"/>
      <c r="AD23" s="760"/>
      <c r="AE23" s="759"/>
      <c r="AF23" s="760"/>
      <c r="AG23" s="590"/>
      <c r="AH23" s="759">
        <v>1208.2307692307693</v>
      </c>
      <c r="AI23" s="759">
        <v>10</v>
      </c>
      <c r="AJ23" s="760">
        <f t="shared" ref="AJ23:AN27" si="1">AI23/AH23</f>
        <v>8.2765645890367345E-3</v>
      </c>
      <c r="AK23" s="759">
        <v>22</v>
      </c>
      <c r="AL23" s="760">
        <f t="shared" si="1"/>
        <v>2658.1076923076926</v>
      </c>
      <c r="AM23" s="759">
        <v>10</v>
      </c>
      <c r="AN23" s="760">
        <f t="shared" si="1"/>
        <v>3.7620748131985157E-3</v>
      </c>
      <c r="AO23" s="582"/>
      <c r="AP23" s="582"/>
      <c r="AR23" s="582"/>
    </row>
    <row r="24" spans="1:44" x14ac:dyDescent="0.25">
      <c r="A24" s="608" t="s">
        <v>25</v>
      </c>
      <c r="B24" s="766"/>
      <c r="C24" s="759"/>
      <c r="D24" s="760"/>
      <c r="E24" s="759"/>
      <c r="F24" s="760"/>
      <c r="G24" s="759"/>
      <c r="H24" s="760"/>
      <c r="I24" s="590"/>
      <c r="J24" s="759"/>
      <c r="K24" s="759"/>
      <c r="L24" s="760"/>
      <c r="M24" s="759"/>
      <c r="N24" s="760"/>
      <c r="O24" s="759"/>
      <c r="P24" s="760"/>
      <c r="Q24" s="590"/>
      <c r="R24" s="759"/>
      <c r="S24" s="759"/>
      <c r="T24" s="760"/>
      <c r="U24" s="759"/>
      <c r="V24" s="760"/>
      <c r="W24" s="759"/>
      <c r="X24" s="760"/>
      <c r="Y24" s="590"/>
      <c r="Z24" s="759"/>
      <c r="AA24" s="759"/>
      <c r="AB24" s="760"/>
      <c r="AC24" s="759"/>
      <c r="AD24" s="760"/>
      <c r="AE24" s="759"/>
      <c r="AF24" s="760"/>
      <c r="AG24" s="590"/>
      <c r="AH24" s="759">
        <v>216.92307692307693</v>
      </c>
      <c r="AI24" s="759">
        <v>3</v>
      </c>
      <c r="AJ24" s="760">
        <f t="shared" si="1"/>
        <v>1.3829787234042552E-2</v>
      </c>
      <c r="AK24" s="759">
        <v>3</v>
      </c>
      <c r="AL24" s="760">
        <f t="shared" si="1"/>
        <v>216.92307692307693</v>
      </c>
      <c r="AM24" s="759">
        <v>1</v>
      </c>
      <c r="AN24" s="760">
        <f t="shared" si="1"/>
        <v>4.6099290780141841E-3</v>
      </c>
      <c r="AO24" s="582"/>
      <c r="AP24" s="582"/>
      <c r="AR24" s="582"/>
    </row>
    <row r="25" spans="1:44" x14ac:dyDescent="0.25">
      <c r="A25" s="608" t="s">
        <v>26</v>
      </c>
      <c r="B25" s="766"/>
      <c r="C25" s="759"/>
      <c r="D25" s="760"/>
      <c r="E25" s="759"/>
      <c r="F25" s="760"/>
      <c r="G25" s="759"/>
      <c r="H25" s="760"/>
      <c r="I25" s="590"/>
      <c r="J25" s="759"/>
      <c r="K25" s="759"/>
      <c r="L25" s="760"/>
      <c r="M25" s="759"/>
      <c r="N25" s="760"/>
      <c r="O25" s="759"/>
      <c r="P25" s="760"/>
      <c r="Q25" s="590"/>
      <c r="R25" s="759"/>
      <c r="S25" s="759"/>
      <c r="T25" s="760"/>
      <c r="U25" s="759"/>
      <c r="V25" s="760"/>
      <c r="W25" s="759"/>
      <c r="X25" s="760"/>
      <c r="Y25" s="590"/>
      <c r="Z25" s="759"/>
      <c r="AA25" s="759"/>
      <c r="AB25" s="760"/>
      <c r="AC25" s="759"/>
      <c r="AD25" s="760"/>
      <c r="AE25" s="759"/>
      <c r="AF25" s="760"/>
      <c r="AG25" s="590"/>
      <c r="AH25" s="759">
        <v>323</v>
      </c>
      <c r="AI25" s="759">
        <v>2</v>
      </c>
      <c r="AJ25" s="760">
        <f t="shared" si="1"/>
        <v>6.1919504643962852E-3</v>
      </c>
      <c r="AK25" s="759">
        <v>6</v>
      </c>
      <c r="AL25" s="760">
        <f t="shared" si="1"/>
        <v>968.99999999999989</v>
      </c>
      <c r="AM25" s="759">
        <v>4</v>
      </c>
      <c r="AN25" s="760">
        <f t="shared" si="1"/>
        <v>4.1279669762641904E-3</v>
      </c>
      <c r="AO25" s="582"/>
      <c r="AP25" s="582"/>
      <c r="AR25" s="582"/>
    </row>
    <row r="26" spans="1:44" x14ac:dyDescent="0.25">
      <c r="A26" s="600" t="s">
        <v>27</v>
      </c>
      <c r="B26" s="766"/>
      <c r="C26" s="759"/>
      <c r="D26" s="760"/>
      <c r="E26" s="759"/>
      <c r="F26" s="760"/>
      <c r="G26" s="759"/>
      <c r="H26" s="760"/>
      <c r="I26" s="590"/>
      <c r="J26" s="759"/>
      <c r="K26" s="759"/>
      <c r="L26" s="760"/>
      <c r="M26" s="759"/>
      <c r="N26" s="760"/>
      <c r="O26" s="759"/>
      <c r="P26" s="760"/>
      <c r="Q26" s="590"/>
      <c r="R26" s="759"/>
      <c r="S26" s="759"/>
      <c r="T26" s="760"/>
      <c r="U26" s="759"/>
      <c r="V26" s="760"/>
      <c r="W26" s="759"/>
      <c r="X26" s="760"/>
      <c r="Y26" s="590"/>
      <c r="Z26" s="759"/>
      <c r="AA26" s="759"/>
      <c r="AB26" s="760"/>
      <c r="AC26" s="759"/>
      <c r="AD26" s="760"/>
      <c r="AE26" s="759"/>
      <c r="AF26" s="760"/>
      <c r="AG26" s="590"/>
      <c r="AH26" s="759">
        <v>14276.153846153846</v>
      </c>
      <c r="AI26" s="759">
        <v>80</v>
      </c>
      <c r="AJ26" s="760">
        <f t="shared" si="1"/>
        <v>5.6037502020583009E-3</v>
      </c>
      <c r="AK26" s="759">
        <v>186</v>
      </c>
      <c r="AL26" s="760">
        <f t="shared" si="1"/>
        <v>33192.057692307688</v>
      </c>
      <c r="AM26" s="759">
        <v>94</v>
      </c>
      <c r="AN26" s="760">
        <f t="shared" si="1"/>
        <v>2.8320027902875287E-3</v>
      </c>
      <c r="AO26" s="582"/>
      <c r="AP26" s="582"/>
      <c r="AR26" s="582"/>
    </row>
    <row r="27" spans="1:44" x14ac:dyDescent="0.25">
      <c r="A27" s="601" t="s">
        <v>28</v>
      </c>
      <c r="B27" s="767"/>
      <c r="C27" s="761"/>
      <c r="D27" s="762"/>
      <c r="E27" s="761"/>
      <c r="F27" s="762"/>
      <c r="G27" s="761"/>
      <c r="H27" s="762"/>
      <c r="I27" s="602"/>
      <c r="J27" s="761"/>
      <c r="K27" s="761"/>
      <c r="L27" s="762"/>
      <c r="M27" s="761"/>
      <c r="N27" s="762"/>
      <c r="O27" s="761"/>
      <c r="P27" s="762"/>
      <c r="Q27" s="602"/>
      <c r="R27" s="761"/>
      <c r="S27" s="761"/>
      <c r="T27" s="762"/>
      <c r="U27" s="761"/>
      <c r="V27" s="762"/>
      <c r="W27" s="761"/>
      <c r="X27" s="762"/>
      <c r="Y27" s="602"/>
      <c r="Z27" s="761"/>
      <c r="AA27" s="761"/>
      <c r="AB27" s="762"/>
      <c r="AC27" s="761"/>
      <c r="AD27" s="762"/>
      <c r="AE27" s="761"/>
      <c r="AF27" s="762"/>
      <c r="AG27" s="602"/>
      <c r="AH27" s="759">
        <v>5211</v>
      </c>
      <c r="AI27" s="761">
        <v>55</v>
      </c>
      <c r="AJ27" s="761">
        <f t="shared" si="1"/>
        <v>1.0554596046824027E-2</v>
      </c>
      <c r="AK27" s="761">
        <v>86</v>
      </c>
      <c r="AL27" s="761">
        <f t="shared" si="1"/>
        <v>8148.1090909090908</v>
      </c>
      <c r="AM27" s="761">
        <v>49</v>
      </c>
      <c r="AN27" s="761">
        <f t="shared" si="1"/>
        <v>6.0136651894695031E-3</v>
      </c>
      <c r="AO27" s="582"/>
      <c r="AP27" s="582"/>
      <c r="AR27" s="582"/>
    </row>
    <row r="28" spans="1:44" x14ac:dyDescent="0.25">
      <c r="A28" s="589" t="s">
        <v>175</v>
      </c>
      <c r="B28" s="759"/>
      <c r="C28" s="599"/>
      <c r="D28" s="590"/>
      <c r="E28" s="599"/>
      <c r="F28" s="590"/>
      <c r="G28" s="599"/>
      <c r="H28" s="590"/>
      <c r="I28" s="599"/>
      <c r="J28" s="759"/>
      <c r="K28" s="599"/>
      <c r="L28" s="590"/>
      <c r="M28" s="599"/>
      <c r="N28" s="590"/>
      <c r="O28" s="599"/>
      <c r="P28" s="590"/>
      <c r="Q28" s="599"/>
      <c r="R28" s="759"/>
      <c r="S28" s="599"/>
      <c r="T28" s="590"/>
      <c r="U28" s="599"/>
      <c r="V28" s="590"/>
      <c r="W28" s="599"/>
      <c r="X28" s="590"/>
      <c r="Y28" s="599"/>
      <c r="Z28" s="759"/>
      <c r="AA28" s="599"/>
      <c r="AB28" s="590"/>
      <c r="AC28" s="599"/>
      <c r="AD28" s="590"/>
      <c r="AE28" s="599"/>
      <c r="AF28" s="590"/>
      <c r="AG28" s="599"/>
      <c r="AH28" s="759"/>
      <c r="AI28" s="599"/>
      <c r="AJ28" s="590"/>
      <c r="AK28" s="599"/>
      <c r="AL28" s="590"/>
      <c r="AM28" s="599"/>
      <c r="AN28" s="590"/>
    </row>
    <row r="29" spans="1:44" s="589" customFormat="1" x14ac:dyDescent="0.25">
      <c r="A29" s="589" t="s">
        <v>95</v>
      </c>
      <c r="B29" s="763"/>
      <c r="C29" s="764"/>
      <c r="D29" s="765"/>
      <c r="E29" s="764"/>
      <c r="F29" s="765"/>
      <c r="G29" s="764"/>
      <c r="H29" s="765"/>
      <c r="I29" s="599"/>
      <c r="J29" s="763"/>
      <c r="K29" s="764"/>
      <c r="L29" s="765"/>
      <c r="M29" s="764"/>
      <c r="N29" s="765"/>
      <c r="O29" s="764"/>
      <c r="P29" s="765"/>
      <c r="Q29" s="599"/>
      <c r="R29" s="763"/>
      <c r="S29" s="764"/>
      <c r="T29" s="765"/>
      <c r="U29" s="764"/>
      <c r="V29" s="765"/>
      <c r="W29" s="764"/>
      <c r="X29" s="765"/>
      <c r="Y29" s="599"/>
      <c r="Z29" s="763"/>
      <c r="AA29" s="764"/>
      <c r="AB29" s="765"/>
      <c r="AC29" s="764"/>
      <c r="AD29" s="765"/>
      <c r="AE29" s="764"/>
      <c r="AF29" s="765"/>
      <c r="AG29" s="599"/>
      <c r="AH29" s="763"/>
      <c r="AI29" s="764"/>
      <c r="AJ29" s="765"/>
      <c r="AK29" s="764"/>
      <c r="AL29" s="765"/>
      <c r="AM29" s="764"/>
      <c r="AN29" s="765"/>
    </row>
    <row r="30" spans="1:44" x14ac:dyDescent="0.25">
      <c r="A30" s="600" t="s">
        <v>30</v>
      </c>
      <c r="B30" s="759"/>
      <c r="C30" s="759"/>
      <c r="D30" s="760"/>
      <c r="E30" s="759"/>
      <c r="F30" s="760"/>
      <c r="G30" s="759"/>
      <c r="H30" s="760"/>
      <c r="I30" s="590"/>
      <c r="J30" s="759"/>
      <c r="K30" s="759"/>
      <c r="L30" s="760"/>
      <c r="M30" s="759"/>
      <c r="N30" s="760"/>
      <c r="O30" s="759"/>
      <c r="P30" s="760"/>
      <c r="Q30" s="590"/>
      <c r="R30" s="759"/>
      <c r="S30" s="759"/>
      <c r="T30" s="759"/>
      <c r="U30" s="759"/>
      <c r="V30" s="760"/>
      <c r="W30" s="759"/>
      <c r="X30" s="760"/>
      <c r="Y30" s="590"/>
      <c r="Z30" s="759"/>
      <c r="AA30" s="759"/>
      <c r="AB30" s="760"/>
      <c r="AC30" s="759"/>
      <c r="AD30" s="760"/>
      <c r="AE30" s="759"/>
      <c r="AF30" s="760"/>
      <c r="AG30" s="590"/>
      <c r="AH30" s="759">
        <v>937.76923076923072</v>
      </c>
      <c r="AI30" s="759">
        <v>26</v>
      </c>
      <c r="AJ30" s="760">
        <f>AI30/AH30</f>
        <v>2.7725371175457307E-2</v>
      </c>
      <c r="AK30" s="759">
        <v>37</v>
      </c>
      <c r="AL30" s="760">
        <f>AK30/AJ30</f>
        <v>1334.5177514792899</v>
      </c>
      <c r="AM30" s="759">
        <v>16</v>
      </c>
      <c r="AN30" s="760">
        <f>AM30/AL30</f>
        <v>1.1989349697495051E-2</v>
      </c>
      <c r="AO30" s="582"/>
      <c r="AP30" s="582"/>
      <c r="AR30" s="582"/>
    </row>
    <row r="31" spans="1:44" x14ac:dyDescent="0.25">
      <c r="A31" s="600" t="s">
        <v>31</v>
      </c>
      <c r="B31" s="759"/>
      <c r="C31" s="759"/>
      <c r="D31" s="760"/>
      <c r="E31" s="759"/>
      <c r="F31" s="760"/>
      <c r="G31" s="759"/>
      <c r="H31" s="760"/>
      <c r="I31" s="590"/>
      <c r="J31" s="759"/>
      <c r="K31" s="759"/>
      <c r="L31" s="760"/>
      <c r="M31" s="759"/>
      <c r="N31" s="760"/>
      <c r="O31" s="759"/>
      <c r="P31" s="760"/>
      <c r="Q31" s="590"/>
      <c r="R31" s="759"/>
      <c r="S31" s="759"/>
      <c r="T31" s="759"/>
      <c r="U31" s="759"/>
      <c r="V31" s="760"/>
      <c r="W31" s="759"/>
      <c r="X31" s="760"/>
      <c r="Y31" s="590"/>
      <c r="Z31" s="759"/>
      <c r="AA31" s="759"/>
      <c r="AB31" s="760"/>
      <c r="AC31" s="759"/>
      <c r="AD31" s="760"/>
      <c r="AE31" s="759"/>
      <c r="AF31" s="760"/>
      <c r="AG31" s="590"/>
      <c r="AH31" s="759">
        <v>16402.76923076923</v>
      </c>
      <c r="AI31" s="759">
        <v>93</v>
      </c>
      <c r="AJ31" s="760">
        <f>AI31/AH31</f>
        <v>5.6697743345401341E-3</v>
      </c>
      <c r="AK31" s="759">
        <v>211</v>
      </c>
      <c r="AL31" s="760">
        <f>AK31/AJ31</f>
        <v>37214.885028949546</v>
      </c>
      <c r="AM31" s="759">
        <v>108</v>
      </c>
      <c r="AN31" s="760">
        <f>AM31/AL31</f>
        <v>2.9020645882954239E-3</v>
      </c>
      <c r="AO31" s="582"/>
      <c r="AP31" s="582"/>
      <c r="AR31" s="582"/>
    </row>
    <row r="32" spans="1:44" ht="13.8" thickBot="1" x14ac:dyDescent="0.3">
      <c r="A32" s="621" t="s">
        <v>28</v>
      </c>
      <c r="B32" s="768"/>
      <c r="C32" s="768"/>
      <c r="D32" s="769"/>
      <c r="E32" s="768"/>
      <c r="F32" s="769"/>
      <c r="G32" s="768"/>
      <c r="H32" s="769"/>
      <c r="I32" s="623"/>
      <c r="J32" s="768"/>
      <c r="K32" s="768"/>
      <c r="L32" s="769"/>
      <c r="M32" s="768"/>
      <c r="N32" s="769"/>
      <c r="O32" s="768"/>
      <c r="P32" s="769"/>
      <c r="Q32" s="623"/>
      <c r="R32" s="768"/>
      <c r="S32" s="768"/>
      <c r="T32" s="768"/>
      <c r="U32" s="768"/>
      <c r="V32" s="769"/>
      <c r="W32" s="768"/>
      <c r="X32" s="769"/>
      <c r="Y32" s="623"/>
      <c r="Z32" s="768"/>
      <c r="AA32" s="768"/>
      <c r="AB32" s="769"/>
      <c r="AC32" s="768"/>
      <c r="AD32" s="769"/>
      <c r="AE32" s="768"/>
      <c r="AF32" s="769"/>
      <c r="AG32" s="623"/>
      <c r="AH32" s="759">
        <v>5672.8461538461543</v>
      </c>
      <c r="AI32" s="768">
        <v>48</v>
      </c>
      <c r="AJ32" s="768">
        <f>AI32/AH32</f>
        <v>8.4613611401141743E-3</v>
      </c>
      <c r="AK32" s="768">
        <v>83</v>
      </c>
      <c r="AL32" s="768">
        <f>AK32/AJ32</f>
        <v>9809.2964743589746</v>
      </c>
      <c r="AM32" s="768">
        <v>51</v>
      </c>
      <c r="AN32" s="768">
        <f>AM32/AL32</f>
        <v>5.199149616214733E-3</v>
      </c>
      <c r="AO32" s="582"/>
      <c r="AP32" s="582"/>
      <c r="AR32" s="582"/>
    </row>
    <row r="33" spans="1:40" x14ac:dyDescent="0.25">
      <c r="A33" s="617"/>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617"/>
      <c r="AI33" s="617"/>
      <c r="AJ33" s="590"/>
      <c r="AK33" s="617"/>
      <c r="AL33" s="590"/>
      <c r="AM33" s="617"/>
      <c r="AN33" s="590"/>
    </row>
    <row r="34" spans="1:40" x14ac:dyDescent="0.25">
      <c r="A34" s="595" t="s">
        <v>35</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617"/>
      <c r="AI34" s="617"/>
      <c r="AJ34" s="590"/>
      <c r="AK34" s="617"/>
      <c r="AL34" s="590"/>
      <c r="AM34" s="617"/>
      <c r="AN34" s="590"/>
    </row>
    <row r="35" spans="1:40" s="627" customFormat="1" ht="15.6" x14ac:dyDescent="0.25">
      <c r="A35" s="625" t="s">
        <v>190</v>
      </c>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J35" s="590"/>
    </row>
    <row r="36" spans="1:40" s="627" customFormat="1" ht="15.6" x14ac:dyDescent="0.25">
      <c r="A36" s="755" t="s">
        <v>191</v>
      </c>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row>
    <row r="37" spans="1:40" s="627" customFormat="1" ht="15.6" x14ac:dyDescent="0.25">
      <c r="A37" s="625" t="s">
        <v>192</v>
      </c>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row>
    <row r="38" spans="1:40" s="627" customFormat="1" ht="15.6" x14ac:dyDescent="0.25">
      <c r="A38" s="625" t="s">
        <v>193</v>
      </c>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row>
    <row r="39" spans="1:40" s="627" customFormat="1" ht="15.6" x14ac:dyDescent="0.25">
      <c r="A39" s="625" t="s">
        <v>194</v>
      </c>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row>
    <row r="40" spans="1:40" s="771" customFormat="1" x14ac:dyDescent="0.25">
      <c r="A40" s="756"/>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row>
    <row r="41" spans="1:40" s="627" customFormat="1" ht="13.5" customHeight="1" x14ac:dyDescent="0.25">
      <c r="A41" s="1061" t="s">
        <v>49</v>
      </c>
      <c r="B41" s="1061"/>
      <c r="C41" s="1061"/>
      <c r="D41" s="1061"/>
      <c r="E41" s="1061"/>
      <c r="F41" s="1061"/>
      <c r="G41" s="1061"/>
      <c r="H41" s="1061"/>
      <c r="I41" s="1061"/>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061"/>
      <c r="AF41" s="1061"/>
      <c r="AG41" s="1061"/>
      <c r="AH41" s="1061"/>
      <c r="AI41" s="1061"/>
      <c r="AJ41" s="1061"/>
      <c r="AK41" s="1061"/>
      <c r="AL41" s="1061"/>
      <c r="AM41" s="1061"/>
      <c r="AN41" s="1061"/>
    </row>
    <row r="42" spans="1:40" s="627" customFormat="1" x14ac:dyDescent="0.25">
      <c r="A42" s="1061"/>
      <c r="B42" s="1061"/>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1061"/>
      <c r="AE42" s="1061"/>
      <c r="AF42" s="1061"/>
      <c r="AG42" s="1061"/>
      <c r="AH42" s="1061"/>
      <c r="AI42" s="1061"/>
      <c r="AJ42" s="1061"/>
      <c r="AK42" s="1061"/>
      <c r="AL42" s="1061"/>
      <c r="AM42" s="1061"/>
      <c r="AN42" s="1061"/>
    </row>
    <row r="43" spans="1:40" s="627" customFormat="1" x14ac:dyDescent="0.25">
      <c r="A43" s="1061"/>
      <c r="B43" s="1061"/>
      <c r="C43" s="1061"/>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c r="AI43" s="1061"/>
      <c r="AJ43" s="1061"/>
      <c r="AK43" s="1061"/>
      <c r="AL43" s="1061"/>
      <c r="AM43" s="1061"/>
      <c r="AN43" s="1061"/>
    </row>
    <row r="44" spans="1:40" s="627" customFormat="1" x14ac:dyDescent="0.25">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row>
    <row r="45" spans="1:40" ht="15" customHeight="1" x14ac:dyDescent="0.25">
      <c r="A45" s="1062" t="s">
        <v>176</v>
      </c>
      <c r="B45" s="1062"/>
      <c r="C45" s="1062"/>
      <c r="D45" s="1062"/>
      <c r="E45" s="1062"/>
      <c r="F45" s="1062"/>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2"/>
      <c r="AC45" s="1062"/>
      <c r="AD45" s="1062"/>
      <c r="AE45" s="1062"/>
      <c r="AF45" s="1062"/>
      <c r="AG45" s="1062"/>
      <c r="AH45" s="1062"/>
      <c r="AI45" s="1062"/>
      <c r="AJ45" s="1062"/>
      <c r="AK45" s="1062"/>
      <c r="AL45" s="1062"/>
      <c r="AM45" s="1062"/>
      <c r="AN45" s="1062"/>
    </row>
    <row r="46" spans="1:40" x14ac:dyDescent="0.25">
      <c r="A46" s="1062"/>
      <c r="B46" s="1062"/>
      <c r="C46" s="1062"/>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2"/>
      <c r="AC46" s="1062"/>
      <c r="AD46" s="1062"/>
      <c r="AE46" s="1062"/>
      <c r="AF46" s="1062"/>
      <c r="AG46" s="1062"/>
      <c r="AH46" s="1062"/>
      <c r="AI46" s="1062"/>
      <c r="AJ46" s="1062"/>
      <c r="AK46" s="1062"/>
      <c r="AL46" s="1062"/>
      <c r="AM46" s="1062"/>
      <c r="AN46" s="1062"/>
    </row>
    <row r="47" spans="1:40" x14ac:dyDescent="0.25">
      <c r="A47" s="1062"/>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062"/>
      <c r="AJ47" s="1062"/>
      <c r="AK47" s="1062"/>
      <c r="AL47" s="1062"/>
      <c r="AM47" s="1062"/>
      <c r="AN47" s="1062"/>
    </row>
    <row r="48" spans="1:40" x14ac:dyDescent="0.25">
      <c r="A48" s="1062"/>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062"/>
      <c r="AE48" s="1062"/>
      <c r="AF48" s="1062"/>
      <c r="AG48" s="1062"/>
      <c r="AH48" s="1062"/>
      <c r="AI48" s="1062"/>
      <c r="AJ48" s="1062"/>
      <c r="AK48" s="1062"/>
      <c r="AL48" s="1062"/>
      <c r="AM48" s="1062"/>
      <c r="AN48" s="1062"/>
    </row>
    <row r="49" spans="1:40" x14ac:dyDescent="0.25">
      <c r="A49" s="1062"/>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1062"/>
      <c r="AK49" s="1062"/>
      <c r="AL49" s="1062"/>
      <c r="AM49" s="1062"/>
      <c r="AN49" s="1062"/>
    </row>
    <row r="50" spans="1:40" x14ac:dyDescent="0.25">
      <c r="A50" s="1062"/>
      <c r="B50" s="1062"/>
      <c r="C50" s="1062"/>
      <c r="D50" s="1062"/>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2"/>
      <c r="AL50" s="1062"/>
      <c r="AM50" s="1062"/>
      <c r="AN50" s="1062"/>
    </row>
    <row r="51" spans="1:40" x14ac:dyDescent="0.25">
      <c r="A51" s="1062"/>
      <c r="B51" s="1062"/>
      <c r="C51" s="1062"/>
      <c r="D51" s="1062"/>
      <c r="E51" s="1062"/>
      <c r="F51" s="1062"/>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2"/>
      <c r="AN51" s="1062"/>
    </row>
    <row r="52" spans="1:40" x14ac:dyDescent="0.25">
      <c r="A52" s="1062"/>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c r="X52" s="1062"/>
      <c r="Y52" s="1062"/>
      <c r="Z52" s="1062"/>
      <c r="AA52" s="1062"/>
      <c r="AB52" s="1062"/>
      <c r="AC52" s="1062"/>
      <c r="AD52" s="1062"/>
      <c r="AE52" s="1062"/>
      <c r="AF52" s="1062"/>
      <c r="AG52" s="1062"/>
      <c r="AH52" s="1062"/>
      <c r="AI52" s="1062"/>
      <c r="AJ52" s="1062"/>
      <c r="AK52" s="1062"/>
      <c r="AL52" s="1062"/>
      <c r="AM52" s="1062"/>
      <c r="AN52" s="1062"/>
    </row>
    <row r="53" spans="1:40" x14ac:dyDescent="0.25">
      <c r="A53" s="1062"/>
      <c r="B53" s="1062"/>
      <c r="C53" s="1062"/>
      <c r="D53" s="1062"/>
      <c r="E53" s="1062"/>
      <c r="F53" s="1062"/>
      <c r="G53" s="1062"/>
      <c r="H53" s="1062"/>
      <c r="I53" s="1062"/>
      <c r="J53" s="1062"/>
      <c r="K53" s="1062"/>
      <c r="L53" s="1062"/>
      <c r="M53" s="1062"/>
      <c r="N53" s="1062"/>
      <c r="O53" s="1062"/>
      <c r="P53" s="1062"/>
      <c r="Q53" s="1062"/>
      <c r="R53" s="1062"/>
      <c r="S53" s="1062"/>
      <c r="T53" s="1062"/>
      <c r="U53" s="1062"/>
      <c r="V53" s="1062"/>
      <c r="W53" s="1062"/>
      <c r="X53" s="1062"/>
      <c r="Y53" s="1062"/>
      <c r="Z53" s="1062"/>
      <c r="AA53" s="1062"/>
      <c r="AB53" s="1062"/>
      <c r="AC53" s="1062"/>
      <c r="AD53" s="1062"/>
      <c r="AE53" s="1062"/>
      <c r="AF53" s="1062"/>
      <c r="AG53" s="1062"/>
      <c r="AH53" s="1062"/>
      <c r="AI53" s="1062"/>
      <c r="AJ53" s="1062"/>
      <c r="AK53" s="1062"/>
      <c r="AL53" s="1062"/>
      <c r="AM53" s="1062"/>
      <c r="AN53" s="1062"/>
    </row>
    <row r="54" spans="1:40" x14ac:dyDescent="0.25">
      <c r="A54" s="1062"/>
      <c r="B54" s="1062"/>
      <c r="C54" s="1062"/>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1062"/>
      <c r="AA54" s="1062"/>
      <c r="AB54" s="1062"/>
      <c r="AC54" s="1062"/>
      <c r="AD54" s="1062"/>
      <c r="AE54" s="1062"/>
      <c r="AF54" s="1062"/>
      <c r="AG54" s="1062"/>
      <c r="AH54" s="1062"/>
      <c r="AI54" s="1062"/>
      <c r="AJ54" s="1062"/>
      <c r="AK54" s="1062"/>
      <c r="AL54" s="1062"/>
      <c r="AM54" s="1062"/>
      <c r="AN54" s="1062"/>
    </row>
    <row r="55" spans="1:40" x14ac:dyDescent="0.25">
      <c r="A55" s="1062"/>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c r="AA55" s="1062"/>
      <c r="AB55" s="1062"/>
      <c r="AC55" s="1062"/>
      <c r="AD55" s="1062"/>
      <c r="AE55" s="1062"/>
      <c r="AF55" s="1062"/>
      <c r="AG55" s="1062"/>
      <c r="AH55" s="1062"/>
      <c r="AI55" s="1062"/>
      <c r="AJ55" s="1062"/>
      <c r="AK55" s="1062"/>
      <c r="AL55" s="1062"/>
      <c r="AM55" s="1062"/>
      <c r="AN55" s="1062"/>
    </row>
    <row r="56" spans="1:40" ht="56.25" customHeight="1" x14ac:dyDescent="0.25">
      <c r="A56" s="1062"/>
      <c r="B56" s="1062"/>
      <c r="C56" s="1062"/>
      <c r="D56" s="1062"/>
      <c r="E56" s="1062"/>
      <c r="F56" s="1062"/>
      <c r="G56" s="1062"/>
      <c r="H56" s="1062"/>
      <c r="I56" s="1062"/>
      <c r="J56" s="1062"/>
      <c r="K56" s="1062"/>
      <c r="L56" s="1062"/>
      <c r="M56" s="1062"/>
      <c r="N56" s="1062"/>
      <c r="O56" s="1062"/>
      <c r="P56" s="1062"/>
      <c r="Q56" s="1062"/>
      <c r="R56" s="1062"/>
      <c r="S56" s="1062"/>
      <c r="T56" s="1062"/>
      <c r="U56" s="1062"/>
      <c r="V56" s="1062"/>
      <c r="W56" s="1062"/>
      <c r="X56" s="1062"/>
      <c r="Y56" s="1062"/>
      <c r="Z56" s="1062"/>
      <c r="AA56" s="1062"/>
      <c r="AB56" s="1062"/>
      <c r="AC56" s="1062"/>
      <c r="AD56" s="1062"/>
      <c r="AE56" s="1062"/>
      <c r="AF56" s="1062"/>
      <c r="AG56" s="1062"/>
      <c r="AH56" s="1062"/>
      <c r="AI56" s="1062"/>
      <c r="AJ56" s="1062"/>
      <c r="AK56" s="1062"/>
      <c r="AL56" s="1062"/>
      <c r="AM56" s="1062"/>
      <c r="AN56" s="1062"/>
    </row>
    <row r="57" spans="1:40" x14ac:dyDescent="0.25">
      <c r="A57" s="757"/>
      <c r="B57" s="757"/>
      <c r="C57" s="757"/>
      <c r="D57" s="757"/>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row>
    <row r="58" spans="1:40" x14ac:dyDescent="0.25">
      <c r="A58" s="757"/>
      <c r="B58" s="757"/>
      <c r="C58" s="757"/>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row>
    <row r="59" spans="1:40" x14ac:dyDescent="0.25">
      <c r="A59" s="757"/>
      <c r="B59" s="757"/>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row>
    <row r="60" spans="1:40" x14ac:dyDescent="0.25">
      <c r="A60" s="757"/>
      <c r="B60" s="757"/>
      <c r="C60" s="757"/>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row>
  </sheetData>
  <mergeCells count="22">
    <mergeCell ref="AM4:AN4"/>
    <mergeCell ref="B3:H3"/>
    <mergeCell ref="J3:P3"/>
    <mergeCell ref="R3:X3"/>
    <mergeCell ref="Z3:AF3"/>
    <mergeCell ref="AH3:AN3"/>
    <mergeCell ref="A41:AN43"/>
    <mergeCell ref="A45:AN56"/>
    <mergeCell ref="O4:P4"/>
    <mergeCell ref="S4:T4"/>
    <mergeCell ref="U4:V4"/>
    <mergeCell ref="W4:X4"/>
    <mergeCell ref="AA4:AB4"/>
    <mergeCell ref="AC4:AD4"/>
    <mergeCell ref="C4:D4"/>
    <mergeCell ref="E4:F4"/>
    <mergeCell ref="G4:H4"/>
    <mergeCell ref="K4:L4"/>
    <mergeCell ref="M4:N4"/>
    <mergeCell ref="AE4:AF4"/>
    <mergeCell ref="AI4:AJ4"/>
    <mergeCell ref="AK4:AL4"/>
  </mergeCells>
  <pageMargins left="0.74803149606299213" right="0.74803149606299213" top="0.98425196850393704" bottom="0.98425196850393704" header="0.51181102362204722" footer="0.51181102362204722"/>
  <pageSetup paperSize="8" scale="69" fitToWidth="2" orientation="landscape" r:id="rId1"/>
  <headerFooter alignWithMargins="0"/>
  <colBreaks count="1" manualBreakCount="1">
    <brk id="17" max="5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U60"/>
  <sheetViews>
    <sheetView zoomScale="70" zoomScaleNormal="70" workbookViewId="0">
      <selection activeCell="A2" sqref="A2"/>
    </sheetView>
  </sheetViews>
  <sheetFormatPr defaultRowHeight="13.2" x14ac:dyDescent="0.25"/>
  <cols>
    <col min="1" max="1" width="30.5546875" style="581" customWidth="1"/>
    <col min="2" max="2" width="21.44140625" style="581" customWidth="1"/>
    <col min="3" max="4" width="11.44140625" style="581" customWidth="1"/>
    <col min="5" max="5" width="12.109375" style="581" customWidth="1"/>
    <col min="6" max="8" width="11.44140625" style="581" customWidth="1"/>
    <col min="9" max="9" width="4.5546875" style="671" customWidth="1"/>
    <col min="10" max="10" width="21.88671875" style="581" customWidth="1"/>
    <col min="11" max="12" width="11.44140625" style="581" customWidth="1"/>
    <col min="13" max="13" width="12.44140625" style="581" customWidth="1"/>
    <col min="14" max="16" width="11.44140625" style="581" customWidth="1"/>
    <col min="17" max="17" width="5" style="581" customWidth="1"/>
    <col min="18" max="18" width="24.5546875" style="581" customWidth="1"/>
    <col min="19" max="20" width="11.44140625" style="581" customWidth="1"/>
    <col min="21" max="21" width="13.109375" style="581" customWidth="1"/>
    <col min="22" max="24" width="11.44140625" style="581" customWidth="1"/>
    <col min="25" max="25" width="4" style="581" customWidth="1"/>
    <col min="26" max="26" width="22.44140625" style="581" customWidth="1"/>
    <col min="27" max="28" width="11.44140625" style="581" customWidth="1"/>
    <col min="29" max="29" width="12.88671875" style="581" customWidth="1"/>
    <col min="30" max="30" width="8.88671875" style="581" customWidth="1"/>
    <col min="31" max="31" width="10.109375" style="581" customWidth="1"/>
    <col min="32" max="32" width="8.88671875" style="581" customWidth="1"/>
    <col min="33" max="33" width="4.5546875" style="581" customWidth="1"/>
    <col min="34" max="34" width="21.88671875" style="581" customWidth="1"/>
    <col min="35" max="40" width="11.109375" style="581" customWidth="1"/>
    <col min="41" max="256" width="9.109375" style="581"/>
    <col min="257" max="257" width="30.5546875" style="581" customWidth="1"/>
    <col min="258" max="258" width="21.44140625" style="581" customWidth="1"/>
    <col min="259" max="260" width="11.44140625" style="581" customWidth="1"/>
    <col min="261" max="261" width="12.109375" style="581" customWidth="1"/>
    <col min="262" max="264" width="11.44140625" style="581" customWidth="1"/>
    <col min="265" max="265" width="4.5546875" style="581" customWidth="1"/>
    <col min="266" max="266" width="21.88671875" style="581" customWidth="1"/>
    <col min="267" max="268" width="11.44140625" style="581" customWidth="1"/>
    <col min="269" max="269" width="12.44140625" style="581" customWidth="1"/>
    <col min="270" max="272" width="11.44140625" style="581" customWidth="1"/>
    <col min="273" max="273" width="5" style="581" customWidth="1"/>
    <col min="274" max="274" width="24.5546875" style="581" customWidth="1"/>
    <col min="275" max="276" width="11.44140625" style="581" customWidth="1"/>
    <col min="277" max="277" width="13.109375" style="581" customWidth="1"/>
    <col min="278" max="280" width="11.44140625" style="581" customWidth="1"/>
    <col min="281" max="281" width="4" style="581" customWidth="1"/>
    <col min="282" max="282" width="22.44140625" style="581" customWidth="1"/>
    <col min="283" max="284" width="11.44140625" style="581" customWidth="1"/>
    <col min="285" max="285" width="12.88671875" style="581" customWidth="1"/>
    <col min="286" max="286" width="8.88671875" style="581" customWidth="1"/>
    <col min="287" max="287" width="10.109375" style="581" customWidth="1"/>
    <col min="288" max="288" width="8.88671875" style="581" customWidth="1"/>
    <col min="289" max="289" width="4.5546875" style="581" customWidth="1"/>
    <col min="290" max="290" width="21.88671875" style="581" customWidth="1"/>
    <col min="291" max="296" width="11.109375" style="581" customWidth="1"/>
    <col min="297" max="512" width="9.109375" style="581"/>
    <col min="513" max="513" width="30.5546875" style="581" customWidth="1"/>
    <col min="514" max="514" width="21.44140625" style="581" customWidth="1"/>
    <col min="515" max="516" width="11.44140625" style="581" customWidth="1"/>
    <col min="517" max="517" width="12.109375" style="581" customWidth="1"/>
    <col min="518" max="520" width="11.44140625" style="581" customWidth="1"/>
    <col min="521" max="521" width="4.5546875" style="581" customWidth="1"/>
    <col min="522" max="522" width="21.88671875" style="581" customWidth="1"/>
    <col min="523" max="524" width="11.44140625" style="581" customWidth="1"/>
    <col min="525" max="525" width="12.44140625" style="581" customWidth="1"/>
    <col min="526" max="528" width="11.44140625" style="581" customWidth="1"/>
    <col min="529" max="529" width="5" style="581" customWidth="1"/>
    <col min="530" max="530" width="24.5546875" style="581" customWidth="1"/>
    <col min="531" max="532" width="11.44140625" style="581" customWidth="1"/>
    <col min="533" max="533" width="13.109375" style="581" customWidth="1"/>
    <col min="534" max="536" width="11.44140625" style="581" customWidth="1"/>
    <col min="537" max="537" width="4" style="581" customWidth="1"/>
    <col min="538" max="538" width="22.44140625" style="581" customWidth="1"/>
    <col min="539" max="540" width="11.44140625" style="581" customWidth="1"/>
    <col min="541" max="541" width="12.88671875" style="581" customWidth="1"/>
    <col min="542" max="542" width="8.88671875" style="581" customWidth="1"/>
    <col min="543" max="543" width="10.109375" style="581" customWidth="1"/>
    <col min="544" max="544" width="8.88671875" style="581" customWidth="1"/>
    <col min="545" max="545" width="4.5546875" style="581" customWidth="1"/>
    <col min="546" max="546" width="21.88671875" style="581" customWidth="1"/>
    <col min="547" max="552" width="11.109375" style="581" customWidth="1"/>
    <col min="553" max="768" width="9.109375" style="581"/>
    <col min="769" max="769" width="30.5546875" style="581" customWidth="1"/>
    <col min="770" max="770" width="21.44140625" style="581" customWidth="1"/>
    <col min="771" max="772" width="11.44140625" style="581" customWidth="1"/>
    <col min="773" max="773" width="12.109375" style="581" customWidth="1"/>
    <col min="774" max="776" width="11.44140625" style="581" customWidth="1"/>
    <col min="777" max="777" width="4.5546875" style="581" customWidth="1"/>
    <col min="778" max="778" width="21.88671875" style="581" customWidth="1"/>
    <col min="779" max="780" width="11.44140625" style="581" customWidth="1"/>
    <col min="781" max="781" width="12.44140625" style="581" customWidth="1"/>
    <col min="782" max="784" width="11.44140625" style="581" customWidth="1"/>
    <col min="785" max="785" width="5" style="581" customWidth="1"/>
    <col min="786" max="786" width="24.5546875" style="581" customWidth="1"/>
    <col min="787" max="788" width="11.44140625" style="581" customWidth="1"/>
    <col min="789" max="789" width="13.109375" style="581" customWidth="1"/>
    <col min="790" max="792" width="11.44140625" style="581" customWidth="1"/>
    <col min="793" max="793" width="4" style="581" customWidth="1"/>
    <col min="794" max="794" width="22.44140625" style="581" customWidth="1"/>
    <col min="795" max="796" width="11.44140625" style="581" customWidth="1"/>
    <col min="797" max="797" width="12.88671875" style="581" customWidth="1"/>
    <col min="798" max="798" width="8.88671875" style="581" customWidth="1"/>
    <col min="799" max="799" width="10.109375" style="581" customWidth="1"/>
    <col min="800" max="800" width="8.88671875" style="581" customWidth="1"/>
    <col min="801" max="801" width="4.5546875" style="581" customWidth="1"/>
    <col min="802" max="802" width="21.88671875" style="581" customWidth="1"/>
    <col min="803" max="808" width="11.109375" style="581" customWidth="1"/>
    <col min="809" max="1024" width="9.109375" style="581"/>
    <col min="1025" max="1025" width="30.5546875" style="581" customWidth="1"/>
    <col min="1026" max="1026" width="21.44140625" style="581" customWidth="1"/>
    <col min="1027" max="1028" width="11.44140625" style="581" customWidth="1"/>
    <col min="1029" max="1029" width="12.109375" style="581" customWidth="1"/>
    <col min="1030" max="1032" width="11.44140625" style="581" customWidth="1"/>
    <col min="1033" max="1033" width="4.5546875" style="581" customWidth="1"/>
    <col min="1034" max="1034" width="21.88671875" style="581" customWidth="1"/>
    <col min="1035" max="1036" width="11.44140625" style="581" customWidth="1"/>
    <col min="1037" max="1037" width="12.44140625" style="581" customWidth="1"/>
    <col min="1038" max="1040" width="11.44140625" style="581" customWidth="1"/>
    <col min="1041" max="1041" width="5" style="581" customWidth="1"/>
    <col min="1042" max="1042" width="24.5546875" style="581" customWidth="1"/>
    <col min="1043" max="1044" width="11.44140625" style="581" customWidth="1"/>
    <col min="1045" max="1045" width="13.109375" style="581" customWidth="1"/>
    <col min="1046" max="1048" width="11.44140625" style="581" customWidth="1"/>
    <col min="1049" max="1049" width="4" style="581" customWidth="1"/>
    <col min="1050" max="1050" width="22.44140625" style="581" customWidth="1"/>
    <col min="1051" max="1052" width="11.44140625" style="581" customWidth="1"/>
    <col min="1053" max="1053" width="12.88671875" style="581" customWidth="1"/>
    <col min="1054" max="1054" width="8.88671875" style="581" customWidth="1"/>
    <col min="1055" max="1055" width="10.109375" style="581" customWidth="1"/>
    <col min="1056" max="1056" width="8.88671875" style="581" customWidth="1"/>
    <col min="1057" max="1057" width="4.5546875" style="581" customWidth="1"/>
    <col min="1058" max="1058" width="21.88671875" style="581" customWidth="1"/>
    <col min="1059" max="1064" width="11.109375" style="581" customWidth="1"/>
    <col min="1065" max="1280" width="9.109375" style="581"/>
    <col min="1281" max="1281" width="30.5546875" style="581" customWidth="1"/>
    <col min="1282" max="1282" width="21.44140625" style="581" customWidth="1"/>
    <col min="1283" max="1284" width="11.44140625" style="581" customWidth="1"/>
    <col min="1285" max="1285" width="12.109375" style="581" customWidth="1"/>
    <col min="1286" max="1288" width="11.44140625" style="581" customWidth="1"/>
    <col min="1289" max="1289" width="4.5546875" style="581" customWidth="1"/>
    <col min="1290" max="1290" width="21.88671875" style="581" customWidth="1"/>
    <col min="1291" max="1292" width="11.44140625" style="581" customWidth="1"/>
    <col min="1293" max="1293" width="12.44140625" style="581" customWidth="1"/>
    <col min="1294" max="1296" width="11.44140625" style="581" customWidth="1"/>
    <col min="1297" max="1297" width="5" style="581" customWidth="1"/>
    <col min="1298" max="1298" width="24.5546875" style="581" customWidth="1"/>
    <col min="1299" max="1300" width="11.44140625" style="581" customWidth="1"/>
    <col min="1301" max="1301" width="13.109375" style="581" customWidth="1"/>
    <col min="1302" max="1304" width="11.44140625" style="581" customWidth="1"/>
    <col min="1305" max="1305" width="4" style="581" customWidth="1"/>
    <col min="1306" max="1306" width="22.44140625" style="581" customWidth="1"/>
    <col min="1307" max="1308" width="11.44140625" style="581" customWidth="1"/>
    <col min="1309" max="1309" width="12.88671875" style="581" customWidth="1"/>
    <col min="1310" max="1310" width="8.88671875" style="581" customWidth="1"/>
    <col min="1311" max="1311" width="10.109375" style="581" customWidth="1"/>
    <col min="1312" max="1312" width="8.88671875" style="581" customWidth="1"/>
    <col min="1313" max="1313" width="4.5546875" style="581" customWidth="1"/>
    <col min="1314" max="1314" width="21.88671875" style="581" customWidth="1"/>
    <col min="1315" max="1320" width="11.109375" style="581" customWidth="1"/>
    <col min="1321" max="1536" width="9.109375" style="581"/>
    <col min="1537" max="1537" width="30.5546875" style="581" customWidth="1"/>
    <col min="1538" max="1538" width="21.44140625" style="581" customWidth="1"/>
    <col min="1539" max="1540" width="11.44140625" style="581" customWidth="1"/>
    <col min="1541" max="1541" width="12.109375" style="581" customWidth="1"/>
    <col min="1542" max="1544" width="11.44140625" style="581" customWidth="1"/>
    <col min="1545" max="1545" width="4.5546875" style="581" customWidth="1"/>
    <col min="1546" max="1546" width="21.88671875" style="581" customWidth="1"/>
    <col min="1547" max="1548" width="11.44140625" style="581" customWidth="1"/>
    <col min="1549" max="1549" width="12.44140625" style="581" customWidth="1"/>
    <col min="1550" max="1552" width="11.44140625" style="581" customWidth="1"/>
    <col min="1553" max="1553" width="5" style="581" customWidth="1"/>
    <col min="1554" max="1554" width="24.5546875" style="581" customWidth="1"/>
    <col min="1555" max="1556" width="11.44140625" style="581" customWidth="1"/>
    <col min="1557" max="1557" width="13.109375" style="581" customWidth="1"/>
    <col min="1558" max="1560" width="11.44140625" style="581" customWidth="1"/>
    <col min="1561" max="1561" width="4" style="581" customWidth="1"/>
    <col min="1562" max="1562" width="22.44140625" style="581" customWidth="1"/>
    <col min="1563" max="1564" width="11.44140625" style="581" customWidth="1"/>
    <col min="1565" max="1565" width="12.88671875" style="581" customWidth="1"/>
    <col min="1566" max="1566" width="8.88671875" style="581" customWidth="1"/>
    <col min="1567" max="1567" width="10.109375" style="581" customWidth="1"/>
    <col min="1568" max="1568" width="8.88671875" style="581" customWidth="1"/>
    <col min="1569" max="1569" width="4.5546875" style="581" customWidth="1"/>
    <col min="1570" max="1570" width="21.88671875" style="581" customWidth="1"/>
    <col min="1571" max="1576" width="11.109375" style="581" customWidth="1"/>
    <col min="1577" max="1792" width="9.109375" style="581"/>
    <col min="1793" max="1793" width="30.5546875" style="581" customWidth="1"/>
    <col min="1794" max="1794" width="21.44140625" style="581" customWidth="1"/>
    <col min="1795" max="1796" width="11.44140625" style="581" customWidth="1"/>
    <col min="1797" max="1797" width="12.109375" style="581" customWidth="1"/>
    <col min="1798" max="1800" width="11.44140625" style="581" customWidth="1"/>
    <col min="1801" max="1801" width="4.5546875" style="581" customWidth="1"/>
    <col min="1802" max="1802" width="21.88671875" style="581" customWidth="1"/>
    <col min="1803" max="1804" width="11.44140625" style="581" customWidth="1"/>
    <col min="1805" max="1805" width="12.44140625" style="581" customWidth="1"/>
    <col min="1806" max="1808" width="11.44140625" style="581" customWidth="1"/>
    <col min="1809" max="1809" width="5" style="581" customWidth="1"/>
    <col min="1810" max="1810" width="24.5546875" style="581" customWidth="1"/>
    <col min="1811" max="1812" width="11.44140625" style="581" customWidth="1"/>
    <col min="1813" max="1813" width="13.109375" style="581" customWidth="1"/>
    <col min="1814" max="1816" width="11.44140625" style="581" customWidth="1"/>
    <col min="1817" max="1817" width="4" style="581" customWidth="1"/>
    <col min="1818" max="1818" width="22.44140625" style="581" customWidth="1"/>
    <col min="1819" max="1820" width="11.44140625" style="581" customWidth="1"/>
    <col min="1821" max="1821" width="12.88671875" style="581" customWidth="1"/>
    <col min="1822" max="1822" width="8.88671875" style="581" customWidth="1"/>
    <col min="1823" max="1823" width="10.109375" style="581" customWidth="1"/>
    <col min="1824" max="1824" width="8.88671875" style="581" customWidth="1"/>
    <col min="1825" max="1825" width="4.5546875" style="581" customWidth="1"/>
    <col min="1826" max="1826" width="21.88671875" style="581" customWidth="1"/>
    <col min="1827" max="1832" width="11.109375" style="581" customWidth="1"/>
    <col min="1833" max="2048" width="9.109375" style="581"/>
    <col min="2049" max="2049" width="30.5546875" style="581" customWidth="1"/>
    <col min="2050" max="2050" width="21.44140625" style="581" customWidth="1"/>
    <col min="2051" max="2052" width="11.44140625" style="581" customWidth="1"/>
    <col min="2053" max="2053" width="12.109375" style="581" customWidth="1"/>
    <col min="2054" max="2056" width="11.44140625" style="581" customWidth="1"/>
    <col min="2057" max="2057" width="4.5546875" style="581" customWidth="1"/>
    <col min="2058" max="2058" width="21.88671875" style="581" customWidth="1"/>
    <col min="2059" max="2060" width="11.44140625" style="581" customWidth="1"/>
    <col min="2061" max="2061" width="12.44140625" style="581" customWidth="1"/>
    <col min="2062" max="2064" width="11.44140625" style="581" customWidth="1"/>
    <col min="2065" max="2065" width="5" style="581" customWidth="1"/>
    <col min="2066" max="2066" width="24.5546875" style="581" customWidth="1"/>
    <col min="2067" max="2068" width="11.44140625" style="581" customWidth="1"/>
    <col min="2069" max="2069" width="13.109375" style="581" customWidth="1"/>
    <col min="2070" max="2072" width="11.44140625" style="581" customWidth="1"/>
    <col min="2073" max="2073" width="4" style="581" customWidth="1"/>
    <col min="2074" max="2074" width="22.44140625" style="581" customWidth="1"/>
    <col min="2075" max="2076" width="11.44140625" style="581" customWidth="1"/>
    <col min="2077" max="2077" width="12.88671875" style="581" customWidth="1"/>
    <col min="2078" max="2078" width="8.88671875" style="581" customWidth="1"/>
    <col min="2079" max="2079" width="10.109375" style="581" customWidth="1"/>
    <col min="2080" max="2080" width="8.88671875" style="581" customWidth="1"/>
    <col min="2081" max="2081" width="4.5546875" style="581" customWidth="1"/>
    <col min="2082" max="2082" width="21.88671875" style="581" customWidth="1"/>
    <col min="2083" max="2088" width="11.109375" style="581" customWidth="1"/>
    <col min="2089" max="2304" width="9.109375" style="581"/>
    <col min="2305" max="2305" width="30.5546875" style="581" customWidth="1"/>
    <col min="2306" max="2306" width="21.44140625" style="581" customWidth="1"/>
    <col min="2307" max="2308" width="11.44140625" style="581" customWidth="1"/>
    <col min="2309" max="2309" width="12.109375" style="581" customWidth="1"/>
    <col min="2310" max="2312" width="11.44140625" style="581" customWidth="1"/>
    <col min="2313" max="2313" width="4.5546875" style="581" customWidth="1"/>
    <col min="2314" max="2314" width="21.88671875" style="581" customWidth="1"/>
    <col min="2315" max="2316" width="11.44140625" style="581" customWidth="1"/>
    <col min="2317" max="2317" width="12.44140625" style="581" customWidth="1"/>
    <col min="2318" max="2320" width="11.44140625" style="581" customWidth="1"/>
    <col min="2321" max="2321" width="5" style="581" customWidth="1"/>
    <col min="2322" max="2322" width="24.5546875" style="581" customWidth="1"/>
    <col min="2323" max="2324" width="11.44140625" style="581" customWidth="1"/>
    <col min="2325" max="2325" width="13.109375" style="581" customWidth="1"/>
    <col min="2326" max="2328" width="11.44140625" style="581" customWidth="1"/>
    <col min="2329" max="2329" width="4" style="581" customWidth="1"/>
    <col min="2330" max="2330" width="22.44140625" style="581" customWidth="1"/>
    <col min="2331" max="2332" width="11.44140625" style="581" customWidth="1"/>
    <col min="2333" max="2333" width="12.88671875" style="581" customWidth="1"/>
    <col min="2334" max="2334" width="8.88671875" style="581" customWidth="1"/>
    <col min="2335" max="2335" width="10.109375" style="581" customWidth="1"/>
    <col min="2336" max="2336" width="8.88671875" style="581" customWidth="1"/>
    <col min="2337" max="2337" width="4.5546875" style="581" customWidth="1"/>
    <col min="2338" max="2338" width="21.88671875" style="581" customWidth="1"/>
    <col min="2339" max="2344" width="11.109375" style="581" customWidth="1"/>
    <col min="2345" max="2560" width="9.109375" style="581"/>
    <col min="2561" max="2561" width="30.5546875" style="581" customWidth="1"/>
    <col min="2562" max="2562" width="21.44140625" style="581" customWidth="1"/>
    <col min="2563" max="2564" width="11.44140625" style="581" customWidth="1"/>
    <col min="2565" max="2565" width="12.109375" style="581" customWidth="1"/>
    <col min="2566" max="2568" width="11.44140625" style="581" customWidth="1"/>
    <col min="2569" max="2569" width="4.5546875" style="581" customWidth="1"/>
    <col min="2570" max="2570" width="21.88671875" style="581" customWidth="1"/>
    <col min="2571" max="2572" width="11.44140625" style="581" customWidth="1"/>
    <col min="2573" max="2573" width="12.44140625" style="581" customWidth="1"/>
    <col min="2574" max="2576" width="11.44140625" style="581" customWidth="1"/>
    <col min="2577" max="2577" width="5" style="581" customWidth="1"/>
    <col min="2578" max="2578" width="24.5546875" style="581" customWidth="1"/>
    <col min="2579" max="2580" width="11.44140625" style="581" customWidth="1"/>
    <col min="2581" max="2581" width="13.109375" style="581" customWidth="1"/>
    <col min="2582" max="2584" width="11.44140625" style="581" customWidth="1"/>
    <col min="2585" max="2585" width="4" style="581" customWidth="1"/>
    <col min="2586" max="2586" width="22.44140625" style="581" customWidth="1"/>
    <col min="2587" max="2588" width="11.44140625" style="581" customWidth="1"/>
    <col min="2589" max="2589" width="12.88671875" style="581" customWidth="1"/>
    <col min="2590" max="2590" width="8.88671875" style="581" customWidth="1"/>
    <col min="2591" max="2591" width="10.109375" style="581" customWidth="1"/>
    <col min="2592" max="2592" width="8.88671875" style="581" customWidth="1"/>
    <col min="2593" max="2593" width="4.5546875" style="581" customWidth="1"/>
    <col min="2594" max="2594" width="21.88671875" style="581" customWidth="1"/>
    <col min="2595" max="2600" width="11.109375" style="581" customWidth="1"/>
    <col min="2601" max="2816" width="9.109375" style="581"/>
    <col min="2817" max="2817" width="30.5546875" style="581" customWidth="1"/>
    <col min="2818" max="2818" width="21.44140625" style="581" customWidth="1"/>
    <col min="2819" max="2820" width="11.44140625" style="581" customWidth="1"/>
    <col min="2821" max="2821" width="12.109375" style="581" customWidth="1"/>
    <col min="2822" max="2824" width="11.44140625" style="581" customWidth="1"/>
    <col min="2825" max="2825" width="4.5546875" style="581" customWidth="1"/>
    <col min="2826" max="2826" width="21.88671875" style="581" customWidth="1"/>
    <col min="2827" max="2828" width="11.44140625" style="581" customWidth="1"/>
    <col min="2829" max="2829" width="12.44140625" style="581" customWidth="1"/>
    <col min="2830" max="2832" width="11.44140625" style="581" customWidth="1"/>
    <col min="2833" max="2833" width="5" style="581" customWidth="1"/>
    <col min="2834" max="2834" width="24.5546875" style="581" customWidth="1"/>
    <col min="2835" max="2836" width="11.44140625" style="581" customWidth="1"/>
    <col min="2837" max="2837" width="13.109375" style="581" customWidth="1"/>
    <col min="2838" max="2840" width="11.44140625" style="581" customWidth="1"/>
    <col min="2841" max="2841" width="4" style="581" customWidth="1"/>
    <col min="2842" max="2842" width="22.44140625" style="581" customWidth="1"/>
    <col min="2843" max="2844" width="11.44140625" style="581" customWidth="1"/>
    <col min="2845" max="2845" width="12.88671875" style="581" customWidth="1"/>
    <col min="2846" max="2846" width="8.88671875" style="581" customWidth="1"/>
    <col min="2847" max="2847" width="10.109375" style="581" customWidth="1"/>
    <col min="2848" max="2848" width="8.88671875" style="581" customWidth="1"/>
    <col min="2849" max="2849" width="4.5546875" style="581" customWidth="1"/>
    <col min="2850" max="2850" width="21.88671875" style="581" customWidth="1"/>
    <col min="2851" max="2856" width="11.109375" style="581" customWidth="1"/>
    <col min="2857" max="3072" width="9.109375" style="581"/>
    <col min="3073" max="3073" width="30.5546875" style="581" customWidth="1"/>
    <col min="3074" max="3074" width="21.44140625" style="581" customWidth="1"/>
    <col min="3075" max="3076" width="11.44140625" style="581" customWidth="1"/>
    <col min="3077" max="3077" width="12.109375" style="581" customWidth="1"/>
    <col min="3078" max="3080" width="11.44140625" style="581" customWidth="1"/>
    <col min="3081" max="3081" width="4.5546875" style="581" customWidth="1"/>
    <col min="3082" max="3082" width="21.88671875" style="581" customWidth="1"/>
    <col min="3083" max="3084" width="11.44140625" style="581" customWidth="1"/>
    <col min="3085" max="3085" width="12.44140625" style="581" customWidth="1"/>
    <col min="3086" max="3088" width="11.44140625" style="581" customWidth="1"/>
    <col min="3089" max="3089" width="5" style="581" customWidth="1"/>
    <col min="3090" max="3090" width="24.5546875" style="581" customWidth="1"/>
    <col min="3091" max="3092" width="11.44140625" style="581" customWidth="1"/>
    <col min="3093" max="3093" width="13.109375" style="581" customWidth="1"/>
    <col min="3094" max="3096" width="11.44140625" style="581" customWidth="1"/>
    <col min="3097" max="3097" width="4" style="581" customWidth="1"/>
    <col min="3098" max="3098" width="22.44140625" style="581" customWidth="1"/>
    <col min="3099" max="3100" width="11.44140625" style="581" customWidth="1"/>
    <col min="3101" max="3101" width="12.88671875" style="581" customWidth="1"/>
    <col min="3102" max="3102" width="8.88671875" style="581" customWidth="1"/>
    <col min="3103" max="3103" width="10.109375" style="581" customWidth="1"/>
    <col min="3104" max="3104" width="8.88671875" style="581" customWidth="1"/>
    <col min="3105" max="3105" width="4.5546875" style="581" customWidth="1"/>
    <col min="3106" max="3106" width="21.88671875" style="581" customWidth="1"/>
    <col min="3107" max="3112" width="11.109375" style="581" customWidth="1"/>
    <col min="3113" max="3328" width="9.109375" style="581"/>
    <col min="3329" max="3329" width="30.5546875" style="581" customWidth="1"/>
    <col min="3330" max="3330" width="21.44140625" style="581" customWidth="1"/>
    <col min="3331" max="3332" width="11.44140625" style="581" customWidth="1"/>
    <col min="3333" max="3333" width="12.109375" style="581" customWidth="1"/>
    <col min="3334" max="3336" width="11.44140625" style="581" customWidth="1"/>
    <col min="3337" max="3337" width="4.5546875" style="581" customWidth="1"/>
    <col min="3338" max="3338" width="21.88671875" style="581" customWidth="1"/>
    <col min="3339" max="3340" width="11.44140625" style="581" customWidth="1"/>
    <col min="3341" max="3341" width="12.44140625" style="581" customWidth="1"/>
    <col min="3342" max="3344" width="11.44140625" style="581" customWidth="1"/>
    <col min="3345" max="3345" width="5" style="581" customWidth="1"/>
    <col min="3346" max="3346" width="24.5546875" style="581" customWidth="1"/>
    <col min="3347" max="3348" width="11.44140625" style="581" customWidth="1"/>
    <col min="3349" max="3349" width="13.109375" style="581" customWidth="1"/>
    <col min="3350" max="3352" width="11.44140625" style="581" customWidth="1"/>
    <col min="3353" max="3353" width="4" style="581" customWidth="1"/>
    <col min="3354" max="3354" width="22.44140625" style="581" customWidth="1"/>
    <col min="3355" max="3356" width="11.44140625" style="581" customWidth="1"/>
    <col min="3357" max="3357" width="12.88671875" style="581" customWidth="1"/>
    <col min="3358" max="3358" width="8.88671875" style="581" customWidth="1"/>
    <col min="3359" max="3359" width="10.109375" style="581" customWidth="1"/>
    <col min="3360" max="3360" width="8.88671875" style="581" customWidth="1"/>
    <col min="3361" max="3361" width="4.5546875" style="581" customWidth="1"/>
    <col min="3362" max="3362" width="21.88671875" style="581" customWidth="1"/>
    <col min="3363" max="3368" width="11.109375" style="581" customWidth="1"/>
    <col min="3369" max="3584" width="9.109375" style="581"/>
    <col min="3585" max="3585" width="30.5546875" style="581" customWidth="1"/>
    <col min="3586" max="3586" width="21.44140625" style="581" customWidth="1"/>
    <col min="3587" max="3588" width="11.44140625" style="581" customWidth="1"/>
    <col min="3589" max="3589" width="12.109375" style="581" customWidth="1"/>
    <col min="3590" max="3592" width="11.44140625" style="581" customWidth="1"/>
    <col min="3593" max="3593" width="4.5546875" style="581" customWidth="1"/>
    <col min="3594" max="3594" width="21.88671875" style="581" customWidth="1"/>
    <col min="3595" max="3596" width="11.44140625" style="581" customWidth="1"/>
    <col min="3597" max="3597" width="12.44140625" style="581" customWidth="1"/>
    <col min="3598" max="3600" width="11.44140625" style="581" customWidth="1"/>
    <col min="3601" max="3601" width="5" style="581" customWidth="1"/>
    <col min="3602" max="3602" width="24.5546875" style="581" customWidth="1"/>
    <col min="3603" max="3604" width="11.44140625" style="581" customWidth="1"/>
    <col min="3605" max="3605" width="13.109375" style="581" customWidth="1"/>
    <col min="3606" max="3608" width="11.44140625" style="581" customWidth="1"/>
    <col min="3609" max="3609" width="4" style="581" customWidth="1"/>
    <col min="3610" max="3610" width="22.44140625" style="581" customWidth="1"/>
    <col min="3611" max="3612" width="11.44140625" style="581" customWidth="1"/>
    <col min="3613" max="3613" width="12.88671875" style="581" customWidth="1"/>
    <col min="3614" max="3614" width="8.88671875" style="581" customWidth="1"/>
    <col min="3615" max="3615" width="10.109375" style="581" customWidth="1"/>
    <col min="3616" max="3616" width="8.88671875" style="581" customWidth="1"/>
    <col min="3617" max="3617" width="4.5546875" style="581" customWidth="1"/>
    <col min="3618" max="3618" width="21.88671875" style="581" customWidth="1"/>
    <col min="3619" max="3624" width="11.109375" style="581" customWidth="1"/>
    <col min="3625" max="3840" width="9.109375" style="581"/>
    <col min="3841" max="3841" width="30.5546875" style="581" customWidth="1"/>
    <col min="3842" max="3842" width="21.44140625" style="581" customWidth="1"/>
    <col min="3843" max="3844" width="11.44140625" style="581" customWidth="1"/>
    <col min="3845" max="3845" width="12.109375" style="581" customWidth="1"/>
    <col min="3846" max="3848" width="11.44140625" style="581" customWidth="1"/>
    <col min="3849" max="3849" width="4.5546875" style="581" customWidth="1"/>
    <col min="3850" max="3850" width="21.88671875" style="581" customWidth="1"/>
    <col min="3851" max="3852" width="11.44140625" style="581" customWidth="1"/>
    <col min="3853" max="3853" width="12.44140625" style="581" customWidth="1"/>
    <col min="3854" max="3856" width="11.44140625" style="581" customWidth="1"/>
    <col min="3857" max="3857" width="5" style="581" customWidth="1"/>
    <col min="3858" max="3858" width="24.5546875" style="581" customWidth="1"/>
    <col min="3859" max="3860" width="11.44140625" style="581" customWidth="1"/>
    <col min="3861" max="3861" width="13.109375" style="581" customWidth="1"/>
    <col min="3862" max="3864" width="11.44140625" style="581" customWidth="1"/>
    <col min="3865" max="3865" width="4" style="581" customWidth="1"/>
    <col min="3866" max="3866" width="22.44140625" style="581" customWidth="1"/>
    <col min="3867" max="3868" width="11.44140625" style="581" customWidth="1"/>
    <col min="3869" max="3869" width="12.88671875" style="581" customWidth="1"/>
    <col min="3870" max="3870" width="8.88671875" style="581" customWidth="1"/>
    <col min="3871" max="3871" width="10.109375" style="581" customWidth="1"/>
    <col min="3872" max="3872" width="8.88671875" style="581" customWidth="1"/>
    <col min="3873" max="3873" width="4.5546875" style="581" customWidth="1"/>
    <col min="3874" max="3874" width="21.88671875" style="581" customWidth="1"/>
    <col min="3875" max="3880" width="11.109375" style="581" customWidth="1"/>
    <col min="3881" max="4096" width="9.109375" style="581"/>
    <col min="4097" max="4097" width="30.5546875" style="581" customWidth="1"/>
    <col min="4098" max="4098" width="21.44140625" style="581" customWidth="1"/>
    <col min="4099" max="4100" width="11.44140625" style="581" customWidth="1"/>
    <col min="4101" max="4101" width="12.109375" style="581" customWidth="1"/>
    <col min="4102" max="4104" width="11.44140625" style="581" customWidth="1"/>
    <col min="4105" max="4105" width="4.5546875" style="581" customWidth="1"/>
    <col min="4106" max="4106" width="21.88671875" style="581" customWidth="1"/>
    <col min="4107" max="4108" width="11.44140625" style="581" customWidth="1"/>
    <col min="4109" max="4109" width="12.44140625" style="581" customWidth="1"/>
    <col min="4110" max="4112" width="11.44140625" style="581" customWidth="1"/>
    <col min="4113" max="4113" width="5" style="581" customWidth="1"/>
    <col min="4114" max="4114" width="24.5546875" style="581" customWidth="1"/>
    <col min="4115" max="4116" width="11.44140625" style="581" customWidth="1"/>
    <col min="4117" max="4117" width="13.109375" style="581" customWidth="1"/>
    <col min="4118" max="4120" width="11.44140625" style="581" customWidth="1"/>
    <col min="4121" max="4121" width="4" style="581" customWidth="1"/>
    <col min="4122" max="4122" width="22.44140625" style="581" customWidth="1"/>
    <col min="4123" max="4124" width="11.44140625" style="581" customWidth="1"/>
    <col min="4125" max="4125" width="12.88671875" style="581" customWidth="1"/>
    <col min="4126" max="4126" width="8.88671875" style="581" customWidth="1"/>
    <col min="4127" max="4127" width="10.109375" style="581" customWidth="1"/>
    <col min="4128" max="4128" width="8.88671875" style="581" customWidth="1"/>
    <col min="4129" max="4129" width="4.5546875" style="581" customWidth="1"/>
    <col min="4130" max="4130" width="21.88671875" style="581" customWidth="1"/>
    <col min="4131" max="4136" width="11.109375" style="581" customWidth="1"/>
    <col min="4137" max="4352" width="9.109375" style="581"/>
    <col min="4353" max="4353" width="30.5546875" style="581" customWidth="1"/>
    <col min="4354" max="4354" width="21.44140625" style="581" customWidth="1"/>
    <col min="4355" max="4356" width="11.44140625" style="581" customWidth="1"/>
    <col min="4357" max="4357" width="12.109375" style="581" customWidth="1"/>
    <col min="4358" max="4360" width="11.44140625" style="581" customWidth="1"/>
    <col min="4361" max="4361" width="4.5546875" style="581" customWidth="1"/>
    <col min="4362" max="4362" width="21.88671875" style="581" customWidth="1"/>
    <col min="4363" max="4364" width="11.44140625" style="581" customWidth="1"/>
    <col min="4365" max="4365" width="12.44140625" style="581" customWidth="1"/>
    <col min="4366" max="4368" width="11.44140625" style="581" customWidth="1"/>
    <col min="4369" max="4369" width="5" style="581" customWidth="1"/>
    <col min="4370" max="4370" width="24.5546875" style="581" customWidth="1"/>
    <col min="4371" max="4372" width="11.44140625" style="581" customWidth="1"/>
    <col min="4373" max="4373" width="13.109375" style="581" customWidth="1"/>
    <col min="4374" max="4376" width="11.44140625" style="581" customWidth="1"/>
    <col min="4377" max="4377" width="4" style="581" customWidth="1"/>
    <col min="4378" max="4378" width="22.44140625" style="581" customWidth="1"/>
    <col min="4379" max="4380" width="11.44140625" style="581" customWidth="1"/>
    <col min="4381" max="4381" width="12.88671875" style="581" customWidth="1"/>
    <col min="4382" max="4382" width="8.88671875" style="581" customWidth="1"/>
    <col min="4383" max="4383" width="10.109375" style="581" customWidth="1"/>
    <col min="4384" max="4384" width="8.88671875" style="581" customWidth="1"/>
    <col min="4385" max="4385" width="4.5546875" style="581" customWidth="1"/>
    <col min="4386" max="4386" width="21.88671875" style="581" customWidth="1"/>
    <col min="4387" max="4392" width="11.109375" style="581" customWidth="1"/>
    <col min="4393" max="4608" width="9.109375" style="581"/>
    <col min="4609" max="4609" width="30.5546875" style="581" customWidth="1"/>
    <col min="4610" max="4610" width="21.44140625" style="581" customWidth="1"/>
    <col min="4611" max="4612" width="11.44140625" style="581" customWidth="1"/>
    <col min="4613" max="4613" width="12.109375" style="581" customWidth="1"/>
    <col min="4614" max="4616" width="11.44140625" style="581" customWidth="1"/>
    <col min="4617" max="4617" width="4.5546875" style="581" customWidth="1"/>
    <col min="4618" max="4618" width="21.88671875" style="581" customWidth="1"/>
    <col min="4619" max="4620" width="11.44140625" style="581" customWidth="1"/>
    <col min="4621" max="4621" width="12.44140625" style="581" customWidth="1"/>
    <col min="4622" max="4624" width="11.44140625" style="581" customWidth="1"/>
    <col min="4625" max="4625" width="5" style="581" customWidth="1"/>
    <col min="4626" max="4626" width="24.5546875" style="581" customWidth="1"/>
    <col min="4627" max="4628" width="11.44140625" style="581" customWidth="1"/>
    <col min="4629" max="4629" width="13.109375" style="581" customWidth="1"/>
    <col min="4630" max="4632" width="11.44140625" style="581" customWidth="1"/>
    <col min="4633" max="4633" width="4" style="581" customWidth="1"/>
    <col min="4634" max="4634" width="22.44140625" style="581" customWidth="1"/>
    <col min="4635" max="4636" width="11.44140625" style="581" customWidth="1"/>
    <col min="4637" max="4637" width="12.88671875" style="581" customWidth="1"/>
    <col min="4638" max="4638" width="8.88671875" style="581" customWidth="1"/>
    <col min="4639" max="4639" width="10.109375" style="581" customWidth="1"/>
    <col min="4640" max="4640" width="8.88671875" style="581" customWidth="1"/>
    <col min="4641" max="4641" width="4.5546875" style="581" customWidth="1"/>
    <col min="4642" max="4642" width="21.88671875" style="581" customWidth="1"/>
    <col min="4643" max="4648" width="11.109375" style="581" customWidth="1"/>
    <col min="4649" max="4864" width="9.109375" style="581"/>
    <col min="4865" max="4865" width="30.5546875" style="581" customWidth="1"/>
    <col min="4866" max="4866" width="21.44140625" style="581" customWidth="1"/>
    <col min="4867" max="4868" width="11.44140625" style="581" customWidth="1"/>
    <col min="4869" max="4869" width="12.109375" style="581" customWidth="1"/>
    <col min="4870" max="4872" width="11.44140625" style="581" customWidth="1"/>
    <col min="4873" max="4873" width="4.5546875" style="581" customWidth="1"/>
    <col min="4874" max="4874" width="21.88671875" style="581" customWidth="1"/>
    <col min="4875" max="4876" width="11.44140625" style="581" customWidth="1"/>
    <col min="4877" max="4877" width="12.44140625" style="581" customWidth="1"/>
    <col min="4878" max="4880" width="11.44140625" style="581" customWidth="1"/>
    <col min="4881" max="4881" width="5" style="581" customWidth="1"/>
    <col min="4882" max="4882" width="24.5546875" style="581" customWidth="1"/>
    <col min="4883" max="4884" width="11.44140625" style="581" customWidth="1"/>
    <col min="4885" max="4885" width="13.109375" style="581" customWidth="1"/>
    <col min="4886" max="4888" width="11.44140625" style="581" customWidth="1"/>
    <col min="4889" max="4889" width="4" style="581" customWidth="1"/>
    <col min="4890" max="4890" width="22.44140625" style="581" customWidth="1"/>
    <col min="4891" max="4892" width="11.44140625" style="581" customWidth="1"/>
    <col min="4893" max="4893" width="12.88671875" style="581" customWidth="1"/>
    <col min="4894" max="4894" width="8.88671875" style="581" customWidth="1"/>
    <col min="4895" max="4895" width="10.109375" style="581" customWidth="1"/>
    <col min="4896" max="4896" width="8.88671875" style="581" customWidth="1"/>
    <col min="4897" max="4897" width="4.5546875" style="581" customWidth="1"/>
    <col min="4898" max="4898" width="21.88671875" style="581" customWidth="1"/>
    <col min="4899" max="4904" width="11.109375" style="581" customWidth="1"/>
    <col min="4905" max="5120" width="9.109375" style="581"/>
    <col min="5121" max="5121" width="30.5546875" style="581" customWidth="1"/>
    <col min="5122" max="5122" width="21.44140625" style="581" customWidth="1"/>
    <col min="5123" max="5124" width="11.44140625" style="581" customWidth="1"/>
    <col min="5125" max="5125" width="12.109375" style="581" customWidth="1"/>
    <col min="5126" max="5128" width="11.44140625" style="581" customWidth="1"/>
    <col min="5129" max="5129" width="4.5546875" style="581" customWidth="1"/>
    <col min="5130" max="5130" width="21.88671875" style="581" customWidth="1"/>
    <col min="5131" max="5132" width="11.44140625" style="581" customWidth="1"/>
    <col min="5133" max="5133" width="12.44140625" style="581" customWidth="1"/>
    <col min="5134" max="5136" width="11.44140625" style="581" customWidth="1"/>
    <col min="5137" max="5137" width="5" style="581" customWidth="1"/>
    <col min="5138" max="5138" width="24.5546875" style="581" customWidth="1"/>
    <col min="5139" max="5140" width="11.44140625" style="581" customWidth="1"/>
    <col min="5141" max="5141" width="13.109375" style="581" customWidth="1"/>
    <col min="5142" max="5144" width="11.44140625" style="581" customWidth="1"/>
    <col min="5145" max="5145" width="4" style="581" customWidth="1"/>
    <col min="5146" max="5146" width="22.44140625" style="581" customWidth="1"/>
    <col min="5147" max="5148" width="11.44140625" style="581" customWidth="1"/>
    <col min="5149" max="5149" width="12.88671875" style="581" customWidth="1"/>
    <col min="5150" max="5150" width="8.88671875" style="581" customWidth="1"/>
    <col min="5151" max="5151" width="10.109375" style="581" customWidth="1"/>
    <col min="5152" max="5152" width="8.88671875" style="581" customWidth="1"/>
    <col min="5153" max="5153" width="4.5546875" style="581" customWidth="1"/>
    <col min="5154" max="5154" width="21.88671875" style="581" customWidth="1"/>
    <col min="5155" max="5160" width="11.109375" style="581" customWidth="1"/>
    <col min="5161" max="5376" width="9.109375" style="581"/>
    <col min="5377" max="5377" width="30.5546875" style="581" customWidth="1"/>
    <col min="5378" max="5378" width="21.44140625" style="581" customWidth="1"/>
    <col min="5379" max="5380" width="11.44140625" style="581" customWidth="1"/>
    <col min="5381" max="5381" width="12.109375" style="581" customWidth="1"/>
    <col min="5382" max="5384" width="11.44140625" style="581" customWidth="1"/>
    <col min="5385" max="5385" width="4.5546875" style="581" customWidth="1"/>
    <col min="5386" max="5386" width="21.88671875" style="581" customWidth="1"/>
    <col min="5387" max="5388" width="11.44140625" style="581" customWidth="1"/>
    <col min="5389" max="5389" width="12.44140625" style="581" customWidth="1"/>
    <col min="5390" max="5392" width="11.44140625" style="581" customWidth="1"/>
    <col min="5393" max="5393" width="5" style="581" customWidth="1"/>
    <col min="5394" max="5394" width="24.5546875" style="581" customWidth="1"/>
    <col min="5395" max="5396" width="11.44140625" style="581" customWidth="1"/>
    <col min="5397" max="5397" width="13.109375" style="581" customWidth="1"/>
    <col min="5398" max="5400" width="11.44140625" style="581" customWidth="1"/>
    <col min="5401" max="5401" width="4" style="581" customWidth="1"/>
    <col min="5402" max="5402" width="22.44140625" style="581" customWidth="1"/>
    <col min="5403" max="5404" width="11.44140625" style="581" customWidth="1"/>
    <col min="5405" max="5405" width="12.88671875" style="581" customWidth="1"/>
    <col min="5406" max="5406" width="8.88671875" style="581" customWidth="1"/>
    <col min="5407" max="5407" width="10.109375" style="581" customWidth="1"/>
    <col min="5408" max="5408" width="8.88671875" style="581" customWidth="1"/>
    <col min="5409" max="5409" width="4.5546875" style="581" customWidth="1"/>
    <col min="5410" max="5410" width="21.88671875" style="581" customWidth="1"/>
    <col min="5411" max="5416" width="11.109375" style="581" customWidth="1"/>
    <col min="5417" max="5632" width="9.109375" style="581"/>
    <col min="5633" max="5633" width="30.5546875" style="581" customWidth="1"/>
    <col min="5634" max="5634" width="21.44140625" style="581" customWidth="1"/>
    <col min="5635" max="5636" width="11.44140625" style="581" customWidth="1"/>
    <col min="5637" max="5637" width="12.109375" style="581" customWidth="1"/>
    <col min="5638" max="5640" width="11.44140625" style="581" customWidth="1"/>
    <col min="5641" max="5641" width="4.5546875" style="581" customWidth="1"/>
    <col min="5642" max="5642" width="21.88671875" style="581" customWidth="1"/>
    <col min="5643" max="5644" width="11.44140625" style="581" customWidth="1"/>
    <col min="5645" max="5645" width="12.44140625" style="581" customWidth="1"/>
    <col min="5646" max="5648" width="11.44140625" style="581" customWidth="1"/>
    <col min="5649" max="5649" width="5" style="581" customWidth="1"/>
    <col min="5650" max="5650" width="24.5546875" style="581" customWidth="1"/>
    <col min="5651" max="5652" width="11.44140625" style="581" customWidth="1"/>
    <col min="5653" max="5653" width="13.109375" style="581" customWidth="1"/>
    <col min="5654" max="5656" width="11.44140625" style="581" customWidth="1"/>
    <col min="5657" max="5657" width="4" style="581" customWidth="1"/>
    <col min="5658" max="5658" width="22.44140625" style="581" customWidth="1"/>
    <col min="5659" max="5660" width="11.44140625" style="581" customWidth="1"/>
    <col min="5661" max="5661" width="12.88671875" style="581" customWidth="1"/>
    <col min="5662" max="5662" width="8.88671875" style="581" customWidth="1"/>
    <col min="5663" max="5663" width="10.109375" style="581" customWidth="1"/>
    <col min="5664" max="5664" width="8.88671875" style="581" customWidth="1"/>
    <col min="5665" max="5665" width="4.5546875" style="581" customWidth="1"/>
    <col min="5666" max="5666" width="21.88671875" style="581" customWidth="1"/>
    <col min="5667" max="5672" width="11.109375" style="581" customWidth="1"/>
    <col min="5673" max="5888" width="9.109375" style="581"/>
    <col min="5889" max="5889" width="30.5546875" style="581" customWidth="1"/>
    <col min="5890" max="5890" width="21.44140625" style="581" customWidth="1"/>
    <col min="5891" max="5892" width="11.44140625" style="581" customWidth="1"/>
    <col min="5893" max="5893" width="12.109375" style="581" customWidth="1"/>
    <col min="5894" max="5896" width="11.44140625" style="581" customWidth="1"/>
    <col min="5897" max="5897" width="4.5546875" style="581" customWidth="1"/>
    <col min="5898" max="5898" width="21.88671875" style="581" customWidth="1"/>
    <col min="5899" max="5900" width="11.44140625" style="581" customWidth="1"/>
    <col min="5901" max="5901" width="12.44140625" style="581" customWidth="1"/>
    <col min="5902" max="5904" width="11.44140625" style="581" customWidth="1"/>
    <col min="5905" max="5905" width="5" style="581" customWidth="1"/>
    <col min="5906" max="5906" width="24.5546875" style="581" customWidth="1"/>
    <col min="5907" max="5908" width="11.44140625" style="581" customWidth="1"/>
    <col min="5909" max="5909" width="13.109375" style="581" customWidth="1"/>
    <col min="5910" max="5912" width="11.44140625" style="581" customWidth="1"/>
    <col min="5913" max="5913" width="4" style="581" customWidth="1"/>
    <col min="5914" max="5914" width="22.44140625" style="581" customWidth="1"/>
    <col min="5915" max="5916" width="11.44140625" style="581" customWidth="1"/>
    <col min="5917" max="5917" width="12.88671875" style="581" customWidth="1"/>
    <col min="5918" max="5918" width="8.88671875" style="581" customWidth="1"/>
    <col min="5919" max="5919" width="10.109375" style="581" customWidth="1"/>
    <col min="5920" max="5920" width="8.88671875" style="581" customWidth="1"/>
    <col min="5921" max="5921" width="4.5546875" style="581" customWidth="1"/>
    <col min="5922" max="5922" width="21.88671875" style="581" customWidth="1"/>
    <col min="5923" max="5928" width="11.109375" style="581" customWidth="1"/>
    <col min="5929" max="6144" width="9.109375" style="581"/>
    <col min="6145" max="6145" width="30.5546875" style="581" customWidth="1"/>
    <col min="6146" max="6146" width="21.44140625" style="581" customWidth="1"/>
    <col min="6147" max="6148" width="11.44140625" style="581" customWidth="1"/>
    <col min="6149" max="6149" width="12.109375" style="581" customWidth="1"/>
    <col min="6150" max="6152" width="11.44140625" style="581" customWidth="1"/>
    <col min="6153" max="6153" width="4.5546875" style="581" customWidth="1"/>
    <col min="6154" max="6154" width="21.88671875" style="581" customWidth="1"/>
    <col min="6155" max="6156" width="11.44140625" style="581" customWidth="1"/>
    <col min="6157" max="6157" width="12.44140625" style="581" customWidth="1"/>
    <col min="6158" max="6160" width="11.44140625" style="581" customWidth="1"/>
    <col min="6161" max="6161" width="5" style="581" customWidth="1"/>
    <col min="6162" max="6162" width="24.5546875" style="581" customWidth="1"/>
    <col min="6163" max="6164" width="11.44140625" style="581" customWidth="1"/>
    <col min="6165" max="6165" width="13.109375" style="581" customWidth="1"/>
    <col min="6166" max="6168" width="11.44140625" style="581" customWidth="1"/>
    <col min="6169" max="6169" width="4" style="581" customWidth="1"/>
    <col min="6170" max="6170" width="22.44140625" style="581" customWidth="1"/>
    <col min="6171" max="6172" width="11.44140625" style="581" customWidth="1"/>
    <col min="6173" max="6173" width="12.88671875" style="581" customWidth="1"/>
    <col min="6174" max="6174" width="8.88671875" style="581" customWidth="1"/>
    <col min="6175" max="6175" width="10.109375" style="581" customWidth="1"/>
    <col min="6176" max="6176" width="8.88671875" style="581" customWidth="1"/>
    <col min="6177" max="6177" width="4.5546875" style="581" customWidth="1"/>
    <col min="6178" max="6178" width="21.88671875" style="581" customWidth="1"/>
    <col min="6179" max="6184" width="11.109375" style="581" customWidth="1"/>
    <col min="6185" max="6400" width="9.109375" style="581"/>
    <col min="6401" max="6401" width="30.5546875" style="581" customWidth="1"/>
    <col min="6402" max="6402" width="21.44140625" style="581" customWidth="1"/>
    <col min="6403" max="6404" width="11.44140625" style="581" customWidth="1"/>
    <col min="6405" max="6405" width="12.109375" style="581" customWidth="1"/>
    <col min="6406" max="6408" width="11.44140625" style="581" customWidth="1"/>
    <col min="6409" max="6409" width="4.5546875" style="581" customWidth="1"/>
    <col min="6410" max="6410" width="21.88671875" style="581" customWidth="1"/>
    <col min="6411" max="6412" width="11.44140625" style="581" customWidth="1"/>
    <col min="6413" max="6413" width="12.44140625" style="581" customWidth="1"/>
    <col min="6414" max="6416" width="11.44140625" style="581" customWidth="1"/>
    <col min="6417" max="6417" width="5" style="581" customWidth="1"/>
    <col min="6418" max="6418" width="24.5546875" style="581" customWidth="1"/>
    <col min="6419" max="6420" width="11.44140625" style="581" customWidth="1"/>
    <col min="6421" max="6421" width="13.109375" style="581" customWidth="1"/>
    <col min="6422" max="6424" width="11.44140625" style="581" customWidth="1"/>
    <col min="6425" max="6425" width="4" style="581" customWidth="1"/>
    <col min="6426" max="6426" width="22.44140625" style="581" customWidth="1"/>
    <col min="6427" max="6428" width="11.44140625" style="581" customWidth="1"/>
    <col min="6429" max="6429" width="12.88671875" style="581" customWidth="1"/>
    <col min="6430" max="6430" width="8.88671875" style="581" customWidth="1"/>
    <col min="6431" max="6431" width="10.109375" style="581" customWidth="1"/>
    <col min="6432" max="6432" width="8.88671875" style="581" customWidth="1"/>
    <col min="6433" max="6433" width="4.5546875" style="581" customWidth="1"/>
    <col min="6434" max="6434" width="21.88671875" style="581" customWidth="1"/>
    <col min="6435" max="6440" width="11.109375" style="581" customWidth="1"/>
    <col min="6441" max="6656" width="9.109375" style="581"/>
    <col min="6657" max="6657" width="30.5546875" style="581" customWidth="1"/>
    <col min="6658" max="6658" width="21.44140625" style="581" customWidth="1"/>
    <col min="6659" max="6660" width="11.44140625" style="581" customWidth="1"/>
    <col min="6661" max="6661" width="12.109375" style="581" customWidth="1"/>
    <col min="6662" max="6664" width="11.44140625" style="581" customWidth="1"/>
    <col min="6665" max="6665" width="4.5546875" style="581" customWidth="1"/>
    <col min="6666" max="6666" width="21.88671875" style="581" customWidth="1"/>
    <col min="6667" max="6668" width="11.44140625" style="581" customWidth="1"/>
    <col min="6669" max="6669" width="12.44140625" style="581" customWidth="1"/>
    <col min="6670" max="6672" width="11.44140625" style="581" customWidth="1"/>
    <col min="6673" max="6673" width="5" style="581" customWidth="1"/>
    <col min="6674" max="6674" width="24.5546875" style="581" customWidth="1"/>
    <col min="6675" max="6676" width="11.44140625" style="581" customWidth="1"/>
    <col min="6677" max="6677" width="13.109375" style="581" customWidth="1"/>
    <col min="6678" max="6680" width="11.44140625" style="581" customWidth="1"/>
    <col min="6681" max="6681" width="4" style="581" customWidth="1"/>
    <col min="6682" max="6682" width="22.44140625" style="581" customWidth="1"/>
    <col min="6683" max="6684" width="11.44140625" style="581" customWidth="1"/>
    <col min="6685" max="6685" width="12.88671875" style="581" customWidth="1"/>
    <col min="6686" max="6686" width="8.88671875" style="581" customWidth="1"/>
    <col min="6687" max="6687" width="10.109375" style="581" customWidth="1"/>
    <col min="6688" max="6688" width="8.88671875" style="581" customWidth="1"/>
    <col min="6689" max="6689" width="4.5546875" style="581" customWidth="1"/>
    <col min="6690" max="6690" width="21.88671875" style="581" customWidth="1"/>
    <col min="6691" max="6696" width="11.109375" style="581" customWidth="1"/>
    <col min="6697" max="6912" width="9.109375" style="581"/>
    <col min="6913" max="6913" width="30.5546875" style="581" customWidth="1"/>
    <col min="6914" max="6914" width="21.44140625" style="581" customWidth="1"/>
    <col min="6915" max="6916" width="11.44140625" style="581" customWidth="1"/>
    <col min="6917" max="6917" width="12.109375" style="581" customWidth="1"/>
    <col min="6918" max="6920" width="11.44140625" style="581" customWidth="1"/>
    <col min="6921" max="6921" width="4.5546875" style="581" customWidth="1"/>
    <col min="6922" max="6922" width="21.88671875" style="581" customWidth="1"/>
    <col min="6923" max="6924" width="11.44140625" style="581" customWidth="1"/>
    <col min="6925" max="6925" width="12.44140625" style="581" customWidth="1"/>
    <col min="6926" max="6928" width="11.44140625" style="581" customWidth="1"/>
    <col min="6929" max="6929" width="5" style="581" customWidth="1"/>
    <col min="6930" max="6930" width="24.5546875" style="581" customWidth="1"/>
    <col min="6931" max="6932" width="11.44140625" style="581" customWidth="1"/>
    <col min="6933" max="6933" width="13.109375" style="581" customWidth="1"/>
    <col min="6934" max="6936" width="11.44140625" style="581" customWidth="1"/>
    <col min="6937" max="6937" width="4" style="581" customWidth="1"/>
    <col min="6938" max="6938" width="22.44140625" style="581" customWidth="1"/>
    <col min="6939" max="6940" width="11.44140625" style="581" customWidth="1"/>
    <col min="6941" max="6941" width="12.88671875" style="581" customWidth="1"/>
    <col min="6942" max="6942" width="8.88671875" style="581" customWidth="1"/>
    <col min="6943" max="6943" width="10.109375" style="581" customWidth="1"/>
    <col min="6944" max="6944" width="8.88671875" style="581" customWidth="1"/>
    <col min="6945" max="6945" width="4.5546875" style="581" customWidth="1"/>
    <col min="6946" max="6946" width="21.88671875" style="581" customWidth="1"/>
    <col min="6947" max="6952" width="11.109375" style="581" customWidth="1"/>
    <col min="6953" max="7168" width="9.109375" style="581"/>
    <col min="7169" max="7169" width="30.5546875" style="581" customWidth="1"/>
    <col min="7170" max="7170" width="21.44140625" style="581" customWidth="1"/>
    <col min="7171" max="7172" width="11.44140625" style="581" customWidth="1"/>
    <col min="7173" max="7173" width="12.109375" style="581" customWidth="1"/>
    <col min="7174" max="7176" width="11.44140625" style="581" customWidth="1"/>
    <col min="7177" max="7177" width="4.5546875" style="581" customWidth="1"/>
    <col min="7178" max="7178" width="21.88671875" style="581" customWidth="1"/>
    <col min="7179" max="7180" width="11.44140625" style="581" customWidth="1"/>
    <col min="7181" max="7181" width="12.44140625" style="581" customWidth="1"/>
    <col min="7182" max="7184" width="11.44140625" style="581" customWidth="1"/>
    <col min="7185" max="7185" width="5" style="581" customWidth="1"/>
    <col min="7186" max="7186" width="24.5546875" style="581" customWidth="1"/>
    <col min="7187" max="7188" width="11.44140625" style="581" customWidth="1"/>
    <col min="7189" max="7189" width="13.109375" style="581" customWidth="1"/>
    <col min="7190" max="7192" width="11.44140625" style="581" customWidth="1"/>
    <col min="7193" max="7193" width="4" style="581" customWidth="1"/>
    <col min="7194" max="7194" width="22.44140625" style="581" customWidth="1"/>
    <col min="7195" max="7196" width="11.44140625" style="581" customWidth="1"/>
    <col min="7197" max="7197" width="12.88671875" style="581" customWidth="1"/>
    <col min="7198" max="7198" width="8.88671875" style="581" customWidth="1"/>
    <col min="7199" max="7199" width="10.109375" style="581" customWidth="1"/>
    <col min="7200" max="7200" width="8.88671875" style="581" customWidth="1"/>
    <col min="7201" max="7201" width="4.5546875" style="581" customWidth="1"/>
    <col min="7202" max="7202" width="21.88671875" style="581" customWidth="1"/>
    <col min="7203" max="7208" width="11.109375" style="581" customWidth="1"/>
    <col min="7209" max="7424" width="9.109375" style="581"/>
    <col min="7425" max="7425" width="30.5546875" style="581" customWidth="1"/>
    <col min="7426" max="7426" width="21.44140625" style="581" customWidth="1"/>
    <col min="7427" max="7428" width="11.44140625" style="581" customWidth="1"/>
    <col min="7429" max="7429" width="12.109375" style="581" customWidth="1"/>
    <col min="7430" max="7432" width="11.44140625" style="581" customWidth="1"/>
    <col min="7433" max="7433" width="4.5546875" style="581" customWidth="1"/>
    <col min="7434" max="7434" width="21.88671875" style="581" customWidth="1"/>
    <col min="7435" max="7436" width="11.44140625" style="581" customWidth="1"/>
    <col min="7437" max="7437" width="12.44140625" style="581" customWidth="1"/>
    <col min="7438" max="7440" width="11.44140625" style="581" customWidth="1"/>
    <col min="7441" max="7441" width="5" style="581" customWidth="1"/>
    <col min="7442" max="7442" width="24.5546875" style="581" customWidth="1"/>
    <col min="7443" max="7444" width="11.44140625" style="581" customWidth="1"/>
    <col min="7445" max="7445" width="13.109375" style="581" customWidth="1"/>
    <col min="7446" max="7448" width="11.44140625" style="581" customWidth="1"/>
    <col min="7449" max="7449" width="4" style="581" customWidth="1"/>
    <col min="7450" max="7450" width="22.44140625" style="581" customWidth="1"/>
    <col min="7451" max="7452" width="11.44140625" style="581" customWidth="1"/>
    <col min="7453" max="7453" width="12.88671875" style="581" customWidth="1"/>
    <col min="7454" max="7454" width="8.88671875" style="581" customWidth="1"/>
    <col min="7455" max="7455" width="10.109375" style="581" customWidth="1"/>
    <col min="7456" max="7456" width="8.88671875" style="581" customWidth="1"/>
    <col min="7457" max="7457" width="4.5546875" style="581" customWidth="1"/>
    <col min="7458" max="7458" width="21.88671875" style="581" customWidth="1"/>
    <col min="7459" max="7464" width="11.109375" style="581" customWidth="1"/>
    <col min="7465" max="7680" width="9.109375" style="581"/>
    <col min="7681" max="7681" width="30.5546875" style="581" customWidth="1"/>
    <col min="7682" max="7682" width="21.44140625" style="581" customWidth="1"/>
    <col min="7683" max="7684" width="11.44140625" style="581" customWidth="1"/>
    <col min="7685" max="7685" width="12.109375" style="581" customWidth="1"/>
    <col min="7686" max="7688" width="11.44140625" style="581" customWidth="1"/>
    <col min="7689" max="7689" width="4.5546875" style="581" customWidth="1"/>
    <col min="7690" max="7690" width="21.88671875" style="581" customWidth="1"/>
    <col min="7691" max="7692" width="11.44140625" style="581" customWidth="1"/>
    <col min="7693" max="7693" width="12.44140625" style="581" customWidth="1"/>
    <col min="7694" max="7696" width="11.44140625" style="581" customWidth="1"/>
    <col min="7697" max="7697" width="5" style="581" customWidth="1"/>
    <col min="7698" max="7698" width="24.5546875" style="581" customWidth="1"/>
    <col min="7699" max="7700" width="11.44140625" style="581" customWidth="1"/>
    <col min="7701" max="7701" width="13.109375" style="581" customWidth="1"/>
    <col min="7702" max="7704" width="11.44140625" style="581" customWidth="1"/>
    <col min="7705" max="7705" width="4" style="581" customWidth="1"/>
    <col min="7706" max="7706" width="22.44140625" style="581" customWidth="1"/>
    <col min="7707" max="7708" width="11.44140625" style="581" customWidth="1"/>
    <col min="7709" max="7709" width="12.88671875" style="581" customWidth="1"/>
    <col min="7710" max="7710" width="8.88671875" style="581" customWidth="1"/>
    <col min="7711" max="7711" width="10.109375" style="581" customWidth="1"/>
    <col min="7712" max="7712" width="8.88671875" style="581" customWidth="1"/>
    <col min="7713" max="7713" width="4.5546875" style="581" customWidth="1"/>
    <col min="7714" max="7714" width="21.88671875" style="581" customWidth="1"/>
    <col min="7715" max="7720" width="11.109375" style="581" customWidth="1"/>
    <col min="7721" max="7936" width="9.109375" style="581"/>
    <col min="7937" max="7937" width="30.5546875" style="581" customWidth="1"/>
    <col min="7938" max="7938" width="21.44140625" style="581" customWidth="1"/>
    <col min="7939" max="7940" width="11.44140625" style="581" customWidth="1"/>
    <col min="7941" max="7941" width="12.109375" style="581" customWidth="1"/>
    <col min="7942" max="7944" width="11.44140625" style="581" customWidth="1"/>
    <col min="7945" max="7945" width="4.5546875" style="581" customWidth="1"/>
    <col min="7946" max="7946" width="21.88671875" style="581" customWidth="1"/>
    <col min="7947" max="7948" width="11.44140625" style="581" customWidth="1"/>
    <col min="7949" max="7949" width="12.44140625" style="581" customWidth="1"/>
    <col min="7950" max="7952" width="11.44140625" style="581" customWidth="1"/>
    <col min="7953" max="7953" width="5" style="581" customWidth="1"/>
    <col min="7954" max="7954" width="24.5546875" style="581" customWidth="1"/>
    <col min="7955" max="7956" width="11.44140625" style="581" customWidth="1"/>
    <col min="7957" max="7957" width="13.109375" style="581" customWidth="1"/>
    <col min="7958" max="7960" width="11.44140625" style="581" customWidth="1"/>
    <col min="7961" max="7961" width="4" style="581" customWidth="1"/>
    <col min="7962" max="7962" width="22.44140625" style="581" customWidth="1"/>
    <col min="7963" max="7964" width="11.44140625" style="581" customWidth="1"/>
    <col min="7965" max="7965" width="12.88671875" style="581" customWidth="1"/>
    <col min="7966" max="7966" width="8.88671875" style="581" customWidth="1"/>
    <col min="7967" max="7967" width="10.109375" style="581" customWidth="1"/>
    <col min="7968" max="7968" width="8.88671875" style="581" customWidth="1"/>
    <col min="7969" max="7969" width="4.5546875" style="581" customWidth="1"/>
    <col min="7970" max="7970" width="21.88671875" style="581" customWidth="1"/>
    <col min="7971" max="7976" width="11.109375" style="581" customWidth="1"/>
    <col min="7977" max="8192" width="9.109375" style="581"/>
    <col min="8193" max="8193" width="30.5546875" style="581" customWidth="1"/>
    <col min="8194" max="8194" width="21.44140625" style="581" customWidth="1"/>
    <col min="8195" max="8196" width="11.44140625" style="581" customWidth="1"/>
    <col min="8197" max="8197" width="12.109375" style="581" customWidth="1"/>
    <col min="8198" max="8200" width="11.44140625" style="581" customWidth="1"/>
    <col min="8201" max="8201" width="4.5546875" style="581" customWidth="1"/>
    <col min="8202" max="8202" width="21.88671875" style="581" customWidth="1"/>
    <col min="8203" max="8204" width="11.44140625" style="581" customWidth="1"/>
    <col min="8205" max="8205" width="12.44140625" style="581" customWidth="1"/>
    <col min="8206" max="8208" width="11.44140625" style="581" customWidth="1"/>
    <col min="8209" max="8209" width="5" style="581" customWidth="1"/>
    <col min="8210" max="8210" width="24.5546875" style="581" customWidth="1"/>
    <col min="8211" max="8212" width="11.44140625" style="581" customWidth="1"/>
    <col min="8213" max="8213" width="13.109375" style="581" customWidth="1"/>
    <col min="8214" max="8216" width="11.44140625" style="581" customWidth="1"/>
    <col min="8217" max="8217" width="4" style="581" customWidth="1"/>
    <col min="8218" max="8218" width="22.44140625" style="581" customWidth="1"/>
    <col min="8219" max="8220" width="11.44140625" style="581" customWidth="1"/>
    <col min="8221" max="8221" width="12.88671875" style="581" customWidth="1"/>
    <col min="8222" max="8222" width="8.88671875" style="581" customWidth="1"/>
    <col min="8223" max="8223" width="10.109375" style="581" customWidth="1"/>
    <col min="8224" max="8224" width="8.88671875" style="581" customWidth="1"/>
    <col min="8225" max="8225" width="4.5546875" style="581" customWidth="1"/>
    <col min="8226" max="8226" width="21.88671875" style="581" customWidth="1"/>
    <col min="8227" max="8232" width="11.109375" style="581" customWidth="1"/>
    <col min="8233" max="8448" width="9.109375" style="581"/>
    <col min="8449" max="8449" width="30.5546875" style="581" customWidth="1"/>
    <col min="8450" max="8450" width="21.44140625" style="581" customWidth="1"/>
    <col min="8451" max="8452" width="11.44140625" style="581" customWidth="1"/>
    <col min="8453" max="8453" width="12.109375" style="581" customWidth="1"/>
    <col min="8454" max="8456" width="11.44140625" style="581" customWidth="1"/>
    <col min="8457" max="8457" width="4.5546875" style="581" customWidth="1"/>
    <col min="8458" max="8458" width="21.88671875" style="581" customWidth="1"/>
    <col min="8459" max="8460" width="11.44140625" style="581" customWidth="1"/>
    <col min="8461" max="8461" width="12.44140625" style="581" customWidth="1"/>
    <col min="8462" max="8464" width="11.44140625" style="581" customWidth="1"/>
    <col min="8465" max="8465" width="5" style="581" customWidth="1"/>
    <col min="8466" max="8466" width="24.5546875" style="581" customWidth="1"/>
    <col min="8467" max="8468" width="11.44140625" style="581" customWidth="1"/>
    <col min="8469" max="8469" width="13.109375" style="581" customWidth="1"/>
    <col min="8470" max="8472" width="11.44140625" style="581" customWidth="1"/>
    <col min="8473" max="8473" width="4" style="581" customWidth="1"/>
    <col min="8474" max="8474" width="22.44140625" style="581" customWidth="1"/>
    <col min="8475" max="8476" width="11.44140625" style="581" customWidth="1"/>
    <col min="8477" max="8477" width="12.88671875" style="581" customWidth="1"/>
    <col min="8478" max="8478" width="8.88671875" style="581" customWidth="1"/>
    <col min="8479" max="8479" width="10.109375" style="581" customWidth="1"/>
    <col min="8480" max="8480" width="8.88671875" style="581" customWidth="1"/>
    <col min="8481" max="8481" width="4.5546875" style="581" customWidth="1"/>
    <col min="8482" max="8482" width="21.88671875" style="581" customWidth="1"/>
    <col min="8483" max="8488" width="11.109375" style="581" customWidth="1"/>
    <col min="8489" max="8704" width="9.109375" style="581"/>
    <col min="8705" max="8705" width="30.5546875" style="581" customWidth="1"/>
    <col min="8706" max="8706" width="21.44140625" style="581" customWidth="1"/>
    <col min="8707" max="8708" width="11.44140625" style="581" customWidth="1"/>
    <col min="8709" max="8709" width="12.109375" style="581" customWidth="1"/>
    <col min="8710" max="8712" width="11.44140625" style="581" customWidth="1"/>
    <col min="8713" max="8713" width="4.5546875" style="581" customWidth="1"/>
    <col min="8714" max="8714" width="21.88671875" style="581" customWidth="1"/>
    <col min="8715" max="8716" width="11.44140625" style="581" customWidth="1"/>
    <col min="8717" max="8717" width="12.44140625" style="581" customWidth="1"/>
    <col min="8718" max="8720" width="11.44140625" style="581" customWidth="1"/>
    <col min="8721" max="8721" width="5" style="581" customWidth="1"/>
    <col min="8722" max="8722" width="24.5546875" style="581" customWidth="1"/>
    <col min="8723" max="8724" width="11.44140625" style="581" customWidth="1"/>
    <col min="8725" max="8725" width="13.109375" style="581" customWidth="1"/>
    <col min="8726" max="8728" width="11.44140625" style="581" customWidth="1"/>
    <col min="8729" max="8729" width="4" style="581" customWidth="1"/>
    <col min="8730" max="8730" width="22.44140625" style="581" customWidth="1"/>
    <col min="8731" max="8732" width="11.44140625" style="581" customWidth="1"/>
    <col min="8733" max="8733" width="12.88671875" style="581" customWidth="1"/>
    <col min="8734" max="8734" width="8.88671875" style="581" customWidth="1"/>
    <col min="8735" max="8735" width="10.109375" style="581" customWidth="1"/>
    <col min="8736" max="8736" width="8.88671875" style="581" customWidth="1"/>
    <col min="8737" max="8737" width="4.5546875" style="581" customWidth="1"/>
    <col min="8738" max="8738" width="21.88671875" style="581" customWidth="1"/>
    <col min="8739" max="8744" width="11.109375" style="581" customWidth="1"/>
    <col min="8745" max="8960" width="9.109375" style="581"/>
    <col min="8961" max="8961" width="30.5546875" style="581" customWidth="1"/>
    <col min="8962" max="8962" width="21.44140625" style="581" customWidth="1"/>
    <col min="8963" max="8964" width="11.44140625" style="581" customWidth="1"/>
    <col min="8965" max="8965" width="12.109375" style="581" customWidth="1"/>
    <col min="8966" max="8968" width="11.44140625" style="581" customWidth="1"/>
    <col min="8969" max="8969" width="4.5546875" style="581" customWidth="1"/>
    <col min="8970" max="8970" width="21.88671875" style="581" customWidth="1"/>
    <col min="8971" max="8972" width="11.44140625" style="581" customWidth="1"/>
    <col min="8973" max="8973" width="12.44140625" style="581" customWidth="1"/>
    <col min="8974" max="8976" width="11.44140625" style="581" customWidth="1"/>
    <col min="8977" max="8977" width="5" style="581" customWidth="1"/>
    <col min="8978" max="8978" width="24.5546875" style="581" customWidth="1"/>
    <col min="8979" max="8980" width="11.44140625" style="581" customWidth="1"/>
    <col min="8981" max="8981" width="13.109375" style="581" customWidth="1"/>
    <col min="8982" max="8984" width="11.44140625" style="581" customWidth="1"/>
    <col min="8985" max="8985" width="4" style="581" customWidth="1"/>
    <col min="8986" max="8986" width="22.44140625" style="581" customWidth="1"/>
    <col min="8987" max="8988" width="11.44140625" style="581" customWidth="1"/>
    <col min="8989" max="8989" width="12.88671875" style="581" customWidth="1"/>
    <col min="8990" max="8990" width="8.88671875" style="581" customWidth="1"/>
    <col min="8991" max="8991" width="10.109375" style="581" customWidth="1"/>
    <col min="8992" max="8992" width="8.88671875" style="581" customWidth="1"/>
    <col min="8993" max="8993" width="4.5546875" style="581" customWidth="1"/>
    <col min="8994" max="8994" width="21.88671875" style="581" customWidth="1"/>
    <col min="8995" max="9000" width="11.109375" style="581" customWidth="1"/>
    <col min="9001" max="9216" width="9.109375" style="581"/>
    <col min="9217" max="9217" width="30.5546875" style="581" customWidth="1"/>
    <col min="9218" max="9218" width="21.44140625" style="581" customWidth="1"/>
    <col min="9219" max="9220" width="11.44140625" style="581" customWidth="1"/>
    <col min="9221" max="9221" width="12.109375" style="581" customWidth="1"/>
    <col min="9222" max="9224" width="11.44140625" style="581" customWidth="1"/>
    <col min="9225" max="9225" width="4.5546875" style="581" customWidth="1"/>
    <col min="9226" max="9226" width="21.88671875" style="581" customWidth="1"/>
    <col min="9227" max="9228" width="11.44140625" style="581" customWidth="1"/>
    <col min="9229" max="9229" width="12.44140625" style="581" customWidth="1"/>
    <col min="9230" max="9232" width="11.44140625" style="581" customWidth="1"/>
    <col min="9233" max="9233" width="5" style="581" customWidth="1"/>
    <col min="9234" max="9234" width="24.5546875" style="581" customWidth="1"/>
    <col min="9235" max="9236" width="11.44140625" style="581" customWidth="1"/>
    <col min="9237" max="9237" width="13.109375" style="581" customWidth="1"/>
    <col min="9238" max="9240" width="11.44140625" style="581" customWidth="1"/>
    <col min="9241" max="9241" width="4" style="581" customWidth="1"/>
    <col min="9242" max="9242" width="22.44140625" style="581" customWidth="1"/>
    <col min="9243" max="9244" width="11.44140625" style="581" customWidth="1"/>
    <col min="9245" max="9245" width="12.88671875" style="581" customWidth="1"/>
    <col min="9246" max="9246" width="8.88671875" style="581" customWidth="1"/>
    <col min="9247" max="9247" width="10.109375" style="581" customWidth="1"/>
    <col min="9248" max="9248" width="8.88671875" style="581" customWidth="1"/>
    <col min="9249" max="9249" width="4.5546875" style="581" customWidth="1"/>
    <col min="9250" max="9250" width="21.88671875" style="581" customWidth="1"/>
    <col min="9251" max="9256" width="11.109375" style="581" customWidth="1"/>
    <col min="9257" max="9472" width="9.109375" style="581"/>
    <col min="9473" max="9473" width="30.5546875" style="581" customWidth="1"/>
    <col min="9474" max="9474" width="21.44140625" style="581" customWidth="1"/>
    <col min="9475" max="9476" width="11.44140625" style="581" customWidth="1"/>
    <col min="9477" max="9477" width="12.109375" style="581" customWidth="1"/>
    <col min="9478" max="9480" width="11.44140625" style="581" customWidth="1"/>
    <col min="9481" max="9481" width="4.5546875" style="581" customWidth="1"/>
    <col min="9482" max="9482" width="21.88671875" style="581" customWidth="1"/>
    <col min="9483" max="9484" width="11.44140625" style="581" customWidth="1"/>
    <col min="9485" max="9485" width="12.44140625" style="581" customWidth="1"/>
    <col min="9486" max="9488" width="11.44140625" style="581" customWidth="1"/>
    <col min="9489" max="9489" width="5" style="581" customWidth="1"/>
    <col min="9490" max="9490" width="24.5546875" style="581" customWidth="1"/>
    <col min="9491" max="9492" width="11.44140625" style="581" customWidth="1"/>
    <col min="9493" max="9493" width="13.109375" style="581" customWidth="1"/>
    <col min="9494" max="9496" width="11.44140625" style="581" customWidth="1"/>
    <col min="9497" max="9497" width="4" style="581" customWidth="1"/>
    <col min="9498" max="9498" width="22.44140625" style="581" customWidth="1"/>
    <col min="9499" max="9500" width="11.44140625" style="581" customWidth="1"/>
    <col min="9501" max="9501" width="12.88671875" style="581" customWidth="1"/>
    <col min="9502" max="9502" width="8.88671875" style="581" customWidth="1"/>
    <col min="9503" max="9503" width="10.109375" style="581" customWidth="1"/>
    <col min="9504" max="9504" width="8.88671875" style="581" customWidth="1"/>
    <col min="9505" max="9505" width="4.5546875" style="581" customWidth="1"/>
    <col min="9506" max="9506" width="21.88671875" style="581" customWidth="1"/>
    <col min="9507" max="9512" width="11.109375" style="581" customWidth="1"/>
    <col min="9513" max="9728" width="9.109375" style="581"/>
    <col min="9729" max="9729" width="30.5546875" style="581" customWidth="1"/>
    <col min="9730" max="9730" width="21.44140625" style="581" customWidth="1"/>
    <col min="9731" max="9732" width="11.44140625" style="581" customWidth="1"/>
    <col min="9733" max="9733" width="12.109375" style="581" customWidth="1"/>
    <col min="9734" max="9736" width="11.44140625" style="581" customWidth="1"/>
    <col min="9737" max="9737" width="4.5546875" style="581" customWidth="1"/>
    <col min="9738" max="9738" width="21.88671875" style="581" customWidth="1"/>
    <col min="9739" max="9740" width="11.44140625" style="581" customWidth="1"/>
    <col min="9741" max="9741" width="12.44140625" style="581" customWidth="1"/>
    <col min="9742" max="9744" width="11.44140625" style="581" customWidth="1"/>
    <col min="9745" max="9745" width="5" style="581" customWidth="1"/>
    <col min="9746" max="9746" width="24.5546875" style="581" customWidth="1"/>
    <col min="9747" max="9748" width="11.44140625" style="581" customWidth="1"/>
    <col min="9749" max="9749" width="13.109375" style="581" customWidth="1"/>
    <col min="9750" max="9752" width="11.44140625" style="581" customWidth="1"/>
    <col min="9753" max="9753" width="4" style="581" customWidth="1"/>
    <col min="9754" max="9754" width="22.44140625" style="581" customWidth="1"/>
    <col min="9755" max="9756" width="11.44140625" style="581" customWidth="1"/>
    <col min="9757" max="9757" width="12.88671875" style="581" customWidth="1"/>
    <col min="9758" max="9758" width="8.88671875" style="581" customWidth="1"/>
    <col min="9759" max="9759" width="10.109375" style="581" customWidth="1"/>
    <col min="9760" max="9760" width="8.88671875" style="581" customWidth="1"/>
    <col min="9761" max="9761" width="4.5546875" style="581" customWidth="1"/>
    <col min="9762" max="9762" width="21.88671875" style="581" customWidth="1"/>
    <col min="9763" max="9768" width="11.109375" style="581" customWidth="1"/>
    <col min="9769" max="9984" width="9.109375" style="581"/>
    <col min="9985" max="9985" width="30.5546875" style="581" customWidth="1"/>
    <col min="9986" max="9986" width="21.44140625" style="581" customWidth="1"/>
    <col min="9987" max="9988" width="11.44140625" style="581" customWidth="1"/>
    <col min="9989" max="9989" width="12.109375" style="581" customWidth="1"/>
    <col min="9990" max="9992" width="11.44140625" style="581" customWidth="1"/>
    <col min="9993" max="9993" width="4.5546875" style="581" customWidth="1"/>
    <col min="9994" max="9994" width="21.88671875" style="581" customWidth="1"/>
    <col min="9995" max="9996" width="11.44140625" style="581" customWidth="1"/>
    <col min="9997" max="9997" width="12.44140625" style="581" customWidth="1"/>
    <col min="9998" max="10000" width="11.44140625" style="581" customWidth="1"/>
    <col min="10001" max="10001" width="5" style="581" customWidth="1"/>
    <col min="10002" max="10002" width="24.5546875" style="581" customWidth="1"/>
    <col min="10003" max="10004" width="11.44140625" style="581" customWidth="1"/>
    <col min="10005" max="10005" width="13.109375" style="581" customWidth="1"/>
    <col min="10006" max="10008" width="11.44140625" style="581" customWidth="1"/>
    <col min="10009" max="10009" width="4" style="581" customWidth="1"/>
    <col min="10010" max="10010" width="22.44140625" style="581" customWidth="1"/>
    <col min="10011" max="10012" width="11.44140625" style="581" customWidth="1"/>
    <col min="10013" max="10013" width="12.88671875" style="581" customWidth="1"/>
    <col min="10014" max="10014" width="8.88671875" style="581" customWidth="1"/>
    <col min="10015" max="10015" width="10.109375" style="581" customWidth="1"/>
    <col min="10016" max="10016" width="8.88671875" style="581" customWidth="1"/>
    <col min="10017" max="10017" width="4.5546875" style="581" customWidth="1"/>
    <col min="10018" max="10018" width="21.88671875" style="581" customWidth="1"/>
    <col min="10019" max="10024" width="11.109375" style="581" customWidth="1"/>
    <col min="10025" max="10240" width="9.109375" style="581"/>
    <col min="10241" max="10241" width="30.5546875" style="581" customWidth="1"/>
    <col min="10242" max="10242" width="21.44140625" style="581" customWidth="1"/>
    <col min="10243" max="10244" width="11.44140625" style="581" customWidth="1"/>
    <col min="10245" max="10245" width="12.109375" style="581" customWidth="1"/>
    <col min="10246" max="10248" width="11.44140625" style="581" customWidth="1"/>
    <col min="10249" max="10249" width="4.5546875" style="581" customWidth="1"/>
    <col min="10250" max="10250" width="21.88671875" style="581" customWidth="1"/>
    <col min="10251" max="10252" width="11.44140625" style="581" customWidth="1"/>
    <col min="10253" max="10253" width="12.44140625" style="581" customWidth="1"/>
    <col min="10254" max="10256" width="11.44140625" style="581" customWidth="1"/>
    <col min="10257" max="10257" width="5" style="581" customWidth="1"/>
    <col min="10258" max="10258" width="24.5546875" style="581" customWidth="1"/>
    <col min="10259" max="10260" width="11.44140625" style="581" customWidth="1"/>
    <col min="10261" max="10261" width="13.109375" style="581" customWidth="1"/>
    <col min="10262" max="10264" width="11.44140625" style="581" customWidth="1"/>
    <col min="10265" max="10265" width="4" style="581" customWidth="1"/>
    <col min="10266" max="10266" width="22.44140625" style="581" customWidth="1"/>
    <col min="10267" max="10268" width="11.44140625" style="581" customWidth="1"/>
    <col min="10269" max="10269" width="12.88671875" style="581" customWidth="1"/>
    <col min="10270" max="10270" width="8.88671875" style="581" customWidth="1"/>
    <col min="10271" max="10271" width="10.109375" style="581" customWidth="1"/>
    <col min="10272" max="10272" width="8.88671875" style="581" customWidth="1"/>
    <col min="10273" max="10273" width="4.5546875" style="581" customWidth="1"/>
    <col min="10274" max="10274" width="21.88671875" style="581" customWidth="1"/>
    <col min="10275" max="10280" width="11.109375" style="581" customWidth="1"/>
    <col min="10281" max="10496" width="9.109375" style="581"/>
    <col min="10497" max="10497" width="30.5546875" style="581" customWidth="1"/>
    <col min="10498" max="10498" width="21.44140625" style="581" customWidth="1"/>
    <col min="10499" max="10500" width="11.44140625" style="581" customWidth="1"/>
    <col min="10501" max="10501" width="12.109375" style="581" customWidth="1"/>
    <col min="10502" max="10504" width="11.44140625" style="581" customWidth="1"/>
    <col min="10505" max="10505" width="4.5546875" style="581" customWidth="1"/>
    <col min="10506" max="10506" width="21.88671875" style="581" customWidth="1"/>
    <col min="10507" max="10508" width="11.44140625" style="581" customWidth="1"/>
    <col min="10509" max="10509" width="12.44140625" style="581" customWidth="1"/>
    <col min="10510" max="10512" width="11.44140625" style="581" customWidth="1"/>
    <col min="10513" max="10513" width="5" style="581" customWidth="1"/>
    <col min="10514" max="10514" width="24.5546875" style="581" customWidth="1"/>
    <col min="10515" max="10516" width="11.44140625" style="581" customWidth="1"/>
    <col min="10517" max="10517" width="13.109375" style="581" customWidth="1"/>
    <col min="10518" max="10520" width="11.44140625" style="581" customWidth="1"/>
    <col min="10521" max="10521" width="4" style="581" customWidth="1"/>
    <col min="10522" max="10522" width="22.44140625" style="581" customWidth="1"/>
    <col min="10523" max="10524" width="11.44140625" style="581" customWidth="1"/>
    <col min="10525" max="10525" width="12.88671875" style="581" customWidth="1"/>
    <col min="10526" max="10526" width="8.88671875" style="581" customWidth="1"/>
    <col min="10527" max="10527" width="10.109375" style="581" customWidth="1"/>
    <col min="10528" max="10528" width="8.88671875" style="581" customWidth="1"/>
    <col min="10529" max="10529" width="4.5546875" style="581" customWidth="1"/>
    <col min="10530" max="10530" width="21.88671875" style="581" customWidth="1"/>
    <col min="10531" max="10536" width="11.109375" style="581" customWidth="1"/>
    <col min="10537" max="10752" width="9.109375" style="581"/>
    <col min="10753" max="10753" width="30.5546875" style="581" customWidth="1"/>
    <col min="10754" max="10754" width="21.44140625" style="581" customWidth="1"/>
    <col min="10755" max="10756" width="11.44140625" style="581" customWidth="1"/>
    <col min="10757" max="10757" width="12.109375" style="581" customWidth="1"/>
    <col min="10758" max="10760" width="11.44140625" style="581" customWidth="1"/>
    <col min="10761" max="10761" width="4.5546875" style="581" customWidth="1"/>
    <col min="10762" max="10762" width="21.88671875" style="581" customWidth="1"/>
    <col min="10763" max="10764" width="11.44140625" style="581" customWidth="1"/>
    <col min="10765" max="10765" width="12.44140625" style="581" customWidth="1"/>
    <col min="10766" max="10768" width="11.44140625" style="581" customWidth="1"/>
    <col min="10769" max="10769" width="5" style="581" customWidth="1"/>
    <col min="10770" max="10770" width="24.5546875" style="581" customWidth="1"/>
    <col min="10771" max="10772" width="11.44140625" style="581" customWidth="1"/>
    <col min="10773" max="10773" width="13.109375" style="581" customWidth="1"/>
    <col min="10774" max="10776" width="11.44140625" style="581" customWidth="1"/>
    <col min="10777" max="10777" width="4" style="581" customWidth="1"/>
    <col min="10778" max="10778" width="22.44140625" style="581" customWidth="1"/>
    <col min="10779" max="10780" width="11.44140625" style="581" customWidth="1"/>
    <col min="10781" max="10781" width="12.88671875" style="581" customWidth="1"/>
    <col min="10782" max="10782" width="8.88671875" style="581" customWidth="1"/>
    <col min="10783" max="10783" width="10.109375" style="581" customWidth="1"/>
    <col min="10784" max="10784" width="8.88671875" style="581" customWidth="1"/>
    <col min="10785" max="10785" width="4.5546875" style="581" customWidth="1"/>
    <col min="10786" max="10786" width="21.88671875" style="581" customWidth="1"/>
    <col min="10787" max="10792" width="11.109375" style="581" customWidth="1"/>
    <col min="10793" max="11008" width="9.109375" style="581"/>
    <col min="11009" max="11009" width="30.5546875" style="581" customWidth="1"/>
    <col min="11010" max="11010" width="21.44140625" style="581" customWidth="1"/>
    <col min="11011" max="11012" width="11.44140625" style="581" customWidth="1"/>
    <col min="11013" max="11013" width="12.109375" style="581" customWidth="1"/>
    <col min="11014" max="11016" width="11.44140625" style="581" customWidth="1"/>
    <col min="11017" max="11017" width="4.5546875" style="581" customWidth="1"/>
    <col min="11018" max="11018" width="21.88671875" style="581" customWidth="1"/>
    <col min="11019" max="11020" width="11.44140625" style="581" customWidth="1"/>
    <col min="11021" max="11021" width="12.44140625" style="581" customWidth="1"/>
    <col min="11022" max="11024" width="11.44140625" style="581" customWidth="1"/>
    <col min="11025" max="11025" width="5" style="581" customWidth="1"/>
    <col min="11026" max="11026" width="24.5546875" style="581" customWidth="1"/>
    <col min="11027" max="11028" width="11.44140625" style="581" customWidth="1"/>
    <col min="11029" max="11029" width="13.109375" style="581" customWidth="1"/>
    <col min="11030" max="11032" width="11.44140625" style="581" customWidth="1"/>
    <col min="11033" max="11033" width="4" style="581" customWidth="1"/>
    <col min="11034" max="11034" width="22.44140625" style="581" customWidth="1"/>
    <col min="11035" max="11036" width="11.44140625" style="581" customWidth="1"/>
    <col min="11037" max="11037" width="12.88671875" style="581" customWidth="1"/>
    <col min="11038" max="11038" width="8.88671875" style="581" customWidth="1"/>
    <col min="11039" max="11039" width="10.109375" style="581" customWidth="1"/>
    <col min="11040" max="11040" width="8.88671875" style="581" customWidth="1"/>
    <col min="11041" max="11041" width="4.5546875" style="581" customWidth="1"/>
    <col min="11042" max="11042" width="21.88671875" style="581" customWidth="1"/>
    <col min="11043" max="11048" width="11.109375" style="581" customWidth="1"/>
    <col min="11049" max="11264" width="9.109375" style="581"/>
    <col min="11265" max="11265" width="30.5546875" style="581" customWidth="1"/>
    <col min="11266" max="11266" width="21.44140625" style="581" customWidth="1"/>
    <col min="11267" max="11268" width="11.44140625" style="581" customWidth="1"/>
    <col min="11269" max="11269" width="12.109375" style="581" customWidth="1"/>
    <col min="11270" max="11272" width="11.44140625" style="581" customWidth="1"/>
    <col min="11273" max="11273" width="4.5546875" style="581" customWidth="1"/>
    <col min="11274" max="11274" width="21.88671875" style="581" customWidth="1"/>
    <col min="11275" max="11276" width="11.44140625" style="581" customWidth="1"/>
    <col min="11277" max="11277" width="12.44140625" style="581" customWidth="1"/>
    <col min="11278" max="11280" width="11.44140625" style="581" customWidth="1"/>
    <col min="11281" max="11281" width="5" style="581" customWidth="1"/>
    <col min="11282" max="11282" width="24.5546875" style="581" customWidth="1"/>
    <col min="11283" max="11284" width="11.44140625" style="581" customWidth="1"/>
    <col min="11285" max="11285" width="13.109375" style="581" customWidth="1"/>
    <col min="11286" max="11288" width="11.44140625" style="581" customWidth="1"/>
    <col min="11289" max="11289" width="4" style="581" customWidth="1"/>
    <col min="11290" max="11290" width="22.44140625" style="581" customWidth="1"/>
    <col min="11291" max="11292" width="11.44140625" style="581" customWidth="1"/>
    <col min="11293" max="11293" width="12.88671875" style="581" customWidth="1"/>
    <col min="11294" max="11294" width="8.88671875" style="581" customWidth="1"/>
    <col min="11295" max="11295" width="10.109375" style="581" customWidth="1"/>
    <col min="11296" max="11296" width="8.88671875" style="581" customWidth="1"/>
    <col min="11297" max="11297" width="4.5546875" style="581" customWidth="1"/>
    <col min="11298" max="11298" width="21.88671875" style="581" customWidth="1"/>
    <col min="11299" max="11304" width="11.109375" style="581" customWidth="1"/>
    <col min="11305" max="11520" width="9.109375" style="581"/>
    <col min="11521" max="11521" width="30.5546875" style="581" customWidth="1"/>
    <col min="11522" max="11522" width="21.44140625" style="581" customWidth="1"/>
    <col min="11523" max="11524" width="11.44140625" style="581" customWidth="1"/>
    <col min="11525" max="11525" width="12.109375" style="581" customWidth="1"/>
    <col min="11526" max="11528" width="11.44140625" style="581" customWidth="1"/>
    <col min="11529" max="11529" width="4.5546875" style="581" customWidth="1"/>
    <col min="11530" max="11530" width="21.88671875" style="581" customWidth="1"/>
    <col min="11531" max="11532" width="11.44140625" style="581" customWidth="1"/>
    <col min="11533" max="11533" width="12.44140625" style="581" customWidth="1"/>
    <col min="11534" max="11536" width="11.44140625" style="581" customWidth="1"/>
    <col min="11537" max="11537" width="5" style="581" customWidth="1"/>
    <col min="11538" max="11538" width="24.5546875" style="581" customWidth="1"/>
    <col min="11539" max="11540" width="11.44140625" style="581" customWidth="1"/>
    <col min="11541" max="11541" width="13.109375" style="581" customWidth="1"/>
    <col min="11542" max="11544" width="11.44140625" style="581" customWidth="1"/>
    <col min="11545" max="11545" width="4" style="581" customWidth="1"/>
    <col min="11546" max="11546" width="22.44140625" style="581" customWidth="1"/>
    <col min="11547" max="11548" width="11.44140625" style="581" customWidth="1"/>
    <col min="11549" max="11549" width="12.88671875" style="581" customWidth="1"/>
    <col min="11550" max="11550" width="8.88671875" style="581" customWidth="1"/>
    <col min="11551" max="11551" width="10.109375" style="581" customWidth="1"/>
    <col min="11552" max="11552" width="8.88671875" style="581" customWidth="1"/>
    <col min="11553" max="11553" width="4.5546875" style="581" customWidth="1"/>
    <col min="11554" max="11554" width="21.88671875" style="581" customWidth="1"/>
    <col min="11555" max="11560" width="11.109375" style="581" customWidth="1"/>
    <col min="11561" max="11776" width="9.109375" style="581"/>
    <col min="11777" max="11777" width="30.5546875" style="581" customWidth="1"/>
    <col min="11778" max="11778" width="21.44140625" style="581" customWidth="1"/>
    <col min="11779" max="11780" width="11.44140625" style="581" customWidth="1"/>
    <col min="11781" max="11781" width="12.109375" style="581" customWidth="1"/>
    <col min="11782" max="11784" width="11.44140625" style="581" customWidth="1"/>
    <col min="11785" max="11785" width="4.5546875" style="581" customWidth="1"/>
    <col min="11786" max="11786" width="21.88671875" style="581" customWidth="1"/>
    <col min="11787" max="11788" width="11.44140625" style="581" customWidth="1"/>
    <col min="11789" max="11789" width="12.44140625" style="581" customWidth="1"/>
    <col min="11790" max="11792" width="11.44140625" style="581" customWidth="1"/>
    <col min="11793" max="11793" width="5" style="581" customWidth="1"/>
    <col min="11794" max="11794" width="24.5546875" style="581" customWidth="1"/>
    <col min="11795" max="11796" width="11.44140625" style="581" customWidth="1"/>
    <col min="11797" max="11797" width="13.109375" style="581" customWidth="1"/>
    <col min="11798" max="11800" width="11.44140625" style="581" customWidth="1"/>
    <col min="11801" max="11801" width="4" style="581" customWidth="1"/>
    <col min="11802" max="11802" width="22.44140625" style="581" customWidth="1"/>
    <col min="11803" max="11804" width="11.44140625" style="581" customWidth="1"/>
    <col min="11805" max="11805" width="12.88671875" style="581" customWidth="1"/>
    <col min="11806" max="11806" width="8.88671875" style="581" customWidth="1"/>
    <col min="11807" max="11807" width="10.109375" style="581" customWidth="1"/>
    <col min="11808" max="11808" width="8.88671875" style="581" customWidth="1"/>
    <col min="11809" max="11809" width="4.5546875" style="581" customWidth="1"/>
    <col min="11810" max="11810" width="21.88671875" style="581" customWidth="1"/>
    <col min="11811" max="11816" width="11.109375" style="581" customWidth="1"/>
    <col min="11817" max="12032" width="9.109375" style="581"/>
    <col min="12033" max="12033" width="30.5546875" style="581" customWidth="1"/>
    <col min="12034" max="12034" width="21.44140625" style="581" customWidth="1"/>
    <col min="12035" max="12036" width="11.44140625" style="581" customWidth="1"/>
    <col min="12037" max="12037" width="12.109375" style="581" customWidth="1"/>
    <col min="12038" max="12040" width="11.44140625" style="581" customWidth="1"/>
    <col min="12041" max="12041" width="4.5546875" style="581" customWidth="1"/>
    <col min="12042" max="12042" width="21.88671875" style="581" customWidth="1"/>
    <col min="12043" max="12044" width="11.44140625" style="581" customWidth="1"/>
    <col min="12045" max="12045" width="12.44140625" style="581" customWidth="1"/>
    <col min="12046" max="12048" width="11.44140625" style="581" customWidth="1"/>
    <col min="12049" max="12049" width="5" style="581" customWidth="1"/>
    <col min="12050" max="12050" width="24.5546875" style="581" customWidth="1"/>
    <col min="12051" max="12052" width="11.44140625" style="581" customWidth="1"/>
    <col min="12053" max="12053" width="13.109375" style="581" customWidth="1"/>
    <col min="12054" max="12056" width="11.44140625" style="581" customWidth="1"/>
    <col min="12057" max="12057" width="4" style="581" customWidth="1"/>
    <col min="12058" max="12058" width="22.44140625" style="581" customWidth="1"/>
    <col min="12059" max="12060" width="11.44140625" style="581" customWidth="1"/>
    <col min="12061" max="12061" width="12.88671875" style="581" customWidth="1"/>
    <col min="12062" max="12062" width="8.88671875" style="581" customWidth="1"/>
    <col min="12063" max="12063" width="10.109375" style="581" customWidth="1"/>
    <col min="12064" max="12064" width="8.88671875" style="581" customWidth="1"/>
    <col min="12065" max="12065" width="4.5546875" style="581" customWidth="1"/>
    <col min="12066" max="12066" width="21.88671875" style="581" customWidth="1"/>
    <col min="12067" max="12072" width="11.109375" style="581" customWidth="1"/>
    <col min="12073" max="12288" width="9.109375" style="581"/>
    <col min="12289" max="12289" width="30.5546875" style="581" customWidth="1"/>
    <col min="12290" max="12290" width="21.44140625" style="581" customWidth="1"/>
    <col min="12291" max="12292" width="11.44140625" style="581" customWidth="1"/>
    <col min="12293" max="12293" width="12.109375" style="581" customWidth="1"/>
    <col min="12294" max="12296" width="11.44140625" style="581" customWidth="1"/>
    <col min="12297" max="12297" width="4.5546875" style="581" customWidth="1"/>
    <col min="12298" max="12298" width="21.88671875" style="581" customWidth="1"/>
    <col min="12299" max="12300" width="11.44140625" style="581" customWidth="1"/>
    <col min="12301" max="12301" width="12.44140625" style="581" customWidth="1"/>
    <col min="12302" max="12304" width="11.44140625" style="581" customWidth="1"/>
    <col min="12305" max="12305" width="5" style="581" customWidth="1"/>
    <col min="12306" max="12306" width="24.5546875" style="581" customWidth="1"/>
    <col min="12307" max="12308" width="11.44140625" style="581" customWidth="1"/>
    <col min="12309" max="12309" width="13.109375" style="581" customWidth="1"/>
    <col min="12310" max="12312" width="11.44140625" style="581" customWidth="1"/>
    <col min="12313" max="12313" width="4" style="581" customWidth="1"/>
    <col min="12314" max="12314" width="22.44140625" style="581" customWidth="1"/>
    <col min="12315" max="12316" width="11.44140625" style="581" customWidth="1"/>
    <col min="12317" max="12317" width="12.88671875" style="581" customWidth="1"/>
    <col min="12318" max="12318" width="8.88671875" style="581" customWidth="1"/>
    <col min="12319" max="12319" width="10.109375" style="581" customWidth="1"/>
    <col min="12320" max="12320" width="8.88671875" style="581" customWidth="1"/>
    <col min="12321" max="12321" width="4.5546875" style="581" customWidth="1"/>
    <col min="12322" max="12322" width="21.88671875" style="581" customWidth="1"/>
    <col min="12323" max="12328" width="11.109375" style="581" customWidth="1"/>
    <col min="12329" max="12544" width="9.109375" style="581"/>
    <col min="12545" max="12545" width="30.5546875" style="581" customWidth="1"/>
    <col min="12546" max="12546" width="21.44140625" style="581" customWidth="1"/>
    <col min="12547" max="12548" width="11.44140625" style="581" customWidth="1"/>
    <col min="12549" max="12549" width="12.109375" style="581" customWidth="1"/>
    <col min="12550" max="12552" width="11.44140625" style="581" customWidth="1"/>
    <col min="12553" max="12553" width="4.5546875" style="581" customWidth="1"/>
    <col min="12554" max="12554" width="21.88671875" style="581" customWidth="1"/>
    <col min="12555" max="12556" width="11.44140625" style="581" customWidth="1"/>
    <col min="12557" max="12557" width="12.44140625" style="581" customWidth="1"/>
    <col min="12558" max="12560" width="11.44140625" style="581" customWidth="1"/>
    <col min="12561" max="12561" width="5" style="581" customWidth="1"/>
    <col min="12562" max="12562" width="24.5546875" style="581" customWidth="1"/>
    <col min="12563" max="12564" width="11.44140625" style="581" customWidth="1"/>
    <col min="12565" max="12565" width="13.109375" style="581" customWidth="1"/>
    <col min="12566" max="12568" width="11.44140625" style="581" customWidth="1"/>
    <col min="12569" max="12569" width="4" style="581" customWidth="1"/>
    <col min="12570" max="12570" width="22.44140625" style="581" customWidth="1"/>
    <col min="12571" max="12572" width="11.44140625" style="581" customWidth="1"/>
    <col min="12573" max="12573" width="12.88671875" style="581" customWidth="1"/>
    <col min="12574" max="12574" width="8.88671875" style="581" customWidth="1"/>
    <col min="12575" max="12575" width="10.109375" style="581" customWidth="1"/>
    <col min="12576" max="12576" width="8.88671875" style="581" customWidth="1"/>
    <col min="12577" max="12577" width="4.5546875" style="581" customWidth="1"/>
    <col min="12578" max="12578" width="21.88671875" style="581" customWidth="1"/>
    <col min="12579" max="12584" width="11.109375" style="581" customWidth="1"/>
    <col min="12585" max="12800" width="9.109375" style="581"/>
    <col min="12801" max="12801" width="30.5546875" style="581" customWidth="1"/>
    <col min="12802" max="12802" width="21.44140625" style="581" customWidth="1"/>
    <col min="12803" max="12804" width="11.44140625" style="581" customWidth="1"/>
    <col min="12805" max="12805" width="12.109375" style="581" customWidth="1"/>
    <col min="12806" max="12808" width="11.44140625" style="581" customWidth="1"/>
    <col min="12809" max="12809" width="4.5546875" style="581" customWidth="1"/>
    <col min="12810" max="12810" width="21.88671875" style="581" customWidth="1"/>
    <col min="12811" max="12812" width="11.44140625" style="581" customWidth="1"/>
    <col min="12813" max="12813" width="12.44140625" style="581" customWidth="1"/>
    <col min="12814" max="12816" width="11.44140625" style="581" customWidth="1"/>
    <col min="12817" max="12817" width="5" style="581" customWidth="1"/>
    <col min="12818" max="12818" width="24.5546875" style="581" customWidth="1"/>
    <col min="12819" max="12820" width="11.44140625" style="581" customWidth="1"/>
    <col min="12821" max="12821" width="13.109375" style="581" customWidth="1"/>
    <col min="12822" max="12824" width="11.44140625" style="581" customWidth="1"/>
    <col min="12825" max="12825" width="4" style="581" customWidth="1"/>
    <col min="12826" max="12826" width="22.44140625" style="581" customWidth="1"/>
    <col min="12827" max="12828" width="11.44140625" style="581" customWidth="1"/>
    <col min="12829" max="12829" width="12.88671875" style="581" customWidth="1"/>
    <col min="12830" max="12830" width="8.88671875" style="581" customWidth="1"/>
    <col min="12831" max="12831" width="10.109375" style="581" customWidth="1"/>
    <col min="12832" max="12832" width="8.88671875" style="581" customWidth="1"/>
    <col min="12833" max="12833" width="4.5546875" style="581" customWidth="1"/>
    <col min="12834" max="12834" width="21.88671875" style="581" customWidth="1"/>
    <col min="12835" max="12840" width="11.109375" style="581" customWidth="1"/>
    <col min="12841" max="13056" width="9.109375" style="581"/>
    <col min="13057" max="13057" width="30.5546875" style="581" customWidth="1"/>
    <col min="13058" max="13058" width="21.44140625" style="581" customWidth="1"/>
    <col min="13059" max="13060" width="11.44140625" style="581" customWidth="1"/>
    <col min="13061" max="13061" width="12.109375" style="581" customWidth="1"/>
    <col min="13062" max="13064" width="11.44140625" style="581" customWidth="1"/>
    <col min="13065" max="13065" width="4.5546875" style="581" customWidth="1"/>
    <col min="13066" max="13066" width="21.88671875" style="581" customWidth="1"/>
    <col min="13067" max="13068" width="11.44140625" style="581" customWidth="1"/>
    <col min="13069" max="13069" width="12.44140625" style="581" customWidth="1"/>
    <col min="13070" max="13072" width="11.44140625" style="581" customWidth="1"/>
    <col min="13073" max="13073" width="5" style="581" customWidth="1"/>
    <col min="13074" max="13074" width="24.5546875" style="581" customWidth="1"/>
    <col min="13075" max="13076" width="11.44140625" style="581" customWidth="1"/>
    <col min="13077" max="13077" width="13.109375" style="581" customWidth="1"/>
    <col min="13078" max="13080" width="11.44140625" style="581" customWidth="1"/>
    <col min="13081" max="13081" width="4" style="581" customWidth="1"/>
    <col min="13082" max="13082" width="22.44140625" style="581" customWidth="1"/>
    <col min="13083" max="13084" width="11.44140625" style="581" customWidth="1"/>
    <col min="13085" max="13085" width="12.88671875" style="581" customWidth="1"/>
    <col min="13086" max="13086" width="8.88671875" style="581" customWidth="1"/>
    <col min="13087" max="13087" width="10.109375" style="581" customWidth="1"/>
    <col min="13088" max="13088" width="8.88671875" style="581" customWidth="1"/>
    <col min="13089" max="13089" width="4.5546875" style="581" customWidth="1"/>
    <col min="13090" max="13090" width="21.88671875" style="581" customWidth="1"/>
    <col min="13091" max="13096" width="11.109375" style="581" customWidth="1"/>
    <col min="13097" max="13312" width="9.109375" style="581"/>
    <col min="13313" max="13313" width="30.5546875" style="581" customWidth="1"/>
    <col min="13314" max="13314" width="21.44140625" style="581" customWidth="1"/>
    <col min="13315" max="13316" width="11.44140625" style="581" customWidth="1"/>
    <col min="13317" max="13317" width="12.109375" style="581" customWidth="1"/>
    <col min="13318" max="13320" width="11.44140625" style="581" customWidth="1"/>
    <col min="13321" max="13321" width="4.5546875" style="581" customWidth="1"/>
    <col min="13322" max="13322" width="21.88671875" style="581" customWidth="1"/>
    <col min="13323" max="13324" width="11.44140625" style="581" customWidth="1"/>
    <col min="13325" max="13325" width="12.44140625" style="581" customWidth="1"/>
    <col min="13326" max="13328" width="11.44140625" style="581" customWidth="1"/>
    <col min="13329" max="13329" width="5" style="581" customWidth="1"/>
    <col min="13330" max="13330" width="24.5546875" style="581" customWidth="1"/>
    <col min="13331" max="13332" width="11.44140625" style="581" customWidth="1"/>
    <col min="13333" max="13333" width="13.109375" style="581" customWidth="1"/>
    <col min="13334" max="13336" width="11.44140625" style="581" customWidth="1"/>
    <col min="13337" max="13337" width="4" style="581" customWidth="1"/>
    <col min="13338" max="13338" width="22.44140625" style="581" customWidth="1"/>
    <col min="13339" max="13340" width="11.44140625" style="581" customWidth="1"/>
    <col min="13341" max="13341" width="12.88671875" style="581" customWidth="1"/>
    <col min="13342" max="13342" width="8.88671875" style="581" customWidth="1"/>
    <col min="13343" max="13343" width="10.109375" style="581" customWidth="1"/>
    <col min="13344" max="13344" width="8.88671875" style="581" customWidth="1"/>
    <col min="13345" max="13345" width="4.5546875" style="581" customWidth="1"/>
    <col min="13346" max="13346" width="21.88671875" style="581" customWidth="1"/>
    <col min="13347" max="13352" width="11.109375" style="581" customWidth="1"/>
    <col min="13353" max="13568" width="9.109375" style="581"/>
    <col min="13569" max="13569" width="30.5546875" style="581" customWidth="1"/>
    <col min="13570" max="13570" width="21.44140625" style="581" customWidth="1"/>
    <col min="13571" max="13572" width="11.44140625" style="581" customWidth="1"/>
    <col min="13573" max="13573" width="12.109375" style="581" customWidth="1"/>
    <col min="13574" max="13576" width="11.44140625" style="581" customWidth="1"/>
    <col min="13577" max="13577" width="4.5546875" style="581" customWidth="1"/>
    <col min="13578" max="13578" width="21.88671875" style="581" customWidth="1"/>
    <col min="13579" max="13580" width="11.44140625" style="581" customWidth="1"/>
    <col min="13581" max="13581" width="12.44140625" style="581" customWidth="1"/>
    <col min="13582" max="13584" width="11.44140625" style="581" customWidth="1"/>
    <col min="13585" max="13585" width="5" style="581" customWidth="1"/>
    <col min="13586" max="13586" width="24.5546875" style="581" customWidth="1"/>
    <col min="13587" max="13588" width="11.44140625" style="581" customWidth="1"/>
    <col min="13589" max="13589" width="13.109375" style="581" customWidth="1"/>
    <col min="13590" max="13592" width="11.44140625" style="581" customWidth="1"/>
    <col min="13593" max="13593" width="4" style="581" customWidth="1"/>
    <col min="13594" max="13594" width="22.44140625" style="581" customWidth="1"/>
    <col min="13595" max="13596" width="11.44140625" style="581" customWidth="1"/>
    <col min="13597" max="13597" width="12.88671875" style="581" customWidth="1"/>
    <col min="13598" max="13598" width="8.88671875" style="581" customWidth="1"/>
    <col min="13599" max="13599" width="10.109375" style="581" customWidth="1"/>
    <col min="13600" max="13600" width="8.88671875" style="581" customWidth="1"/>
    <col min="13601" max="13601" width="4.5546875" style="581" customWidth="1"/>
    <col min="13602" max="13602" width="21.88671875" style="581" customWidth="1"/>
    <col min="13603" max="13608" width="11.109375" style="581" customWidth="1"/>
    <col min="13609" max="13824" width="9.109375" style="581"/>
    <col min="13825" max="13825" width="30.5546875" style="581" customWidth="1"/>
    <col min="13826" max="13826" width="21.44140625" style="581" customWidth="1"/>
    <col min="13827" max="13828" width="11.44140625" style="581" customWidth="1"/>
    <col min="13829" max="13829" width="12.109375" style="581" customWidth="1"/>
    <col min="13830" max="13832" width="11.44140625" style="581" customWidth="1"/>
    <col min="13833" max="13833" width="4.5546875" style="581" customWidth="1"/>
    <col min="13834" max="13834" width="21.88671875" style="581" customWidth="1"/>
    <col min="13835" max="13836" width="11.44140625" style="581" customWidth="1"/>
    <col min="13837" max="13837" width="12.44140625" style="581" customWidth="1"/>
    <col min="13838" max="13840" width="11.44140625" style="581" customWidth="1"/>
    <col min="13841" max="13841" width="5" style="581" customWidth="1"/>
    <col min="13842" max="13842" width="24.5546875" style="581" customWidth="1"/>
    <col min="13843" max="13844" width="11.44140625" style="581" customWidth="1"/>
    <col min="13845" max="13845" width="13.109375" style="581" customWidth="1"/>
    <col min="13846" max="13848" width="11.44140625" style="581" customWidth="1"/>
    <col min="13849" max="13849" width="4" style="581" customWidth="1"/>
    <col min="13850" max="13850" width="22.44140625" style="581" customWidth="1"/>
    <col min="13851" max="13852" width="11.44140625" style="581" customWidth="1"/>
    <col min="13853" max="13853" width="12.88671875" style="581" customWidth="1"/>
    <col min="13854" max="13854" width="8.88671875" style="581" customWidth="1"/>
    <col min="13855" max="13855" width="10.109375" style="581" customWidth="1"/>
    <col min="13856" max="13856" width="8.88671875" style="581" customWidth="1"/>
    <col min="13857" max="13857" width="4.5546875" style="581" customWidth="1"/>
    <col min="13858" max="13858" width="21.88671875" style="581" customWidth="1"/>
    <col min="13859" max="13864" width="11.109375" style="581" customWidth="1"/>
    <col min="13865" max="14080" width="9.109375" style="581"/>
    <col min="14081" max="14081" width="30.5546875" style="581" customWidth="1"/>
    <col min="14082" max="14082" width="21.44140625" style="581" customWidth="1"/>
    <col min="14083" max="14084" width="11.44140625" style="581" customWidth="1"/>
    <col min="14085" max="14085" width="12.109375" style="581" customWidth="1"/>
    <col min="14086" max="14088" width="11.44140625" style="581" customWidth="1"/>
    <col min="14089" max="14089" width="4.5546875" style="581" customWidth="1"/>
    <col min="14090" max="14090" width="21.88671875" style="581" customWidth="1"/>
    <col min="14091" max="14092" width="11.44140625" style="581" customWidth="1"/>
    <col min="14093" max="14093" width="12.44140625" style="581" customWidth="1"/>
    <col min="14094" max="14096" width="11.44140625" style="581" customWidth="1"/>
    <col min="14097" max="14097" width="5" style="581" customWidth="1"/>
    <col min="14098" max="14098" width="24.5546875" style="581" customWidth="1"/>
    <col min="14099" max="14100" width="11.44140625" style="581" customWidth="1"/>
    <col min="14101" max="14101" width="13.109375" style="581" customWidth="1"/>
    <col min="14102" max="14104" width="11.44140625" style="581" customWidth="1"/>
    <col min="14105" max="14105" width="4" style="581" customWidth="1"/>
    <col min="14106" max="14106" width="22.44140625" style="581" customWidth="1"/>
    <col min="14107" max="14108" width="11.44140625" style="581" customWidth="1"/>
    <col min="14109" max="14109" width="12.88671875" style="581" customWidth="1"/>
    <col min="14110" max="14110" width="8.88671875" style="581" customWidth="1"/>
    <col min="14111" max="14111" width="10.109375" style="581" customWidth="1"/>
    <col min="14112" max="14112" width="8.88671875" style="581" customWidth="1"/>
    <col min="14113" max="14113" width="4.5546875" style="581" customWidth="1"/>
    <col min="14114" max="14114" width="21.88671875" style="581" customWidth="1"/>
    <col min="14115" max="14120" width="11.109375" style="581" customWidth="1"/>
    <col min="14121" max="14336" width="9.109375" style="581"/>
    <col min="14337" max="14337" width="30.5546875" style="581" customWidth="1"/>
    <col min="14338" max="14338" width="21.44140625" style="581" customWidth="1"/>
    <col min="14339" max="14340" width="11.44140625" style="581" customWidth="1"/>
    <col min="14341" max="14341" width="12.109375" style="581" customWidth="1"/>
    <col min="14342" max="14344" width="11.44140625" style="581" customWidth="1"/>
    <col min="14345" max="14345" width="4.5546875" style="581" customWidth="1"/>
    <col min="14346" max="14346" width="21.88671875" style="581" customWidth="1"/>
    <col min="14347" max="14348" width="11.44140625" style="581" customWidth="1"/>
    <col min="14349" max="14349" width="12.44140625" style="581" customWidth="1"/>
    <col min="14350" max="14352" width="11.44140625" style="581" customWidth="1"/>
    <col min="14353" max="14353" width="5" style="581" customWidth="1"/>
    <col min="14354" max="14354" width="24.5546875" style="581" customWidth="1"/>
    <col min="14355" max="14356" width="11.44140625" style="581" customWidth="1"/>
    <col min="14357" max="14357" width="13.109375" style="581" customWidth="1"/>
    <col min="14358" max="14360" width="11.44140625" style="581" customWidth="1"/>
    <col min="14361" max="14361" width="4" style="581" customWidth="1"/>
    <col min="14362" max="14362" width="22.44140625" style="581" customWidth="1"/>
    <col min="14363" max="14364" width="11.44140625" style="581" customWidth="1"/>
    <col min="14365" max="14365" width="12.88671875" style="581" customWidth="1"/>
    <col min="14366" max="14366" width="8.88671875" style="581" customWidth="1"/>
    <col min="14367" max="14367" width="10.109375" style="581" customWidth="1"/>
    <col min="14368" max="14368" width="8.88671875" style="581" customWidth="1"/>
    <col min="14369" max="14369" width="4.5546875" style="581" customWidth="1"/>
    <col min="14370" max="14370" width="21.88671875" style="581" customWidth="1"/>
    <col min="14371" max="14376" width="11.109375" style="581" customWidth="1"/>
    <col min="14377" max="14592" width="9.109375" style="581"/>
    <col min="14593" max="14593" width="30.5546875" style="581" customWidth="1"/>
    <col min="14594" max="14594" width="21.44140625" style="581" customWidth="1"/>
    <col min="14595" max="14596" width="11.44140625" style="581" customWidth="1"/>
    <col min="14597" max="14597" width="12.109375" style="581" customWidth="1"/>
    <col min="14598" max="14600" width="11.44140625" style="581" customWidth="1"/>
    <col min="14601" max="14601" width="4.5546875" style="581" customWidth="1"/>
    <col min="14602" max="14602" width="21.88671875" style="581" customWidth="1"/>
    <col min="14603" max="14604" width="11.44140625" style="581" customWidth="1"/>
    <col min="14605" max="14605" width="12.44140625" style="581" customWidth="1"/>
    <col min="14606" max="14608" width="11.44140625" style="581" customWidth="1"/>
    <col min="14609" max="14609" width="5" style="581" customWidth="1"/>
    <col min="14610" max="14610" width="24.5546875" style="581" customWidth="1"/>
    <col min="14611" max="14612" width="11.44140625" style="581" customWidth="1"/>
    <col min="14613" max="14613" width="13.109375" style="581" customWidth="1"/>
    <col min="14614" max="14616" width="11.44140625" style="581" customWidth="1"/>
    <col min="14617" max="14617" width="4" style="581" customWidth="1"/>
    <col min="14618" max="14618" width="22.44140625" style="581" customWidth="1"/>
    <col min="14619" max="14620" width="11.44140625" style="581" customWidth="1"/>
    <col min="14621" max="14621" width="12.88671875" style="581" customWidth="1"/>
    <col min="14622" max="14622" width="8.88671875" style="581" customWidth="1"/>
    <col min="14623" max="14623" width="10.109375" style="581" customWidth="1"/>
    <col min="14624" max="14624" width="8.88671875" style="581" customWidth="1"/>
    <col min="14625" max="14625" width="4.5546875" style="581" customWidth="1"/>
    <col min="14626" max="14626" width="21.88671875" style="581" customWidth="1"/>
    <col min="14627" max="14632" width="11.109375" style="581" customWidth="1"/>
    <col min="14633" max="14848" width="9.109375" style="581"/>
    <col min="14849" max="14849" width="30.5546875" style="581" customWidth="1"/>
    <col min="14850" max="14850" width="21.44140625" style="581" customWidth="1"/>
    <col min="14851" max="14852" width="11.44140625" style="581" customWidth="1"/>
    <col min="14853" max="14853" width="12.109375" style="581" customWidth="1"/>
    <col min="14854" max="14856" width="11.44140625" style="581" customWidth="1"/>
    <col min="14857" max="14857" width="4.5546875" style="581" customWidth="1"/>
    <col min="14858" max="14858" width="21.88671875" style="581" customWidth="1"/>
    <col min="14859" max="14860" width="11.44140625" style="581" customWidth="1"/>
    <col min="14861" max="14861" width="12.44140625" style="581" customWidth="1"/>
    <col min="14862" max="14864" width="11.44140625" style="581" customWidth="1"/>
    <col min="14865" max="14865" width="5" style="581" customWidth="1"/>
    <col min="14866" max="14866" width="24.5546875" style="581" customWidth="1"/>
    <col min="14867" max="14868" width="11.44140625" style="581" customWidth="1"/>
    <col min="14869" max="14869" width="13.109375" style="581" customWidth="1"/>
    <col min="14870" max="14872" width="11.44140625" style="581" customWidth="1"/>
    <col min="14873" max="14873" width="4" style="581" customWidth="1"/>
    <col min="14874" max="14874" width="22.44140625" style="581" customWidth="1"/>
    <col min="14875" max="14876" width="11.44140625" style="581" customWidth="1"/>
    <col min="14877" max="14877" width="12.88671875" style="581" customWidth="1"/>
    <col min="14878" max="14878" width="8.88671875" style="581" customWidth="1"/>
    <col min="14879" max="14879" width="10.109375" style="581" customWidth="1"/>
    <col min="14880" max="14880" width="8.88671875" style="581" customWidth="1"/>
    <col min="14881" max="14881" width="4.5546875" style="581" customWidth="1"/>
    <col min="14882" max="14882" width="21.88671875" style="581" customWidth="1"/>
    <col min="14883" max="14888" width="11.109375" style="581" customWidth="1"/>
    <col min="14889" max="15104" width="9.109375" style="581"/>
    <col min="15105" max="15105" width="30.5546875" style="581" customWidth="1"/>
    <col min="15106" max="15106" width="21.44140625" style="581" customWidth="1"/>
    <col min="15107" max="15108" width="11.44140625" style="581" customWidth="1"/>
    <col min="15109" max="15109" width="12.109375" style="581" customWidth="1"/>
    <col min="15110" max="15112" width="11.44140625" style="581" customWidth="1"/>
    <col min="15113" max="15113" width="4.5546875" style="581" customWidth="1"/>
    <col min="15114" max="15114" width="21.88671875" style="581" customWidth="1"/>
    <col min="15115" max="15116" width="11.44140625" style="581" customWidth="1"/>
    <col min="15117" max="15117" width="12.44140625" style="581" customWidth="1"/>
    <col min="15118" max="15120" width="11.44140625" style="581" customWidth="1"/>
    <col min="15121" max="15121" width="5" style="581" customWidth="1"/>
    <col min="15122" max="15122" width="24.5546875" style="581" customWidth="1"/>
    <col min="15123" max="15124" width="11.44140625" style="581" customWidth="1"/>
    <col min="15125" max="15125" width="13.109375" style="581" customWidth="1"/>
    <col min="15126" max="15128" width="11.44140625" style="581" customWidth="1"/>
    <col min="15129" max="15129" width="4" style="581" customWidth="1"/>
    <col min="15130" max="15130" width="22.44140625" style="581" customWidth="1"/>
    <col min="15131" max="15132" width="11.44140625" style="581" customWidth="1"/>
    <col min="15133" max="15133" width="12.88671875" style="581" customWidth="1"/>
    <col min="15134" max="15134" width="8.88671875" style="581" customWidth="1"/>
    <col min="15135" max="15135" width="10.109375" style="581" customWidth="1"/>
    <col min="15136" max="15136" width="8.88671875" style="581" customWidth="1"/>
    <col min="15137" max="15137" width="4.5546875" style="581" customWidth="1"/>
    <col min="15138" max="15138" width="21.88671875" style="581" customWidth="1"/>
    <col min="15139" max="15144" width="11.109375" style="581" customWidth="1"/>
    <col min="15145" max="15360" width="9.109375" style="581"/>
    <col min="15361" max="15361" width="30.5546875" style="581" customWidth="1"/>
    <col min="15362" max="15362" width="21.44140625" style="581" customWidth="1"/>
    <col min="15363" max="15364" width="11.44140625" style="581" customWidth="1"/>
    <col min="15365" max="15365" width="12.109375" style="581" customWidth="1"/>
    <col min="15366" max="15368" width="11.44140625" style="581" customWidth="1"/>
    <col min="15369" max="15369" width="4.5546875" style="581" customWidth="1"/>
    <col min="15370" max="15370" width="21.88671875" style="581" customWidth="1"/>
    <col min="15371" max="15372" width="11.44140625" style="581" customWidth="1"/>
    <col min="15373" max="15373" width="12.44140625" style="581" customWidth="1"/>
    <col min="15374" max="15376" width="11.44140625" style="581" customWidth="1"/>
    <col min="15377" max="15377" width="5" style="581" customWidth="1"/>
    <col min="15378" max="15378" width="24.5546875" style="581" customWidth="1"/>
    <col min="15379" max="15380" width="11.44140625" style="581" customWidth="1"/>
    <col min="15381" max="15381" width="13.109375" style="581" customWidth="1"/>
    <col min="15382" max="15384" width="11.44140625" style="581" customWidth="1"/>
    <col min="15385" max="15385" width="4" style="581" customWidth="1"/>
    <col min="15386" max="15386" width="22.44140625" style="581" customWidth="1"/>
    <col min="15387" max="15388" width="11.44140625" style="581" customWidth="1"/>
    <col min="15389" max="15389" width="12.88671875" style="581" customWidth="1"/>
    <col min="15390" max="15390" width="8.88671875" style="581" customWidth="1"/>
    <col min="15391" max="15391" width="10.109375" style="581" customWidth="1"/>
    <col min="15392" max="15392" width="8.88671875" style="581" customWidth="1"/>
    <col min="15393" max="15393" width="4.5546875" style="581" customWidth="1"/>
    <col min="15394" max="15394" width="21.88671875" style="581" customWidth="1"/>
    <col min="15395" max="15400" width="11.109375" style="581" customWidth="1"/>
    <col min="15401" max="15616" width="9.109375" style="581"/>
    <col min="15617" max="15617" width="30.5546875" style="581" customWidth="1"/>
    <col min="15618" max="15618" width="21.44140625" style="581" customWidth="1"/>
    <col min="15619" max="15620" width="11.44140625" style="581" customWidth="1"/>
    <col min="15621" max="15621" width="12.109375" style="581" customWidth="1"/>
    <col min="15622" max="15624" width="11.44140625" style="581" customWidth="1"/>
    <col min="15625" max="15625" width="4.5546875" style="581" customWidth="1"/>
    <col min="15626" max="15626" width="21.88671875" style="581" customWidth="1"/>
    <col min="15627" max="15628" width="11.44140625" style="581" customWidth="1"/>
    <col min="15629" max="15629" width="12.44140625" style="581" customWidth="1"/>
    <col min="15630" max="15632" width="11.44140625" style="581" customWidth="1"/>
    <col min="15633" max="15633" width="5" style="581" customWidth="1"/>
    <col min="15634" max="15634" width="24.5546875" style="581" customWidth="1"/>
    <col min="15635" max="15636" width="11.44140625" style="581" customWidth="1"/>
    <col min="15637" max="15637" width="13.109375" style="581" customWidth="1"/>
    <col min="15638" max="15640" width="11.44140625" style="581" customWidth="1"/>
    <col min="15641" max="15641" width="4" style="581" customWidth="1"/>
    <col min="15642" max="15642" width="22.44140625" style="581" customWidth="1"/>
    <col min="15643" max="15644" width="11.44140625" style="581" customWidth="1"/>
    <col min="15645" max="15645" width="12.88671875" style="581" customWidth="1"/>
    <col min="15646" max="15646" width="8.88671875" style="581" customWidth="1"/>
    <col min="15647" max="15647" width="10.109375" style="581" customWidth="1"/>
    <col min="15648" max="15648" width="8.88671875" style="581" customWidth="1"/>
    <col min="15649" max="15649" width="4.5546875" style="581" customWidth="1"/>
    <col min="15650" max="15650" width="21.88671875" style="581" customWidth="1"/>
    <col min="15651" max="15656" width="11.109375" style="581" customWidth="1"/>
    <col min="15657" max="15872" width="9.109375" style="581"/>
    <col min="15873" max="15873" width="30.5546875" style="581" customWidth="1"/>
    <col min="15874" max="15874" width="21.44140625" style="581" customWidth="1"/>
    <col min="15875" max="15876" width="11.44140625" style="581" customWidth="1"/>
    <col min="15877" max="15877" width="12.109375" style="581" customWidth="1"/>
    <col min="15878" max="15880" width="11.44140625" style="581" customWidth="1"/>
    <col min="15881" max="15881" width="4.5546875" style="581" customWidth="1"/>
    <col min="15882" max="15882" width="21.88671875" style="581" customWidth="1"/>
    <col min="15883" max="15884" width="11.44140625" style="581" customWidth="1"/>
    <col min="15885" max="15885" width="12.44140625" style="581" customWidth="1"/>
    <col min="15886" max="15888" width="11.44140625" style="581" customWidth="1"/>
    <col min="15889" max="15889" width="5" style="581" customWidth="1"/>
    <col min="15890" max="15890" width="24.5546875" style="581" customWidth="1"/>
    <col min="15891" max="15892" width="11.44140625" style="581" customWidth="1"/>
    <col min="15893" max="15893" width="13.109375" style="581" customWidth="1"/>
    <col min="15894" max="15896" width="11.44140625" style="581" customWidth="1"/>
    <col min="15897" max="15897" width="4" style="581" customWidth="1"/>
    <col min="15898" max="15898" width="22.44140625" style="581" customWidth="1"/>
    <col min="15899" max="15900" width="11.44140625" style="581" customWidth="1"/>
    <col min="15901" max="15901" width="12.88671875" style="581" customWidth="1"/>
    <col min="15902" max="15902" width="8.88671875" style="581" customWidth="1"/>
    <col min="15903" max="15903" width="10.109375" style="581" customWidth="1"/>
    <col min="15904" max="15904" width="8.88671875" style="581" customWidth="1"/>
    <col min="15905" max="15905" width="4.5546875" style="581" customWidth="1"/>
    <col min="15906" max="15906" width="21.88671875" style="581" customWidth="1"/>
    <col min="15907" max="15912" width="11.109375" style="581" customWidth="1"/>
    <col min="15913" max="16128" width="9.109375" style="581"/>
    <col min="16129" max="16129" width="30.5546875" style="581" customWidth="1"/>
    <col min="16130" max="16130" width="21.44140625" style="581" customWidth="1"/>
    <col min="16131" max="16132" width="11.44140625" style="581" customWidth="1"/>
    <col min="16133" max="16133" width="12.109375" style="581" customWidth="1"/>
    <col min="16134" max="16136" width="11.44140625" style="581" customWidth="1"/>
    <col min="16137" max="16137" width="4.5546875" style="581" customWidth="1"/>
    <col min="16138" max="16138" width="21.88671875" style="581" customWidth="1"/>
    <col min="16139" max="16140" width="11.44140625" style="581" customWidth="1"/>
    <col min="16141" max="16141" width="12.44140625" style="581" customWidth="1"/>
    <col min="16142" max="16144" width="11.44140625" style="581" customWidth="1"/>
    <col min="16145" max="16145" width="5" style="581" customWidth="1"/>
    <col min="16146" max="16146" width="24.5546875" style="581" customWidth="1"/>
    <col min="16147" max="16148" width="11.44140625" style="581" customWidth="1"/>
    <col min="16149" max="16149" width="13.109375" style="581" customWidth="1"/>
    <col min="16150" max="16152" width="11.44140625" style="581" customWidth="1"/>
    <col min="16153" max="16153" width="4" style="581" customWidth="1"/>
    <col min="16154" max="16154" width="22.44140625" style="581" customWidth="1"/>
    <col min="16155" max="16156" width="11.44140625" style="581" customWidth="1"/>
    <col min="16157" max="16157" width="12.88671875" style="581" customWidth="1"/>
    <col min="16158" max="16158" width="8.88671875" style="581" customWidth="1"/>
    <col min="16159" max="16159" width="10.109375" style="581" customWidth="1"/>
    <col min="16160" max="16160" width="8.88671875" style="581" customWidth="1"/>
    <col min="16161" max="16161" width="4.5546875" style="581" customWidth="1"/>
    <col min="16162" max="16162" width="21.88671875" style="581" customWidth="1"/>
    <col min="16163" max="16168" width="11.109375" style="581" customWidth="1"/>
    <col min="16169" max="16384" width="9.109375" style="581"/>
  </cols>
  <sheetData>
    <row r="1" spans="1:44" ht="19.2" x14ac:dyDescent="0.3">
      <c r="A1" s="580" t="s">
        <v>229</v>
      </c>
    </row>
    <row r="2" spans="1:44" ht="13.8" thickBot="1" x14ac:dyDescent="0.3"/>
    <row r="3" spans="1:44" x14ac:dyDescent="0.25">
      <c r="A3" s="583"/>
      <c r="B3" s="1064" t="s">
        <v>53</v>
      </c>
      <c r="C3" s="1064"/>
      <c r="D3" s="1064"/>
      <c r="E3" s="1064"/>
      <c r="F3" s="1064"/>
      <c r="G3" s="1064"/>
      <c r="H3" s="1064"/>
      <c r="I3" s="693"/>
      <c r="J3" s="1065" t="s">
        <v>54</v>
      </c>
      <c r="K3" s="1065"/>
      <c r="L3" s="1065"/>
      <c r="M3" s="1065"/>
      <c r="N3" s="1065"/>
      <c r="O3" s="1065"/>
      <c r="P3" s="1065"/>
      <c r="Q3" s="583"/>
      <c r="R3" s="1065" t="s">
        <v>55</v>
      </c>
      <c r="S3" s="1065"/>
      <c r="T3" s="1065"/>
      <c r="U3" s="1065"/>
      <c r="V3" s="1065"/>
      <c r="W3" s="1065"/>
      <c r="X3" s="1065"/>
      <c r="Y3" s="583"/>
      <c r="Z3" s="1065" t="s">
        <v>56</v>
      </c>
      <c r="AA3" s="1065"/>
      <c r="AB3" s="1065"/>
      <c r="AC3" s="1065"/>
      <c r="AD3" s="1065"/>
      <c r="AE3" s="1065"/>
      <c r="AF3" s="1065"/>
      <c r="AG3" s="585"/>
      <c r="AH3" s="1064" t="s">
        <v>57</v>
      </c>
      <c r="AI3" s="1064"/>
      <c r="AJ3" s="1064"/>
      <c r="AK3" s="1064"/>
      <c r="AL3" s="1064"/>
      <c r="AM3" s="1064"/>
      <c r="AN3" s="1064"/>
    </row>
    <row r="4" spans="1:44" s="670" customFormat="1" ht="33" customHeight="1" x14ac:dyDescent="0.3">
      <c r="A4" s="587"/>
      <c r="B4" s="669"/>
      <c r="C4" s="1063" t="s">
        <v>183</v>
      </c>
      <c r="D4" s="1063"/>
      <c r="E4" s="1063" t="s">
        <v>184</v>
      </c>
      <c r="F4" s="1063"/>
      <c r="G4" s="1063" t="s">
        <v>185</v>
      </c>
      <c r="H4" s="1063"/>
      <c r="I4" s="674"/>
      <c r="J4" s="669"/>
      <c r="K4" s="1063" t="s">
        <v>183</v>
      </c>
      <c r="L4" s="1063"/>
      <c r="M4" s="1063" t="s">
        <v>184</v>
      </c>
      <c r="N4" s="1063"/>
      <c r="O4" s="1063" t="s">
        <v>185</v>
      </c>
      <c r="P4" s="1063"/>
      <c r="Q4" s="588"/>
      <c r="R4" s="669"/>
      <c r="S4" s="1063" t="s">
        <v>183</v>
      </c>
      <c r="T4" s="1063"/>
      <c r="U4" s="1063" t="s">
        <v>184</v>
      </c>
      <c r="V4" s="1063"/>
      <c r="W4" s="1063" t="s">
        <v>185</v>
      </c>
      <c r="X4" s="1063"/>
      <c r="Y4" s="588"/>
      <c r="Z4" s="669"/>
      <c r="AA4" s="1063" t="s">
        <v>183</v>
      </c>
      <c r="AB4" s="1063"/>
      <c r="AC4" s="1063" t="s">
        <v>184</v>
      </c>
      <c r="AD4" s="1063"/>
      <c r="AE4" s="1063" t="s">
        <v>185</v>
      </c>
      <c r="AF4" s="1063"/>
      <c r="AG4" s="588"/>
      <c r="AH4" s="669"/>
      <c r="AI4" s="1063" t="s">
        <v>183</v>
      </c>
      <c r="AJ4" s="1063"/>
      <c r="AK4" s="1063" t="s">
        <v>184</v>
      </c>
      <c r="AL4" s="1063"/>
      <c r="AM4" s="1063" t="s">
        <v>185</v>
      </c>
      <c r="AN4" s="1063"/>
    </row>
    <row r="5" spans="1:44" s="586" customFormat="1" ht="25.5" customHeight="1" x14ac:dyDescent="0.3">
      <c r="A5" s="731"/>
      <c r="B5" s="731" t="s">
        <v>186</v>
      </c>
      <c r="C5" s="731" t="s">
        <v>187</v>
      </c>
      <c r="D5" s="731" t="s">
        <v>140</v>
      </c>
      <c r="E5" s="731" t="s">
        <v>188</v>
      </c>
      <c r="F5" s="731" t="s">
        <v>140</v>
      </c>
      <c r="G5" s="731" t="s">
        <v>189</v>
      </c>
      <c r="H5" s="731" t="s">
        <v>140</v>
      </c>
      <c r="I5" s="694"/>
      <c r="J5" s="731" t="s">
        <v>186</v>
      </c>
      <c r="K5" s="731" t="s">
        <v>187</v>
      </c>
      <c r="L5" s="731" t="s">
        <v>140</v>
      </c>
      <c r="M5" s="731" t="s">
        <v>188</v>
      </c>
      <c r="N5" s="731" t="s">
        <v>140</v>
      </c>
      <c r="O5" s="731" t="s">
        <v>189</v>
      </c>
      <c r="P5" s="731" t="s">
        <v>140</v>
      </c>
      <c r="Q5" s="731"/>
      <c r="R5" s="731" t="s">
        <v>186</v>
      </c>
      <c r="S5" s="731" t="s">
        <v>187</v>
      </c>
      <c r="T5" s="731" t="s">
        <v>140</v>
      </c>
      <c r="U5" s="731" t="s">
        <v>188</v>
      </c>
      <c r="V5" s="731" t="s">
        <v>140</v>
      </c>
      <c r="W5" s="731" t="s">
        <v>189</v>
      </c>
      <c r="X5" s="731" t="s">
        <v>140</v>
      </c>
      <c r="Y5" s="731"/>
      <c r="Z5" s="731" t="s">
        <v>186</v>
      </c>
      <c r="AA5" s="731" t="s">
        <v>187</v>
      </c>
      <c r="AB5" s="731" t="s">
        <v>140</v>
      </c>
      <c r="AC5" s="731" t="s">
        <v>188</v>
      </c>
      <c r="AD5" s="731" t="s">
        <v>140</v>
      </c>
      <c r="AE5" s="731" t="s">
        <v>189</v>
      </c>
      <c r="AF5" s="731" t="s">
        <v>140</v>
      </c>
      <c r="AG5" s="732"/>
      <c r="AH5" s="731" t="s">
        <v>186</v>
      </c>
      <c r="AI5" s="731" t="s">
        <v>187</v>
      </c>
      <c r="AJ5" s="731" t="s">
        <v>140</v>
      </c>
      <c r="AK5" s="731" t="s">
        <v>188</v>
      </c>
      <c r="AL5" s="731" t="s">
        <v>140</v>
      </c>
      <c r="AM5" s="731" t="s">
        <v>189</v>
      </c>
      <c r="AN5" s="731" t="s">
        <v>140</v>
      </c>
    </row>
    <row r="6" spans="1:44" x14ac:dyDescent="0.25">
      <c r="B6" s="588"/>
      <c r="C6" s="588"/>
      <c r="D6" s="588"/>
      <c r="E6" s="588"/>
      <c r="F6" s="588"/>
      <c r="G6" s="588"/>
      <c r="H6" s="588"/>
      <c r="I6" s="674"/>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row>
    <row r="7" spans="1:44" ht="13.8" x14ac:dyDescent="0.25">
      <c r="A7" s="589" t="s">
        <v>33</v>
      </c>
      <c r="B7" s="741">
        <v>47358.000000000044</v>
      </c>
      <c r="C7" s="741">
        <v>1021</v>
      </c>
      <c r="D7" s="742">
        <v>2.1559187465686875</v>
      </c>
      <c r="E7" s="741">
        <v>1547</v>
      </c>
      <c r="F7" s="742">
        <v>3.2666075425482464</v>
      </c>
      <c r="G7" s="741">
        <v>641</v>
      </c>
      <c r="H7" s="742">
        <v>1.3535199966214777</v>
      </c>
      <c r="I7" s="695"/>
      <c r="J7" s="741">
        <v>44136.200000000361</v>
      </c>
      <c r="K7" s="741">
        <v>1024</v>
      </c>
      <c r="L7" s="742">
        <v>2.320090991068537</v>
      </c>
      <c r="M7" s="741">
        <v>1540</v>
      </c>
      <c r="N7" s="742">
        <v>3.4891993420366672</v>
      </c>
      <c r="O7" s="741">
        <v>635</v>
      </c>
      <c r="P7" s="742">
        <v>1.4387283001255087</v>
      </c>
      <c r="Q7" s="634"/>
      <c r="R7" s="741">
        <v>39947.200000000099</v>
      </c>
      <c r="S7" s="741">
        <v>933</v>
      </c>
      <c r="T7" s="742">
        <v>2.3355829695197605</v>
      </c>
      <c r="U7" s="741">
        <v>1469</v>
      </c>
      <c r="V7" s="742">
        <v>3.6773541074217877</v>
      </c>
      <c r="W7" s="741">
        <v>659</v>
      </c>
      <c r="X7" s="742">
        <v>1.6496775743982015</v>
      </c>
      <c r="Y7" s="634"/>
      <c r="Z7" s="741">
        <v>44077.80000000025</v>
      </c>
      <c r="AA7" s="741">
        <v>1016</v>
      </c>
      <c r="AB7" s="742">
        <v>2.30501522308281</v>
      </c>
      <c r="AC7" s="741">
        <v>1355</v>
      </c>
      <c r="AD7" s="742">
        <v>3.0741098693673283</v>
      </c>
      <c r="AE7" s="741">
        <v>591</v>
      </c>
      <c r="AF7" s="742">
        <v>1.3408110205137205</v>
      </c>
      <c r="AG7" s="634"/>
      <c r="AH7" s="741">
        <v>45798.600000000268</v>
      </c>
      <c r="AI7" s="741">
        <v>1016</v>
      </c>
      <c r="AJ7" s="742">
        <v>2.2184084229648811</v>
      </c>
      <c r="AK7" s="741">
        <v>1417</v>
      </c>
      <c r="AL7" s="742">
        <v>3.0939810387216897</v>
      </c>
      <c r="AM7" s="741">
        <v>616</v>
      </c>
      <c r="AN7" s="742">
        <v>1.3450192800653216</v>
      </c>
      <c r="AO7" s="582"/>
      <c r="AP7" s="582"/>
      <c r="AR7" s="582"/>
    </row>
    <row r="8" spans="1:44" ht="13.8" x14ac:dyDescent="0.25">
      <c r="A8" s="597"/>
      <c r="B8" s="743"/>
      <c r="C8" s="743"/>
      <c r="D8" s="743"/>
      <c r="E8" s="743"/>
      <c r="F8" s="743"/>
      <c r="G8" s="743"/>
      <c r="H8" s="743"/>
      <c r="I8" s="696"/>
      <c r="J8" s="743"/>
      <c r="K8" s="743"/>
      <c r="L8" s="743"/>
      <c r="M8" s="743"/>
      <c r="N8" s="743"/>
      <c r="O8" s="743"/>
      <c r="P8" s="743"/>
      <c r="Q8" s="638"/>
      <c r="R8" s="743"/>
      <c r="S8" s="743"/>
      <c r="T8" s="743"/>
      <c r="U8" s="743"/>
      <c r="V8" s="743"/>
      <c r="W8" s="743"/>
      <c r="X8" s="743"/>
      <c r="Y8" s="638"/>
      <c r="Z8" s="743"/>
      <c r="AA8" s="743"/>
      <c r="AB8" s="743"/>
      <c r="AC8" s="743"/>
      <c r="AD8" s="743"/>
      <c r="AE8" s="743"/>
      <c r="AF8" s="743"/>
      <c r="AG8" s="638"/>
      <c r="AH8" s="743"/>
      <c r="AI8" s="743"/>
      <c r="AJ8" s="743"/>
      <c r="AK8" s="743"/>
      <c r="AL8" s="743"/>
      <c r="AM8" s="743"/>
      <c r="AN8" s="743"/>
    </row>
    <row r="9" spans="1:44" ht="13.8" x14ac:dyDescent="0.25">
      <c r="A9" s="589" t="s">
        <v>10</v>
      </c>
      <c r="B9" s="744"/>
      <c r="C9" s="744"/>
      <c r="D9" s="744"/>
      <c r="E9" s="744"/>
      <c r="F9" s="744"/>
      <c r="G9" s="744"/>
      <c r="H9" s="744"/>
      <c r="I9" s="695"/>
      <c r="J9" s="744"/>
      <c r="K9" s="744"/>
      <c r="L9" s="744"/>
      <c r="M9" s="744"/>
      <c r="N9" s="744"/>
      <c r="O9" s="744"/>
      <c r="P9" s="744"/>
      <c r="Q9" s="634"/>
      <c r="R9" s="744"/>
      <c r="S9" s="744"/>
      <c r="T9" s="744"/>
      <c r="U9" s="744"/>
      <c r="V9" s="744"/>
      <c r="W9" s="744"/>
      <c r="X9" s="744"/>
      <c r="Y9" s="634"/>
      <c r="Z9" s="744"/>
      <c r="AA9" s="744"/>
      <c r="AB9" s="744"/>
      <c r="AC9" s="744"/>
      <c r="AD9" s="744"/>
      <c r="AE9" s="744"/>
      <c r="AF9" s="744"/>
      <c r="AG9" s="634"/>
      <c r="AH9" s="744"/>
      <c r="AI9" s="744"/>
      <c r="AJ9" s="744"/>
      <c r="AK9" s="744"/>
      <c r="AL9" s="744"/>
      <c r="AM9" s="744"/>
      <c r="AN9" s="744"/>
    </row>
    <row r="10" spans="1:44" ht="13.8" x14ac:dyDescent="0.25">
      <c r="A10" s="600" t="s">
        <v>11</v>
      </c>
      <c r="B10" s="744">
        <v>16870.800000000014</v>
      </c>
      <c r="C10" s="744">
        <v>395</v>
      </c>
      <c r="D10" s="745">
        <v>2.341323470137751</v>
      </c>
      <c r="E10" s="744">
        <v>370</v>
      </c>
      <c r="F10" s="745">
        <v>2.1931384403821972</v>
      </c>
      <c r="G10" s="744">
        <v>128</v>
      </c>
      <c r="H10" s="745">
        <v>0.75870735234843578</v>
      </c>
      <c r="I10" s="697"/>
      <c r="J10" s="744">
        <v>15760.400000000122</v>
      </c>
      <c r="K10" s="744">
        <v>409</v>
      </c>
      <c r="L10" s="745">
        <v>2.5951117991928938</v>
      </c>
      <c r="M10" s="744">
        <v>375</v>
      </c>
      <c r="N10" s="745">
        <v>2.3793812339788145</v>
      </c>
      <c r="O10" s="744">
        <v>150</v>
      </c>
      <c r="P10" s="745">
        <v>0.95175249359152592</v>
      </c>
      <c r="Q10" s="642"/>
      <c r="R10" s="744">
        <v>14321.400000000021</v>
      </c>
      <c r="S10" s="744">
        <v>325</v>
      </c>
      <c r="T10" s="745">
        <v>2.2693312106358281</v>
      </c>
      <c r="U10" s="744">
        <v>368</v>
      </c>
      <c r="V10" s="745">
        <v>2.5695811861968765</v>
      </c>
      <c r="W10" s="744">
        <v>152</v>
      </c>
      <c r="X10" s="745">
        <v>1.0613487508204489</v>
      </c>
      <c r="Y10" s="642"/>
      <c r="Z10" s="744">
        <v>18966.800000000159</v>
      </c>
      <c r="AA10" s="744">
        <v>384</v>
      </c>
      <c r="AB10" s="745">
        <v>2.0245903367990215</v>
      </c>
      <c r="AC10" s="744">
        <v>358</v>
      </c>
      <c r="AD10" s="745">
        <v>1.8875086994115875</v>
      </c>
      <c r="AE10" s="744">
        <v>150</v>
      </c>
      <c r="AF10" s="745">
        <v>0.79085560031211766</v>
      </c>
      <c r="AG10" s="642"/>
      <c r="AH10" s="744">
        <v>21137.400000000169</v>
      </c>
      <c r="AI10" s="744">
        <v>431</v>
      </c>
      <c r="AJ10" s="745">
        <v>2.0390398062202379</v>
      </c>
      <c r="AK10" s="744">
        <v>434</v>
      </c>
      <c r="AL10" s="745">
        <v>2.0532326586997289</v>
      </c>
      <c r="AM10" s="744">
        <v>171</v>
      </c>
      <c r="AN10" s="745">
        <v>0.80899259133099921</v>
      </c>
      <c r="AO10" s="582"/>
      <c r="AP10" s="582"/>
      <c r="AR10" s="582"/>
    </row>
    <row r="11" spans="1:44" ht="13.8" x14ac:dyDescent="0.25">
      <c r="A11" s="601" t="s">
        <v>12</v>
      </c>
      <c r="B11" s="743">
        <v>30487.200000000026</v>
      </c>
      <c r="C11" s="743">
        <v>626</v>
      </c>
      <c r="D11" s="746">
        <v>2.0533207378834377</v>
      </c>
      <c r="E11" s="743">
        <v>1177</v>
      </c>
      <c r="F11" s="746">
        <v>3.8606365950300421</v>
      </c>
      <c r="G11" s="743">
        <v>513</v>
      </c>
      <c r="H11" s="746">
        <v>1.6826733842399419</v>
      </c>
      <c r="I11" s="698"/>
      <c r="J11" s="743">
        <v>28375.800000000236</v>
      </c>
      <c r="K11" s="743">
        <v>615</v>
      </c>
      <c r="L11" s="746">
        <v>2.1673397754424366</v>
      </c>
      <c r="M11" s="743">
        <v>1165</v>
      </c>
      <c r="N11" s="746">
        <v>4.1056111193340463</v>
      </c>
      <c r="O11" s="743">
        <v>485</v>
      </c>
      <c r="P11" s="746">
        <v>1.7092029123407833</v>
      </c>
      <c r="Q11" s="643"/>
      <c r="R11" s="743">
        <v>25625.800000000076</v>
      </c>
      <c r="S11" s="743">
        <v>608</v>
      </c>
      <c r="T11" s="746">
        <v>2.3726088551381741</v>
      </c>
      <c r="U11" s="743">
        <v>1101</v>
      </c>
      <c r="V11" s="746">
        <v>4.2964512327419895</v>
      </c>
      <c r="W11" s="743">
        <v>507</v>
      </c>
      <c r="X11" s="746">
        <v>1.9784748183471288</v>
      </c>
      <c r="Y11" s="643"/>
      <c r="Z11" s="743">
        <v>25111.000000000091</v>
      </c>
      <c r="AA11" s="743">
        <v>632</v>
      </c>
      <c r="AB11" s="746">
        <v>2.51682529568714</v>
      </c>
      <c r="AC11" s="743">
        <v>997</v>
      </c>
      <c r="AD11" s="746">
        <v>3.97037155031658</v>
      </c>
      <c r="AE11" s="743">
        <v>441</v>
      </c>
      <c r="AF11" s="746">
        <v>1.7562024610728302</v>
      </c>
      <c r="AG11" s="643"/>
      <c r="AH11" s="743">
        <v>24661.200000000103</v>
      </c>
      <c r="AI11" s="743">
        <v>585</v>
      </c>
      <c r="AJ11" s="746">
        <v>2.3721473407619968</v>
      </c>
      <c r="AK11" s="743">
        <v>983</v>
      </c>
      <c r="AL11" s="746">
        <v>3.9860185230240051</v>
      </c>
      <c r="AM11" s="743">
        <v>445</v>
      </c>
      <c r="AN11" s="746">
        <v>1.8044539600668181</v>
      </c>
      <c r="AO11" s="582"/>
      <c r="AP11" s="582"/>
      <c r="AR11" s="582"/>
    </row>
    <row r="12" spans="1:44" ht="13.8" x14ac:dyDescent="0.25">
      <c r="A12" s="589" t="s">
        <v>13</v>
      </c>
      <c r="B12" s="744"/>
      <c r="C12" s="744"/>
      <c r="D12" s="744"/>
      <c r="E12" s="744"/>
      <c r="F12" s="744"/>
      <c r="G12" s="744"/>
      <c r="H12" s="744"/>
      <c r="I12" s="695"/>
      <c r="J12" s="744"/>
      <c r="K12" s="744"/>
      <c r="L12" s="744"/>
      <c r="M12" s="744"/>
      <c r="N12" s="744"/>
      <c r="O12" s="744"/>
      <c r="P12" s="744"/>
      <c r="Q12" s="634"/>
      <c r="R12" s="744"/>
      <c r="S12" s="744"/>
      <c r="T12" s="744"/>
      <c r="U12" s="744"/>
      <c r="V12" s="744"/>
      <c r="W12" s="744"/>
      <c r="X12" s="744"/>
      <c r="Y12" s="634"/>
      <c r="Z12" s="744"/>
      <c r="AA12" s="744"/>
      <c r="AB12" s="744"/>
      <c r="AC12" s="744"/>
      <c r="AD12" s="744"/>
      <c r="AE12" s="744"/>
      <c r="AF12" s="744"/>
      <c r="AG12" s="634"/>
      <c r="AH12" s="744"/>
      <c r="AI12" s="744"/>
      <c r="AJ12" s="744"/>
      <c r="AK12" s="744"/>
      <c r="AL12" s="744"/>
      <c r="AM12" s="744"/>
      <c r="AN12" s="744"/>
    </row>
    <row r="13" spans="1:44" ht="13.8" x14ac:dyDescent="0.25">
      <c r="A13" s="600" t="s">
        <v>14</v>
      </c>
      <c r="B13" s="744">
        <v>2460.800000000002</v>
      </c>
      <c r="C13" s="744">
        <v>105</v>
      </c>
      <c r="D13" s="745">
        <v>4.2669050715214532</v>
      </c>
      <c r="E13" s="744">
        <v>208</v>
      </c>
      <c r="F13" s="745">
        <v>8.4525357607282121</v>
      </c>
      <c r="G13" s="744">
        <v>36</v>
      </c>
      <c r="H13" s="745">
        <v>1.4629388816644981</v>
      </c>
      <c r="I13" s="697"/>
      <c r="J13" s="744">
        <v>5133.9999999999864</v>
      </c>
      <c r="K13" s="744">
        <v>77</v>
      </c>
      <c r="L13" s="745">
        <v>1.4998052201012895</v>
      </c>
      <c r="M13" s="744">
        <v>144</v>
      </c>
      <c r="N13" s="745">
        <v>2.8048305414881258</v>
      </c>
      <c r="O13" s="744">
        <v>41</v>
      </c>
      <c r="P13" s="745">
        <v>0.79859758472925801</v>
      </c>
      <c r="Q13" s="642"/>
      <c r="R13" s="744">
        <v>4081.199999999998</v>
      </c>
      <c r="S13" s="744">
        <v>69</v>
      </c>
      <c r="T13" s="745">
        <v>1.6906792119964724</v>
      </c>
      <c r="U13" s="744">
        <v>154</v>
      </c>
      <c r="V13" s="745">
        <v>3.7733999803979241</v>
      </c>
      <c r="W13" s="744">
        <v>31</v>
      </c>
      <c r="X13" s="745">
        <v>0.75958051553464701</v>
      </c>
      <c r="Y13" s="642"/>
      <c r="Z13" s="744">
        <v>4202.599999999994</v>
      </c>
      <c r="AA13" s="744">
        <v>65</v>
      </c>
      <c r="AB13" s="745">
        <v>1.5466615904440131</v>
      </c>
      <c r="AC13" s="744">
        <v>126</v>
      </c>
      <c r="AD13" s="745">
        <v>2.9981440060914712</v>
      </c>
      <c r="AE13" s="744">
        <v>35</v>
      </c>
      <c r="AF13" s="745">
        <v>0.83281777946985314</v>
      </c>
      <c r="AG13" s="642"/>
      <c r="AH13" s="744">
        <v>5571.9999999999918</v>
      </c>
      <c r="AI13" s="744">
        <v>64</v>
      </c>
      <c r="AJ13" s="745">
        <v>1.1486001435750197</v>
      </c>
      <c r="AK13" s="744">
        <v>199</v>
      </c>
      <c r="AL13" s="745">
        <v>3.5714285714285765</v>
      </c>
      <c r="AM13" s="744">
        <v>87</v>
      </c>
      <c r="AN13" s="745">
        <v>1.5613783201722924</v>
      </c>
      <c r="AO13" s="582"/>
      <c r="AP13" s="582"/>
      <c r="AR13" s="582"/>
    </row>
    <row r="14" spans="1:44" ht="13.8" x14ac:dyDescent="0.25">
      <c r="A14" s="600" t="s">
        <v>15</v>
      </c>
      <c r="B14" s="744">
        <v>3677.8000000000038</v>
      </c>
      <c r="C14" s="744">
        <v>203</v>
      </c>
      <c r="D14" s="745">
        <v>5.5196041111534013</v>
      </c>
      <c r="E14" s="744">
        <v>313</v>
      </c>
      <c r="F14" s="745">
        <v>8.510522595029629</v>
      </c>
      <c r="G14" s="744">
        <v>124</v>
      </c>
      <c r="H14" s="745">
        <v>3.3715808363695654</v>
      </c>
      <c r="I14" s="697"/>
      <c r="J14" s="744">
        <v>8434.9999999999673</v>
      </c>
      <c r="K14" s="744">
        <v>174</v>
      </c>
      <c r="L14" s="745">
        <v>2.0628334321280462</v>
      </c>
      <c r="M14" s="744">
        <v>292</v>
      </c>
      <c r="N14" s="745">
        <v>3.46176644931833</v>
      </c>
      <c r="O14" s="744">
        <v>114</v>
      </c>
      <c r="P14" s="745">
        <v>1.3515115589804438</v>
      </c>
      <c r="Q14" s="642"/>
      <c r="R14" s="744">
        <v>7797.99999999999</v>
      </c>
      <c r="S14" s="744">
        <v>196</v>
      </c>
      <c r="T14" s="745">
        <v>2.5134649910233424</v>
      </c>
      <c r="U14" s="744">
        <v>298</v>
      </c>
      <c r="V14" s="745">
        <v>3.8214926904334492</v>
      </c>
      <c r="W14" s="744">
        <v>124</v>
      </c>
      <c r="X14" s="745">
        <v>1.5901513208515023</v>
      </c>
      <c r="Y14" s="642"/>
      <c r="Z14" s="744">
        <v>9476.7999999999811</v>
      </c>
      <c r="AA14" s="744">
        <v>191</v>
      </c>
      <c r="AB14" s="745">
        <v>2.0154482525747128</v>
      </c>
      <c r="AC14" s="744">
        <v>270</v>
      </c>
      <c r="AD14" s="745">
        <v>2.849062974843835</v>
      </c>
      <c r="AE14" s="744">
        <v>119</v>
      </c>
      <c r="AF14" s="745">
        <v>1.2556981259496902</v>
      </c>
      <c r="AG14" s="642"/>
      <c r="AH14" s="744">
        <v>10241.39999999998</v>
      </c>
      <c r="AI14" s="744">
        <v>191</v>
      </c>
      <c r="AJ14" s="745">
        <v>1.8649793973480224</v>
      </c>
      <c r="AK14" s="744">
        <v>287</v>
      </c>
      <c r="AL14" s="745">
        <v>2.8023512410412694</v>
      </c>
      <c r="AM14" s="744">
        <v>110</v>
      </c>
      <c r="AN14" s="745">
        <v>1.0740719042318454</v>
      </c>
      <c r="AO14" s="582"/>
      <c r="AP14" s="582"/>
      <c r="AR14" s="582"/>
    </row>
    <row r="15" spans="1:44" ht="13.8" x14ac:dyDescent="0.25">
      <c r="A15" s="600" t="s">
        <v>16</v>
      </c>
      <c r="B15" s="744">
        <v>6552.1999999999971</v>
      </c>
      <c r="C15" s="744">
        <v>404</v>
      </c>
      <c r="D15" s="745">
        <v>6.1658679527486981</v>
      </c>
      <c r="E15" s="744">
        <v>538</v>
      </c>
      <c r="F15" s="745">
        <v>8.2109825707396027</v>
      </c>
      <c r="G15" s="744">
        <v>185</v>
      </c>
      <c r="H15" s="745">
        <v>2.8234791367784879</v>
      </c>
      <c r="I15" s="697"/>
      <c r="J15" s="744">
        <v>15095.399999999981</v>
      </c>
      <c r="K15" s="744">
        <v>345</v>
      </c>
      <c r="L15" s="745">
        <v>2.2854644461226625</v>
      </c>
      <c r="M15" s="744">
        <v>528</v>
      </c>
      <c r="N15" s="745">
        <v>3.4977542827616404</v>
      </c>
      <c r="O15" s="744">
        <v>182</v>
      </c>
      <c r="P15" s="745">
        <v>1.2056653020125352</v>
      </c>
      <c r="Q15" s="642"/>
      <c r="R15" s="744">
        <v>13397.399999999996</v>
      </c>
      <c r="S15" s="744">
        <v>352</v>
      </c>
      <c r="T15" s="745">
        <v>2.6273754609103266</v>
      </c>
      <c r="U15" s="744">
        <v>525</v>
      </c>
      <c r="V15" s="745">
        <v>3.9186707868690953</v>
      </c>
      <c r="W15" s="744">
        <v>198</v>
      </c>
      <c r="X15" s="745">
        <v>1.4778986967620587</v>
      </c>
      <c r="Y15" s="642"/>
      <c r="Z15" s="744">
        <v>13788.999999999989</v>
      </c>
      <c r="AA15" s="744">
        <v>375</v>
      </c>
      <c r="AB15" s="745">
        <v>2.7195590688229769</v>
      </c>
      <c r="AC15" s="744">
        <v>473</v>
      </c>
      <c r="AD15" s="745">
        <v>3.4302705054753817</v>
      </c>
      <c r="AE15" s="744">
        <v>185</v>
      </c>
      <c r="AF15" s="745">
        <v>1.3416491406193354</v>
      </c>
      <c r="AG15" s="642"/>
      <c r="AH15" s="744">
        <v>13097.399999999996</v>
      </c>
      <c r="AI15" s="744">
        <v>315</v>
      </c>
      <c r="AJ15" s="745">
        <v>2.4050574923267223</v>
      </c>
      <c r="AK15" s="744">
        <v>430</v>
      </c>
      <c r="AL15" s="745">
        <v>3.2830943546047315</v>
      </c>
      <c r="AM15" s="744">
        <v>177</v>
      </c>
      <c r="AN15" s="745">
        <v>1.3514132575931106</v>
      </c>
      <c r="AO15" s="582"/>
      <c r="AP15" s="582"/>
      <c r="AR15" s="582"/>
    </row>
    <row r="16" spans="1:44" ht="13.8" x14ac:dyDescent="0.25">
      <c r="A16" s="600" t="s">
        <v>17</v>
      </c>
      <c r="B16" s="744">
        <v>4833.4000000000015</v>
      </c>
      <c r="C16" s="744">
        <v>234</v>
      </c>
      <c r="D16" s="745">
        <v>4.8413125336202247</v>
      </c>
      <c r="E16" s="744">
        <v>381</v>
      </c>
      <c r="F16" s="745">
        <v>7.8826498944842118</v>
      </c>
      <c r="G16" s="744">
        <v>200</v>
      </c>
      <c r="H16" s="745">
        <v>4.1378739603591663</v>
      </c>
      <c r="I16" s="697"/>
      <c r="J16" s="744">
        <v>11997.2</v>
      </c>
      <c r="K16" s="744">
        <v>346</v>
      </c>
      <c r="L16" s="745">
        <v>2.8840062681292298</v>
      </c>
      <c r="M16" s="744">
        <v>417</v>
      </c>
      <c r="N16" s="745">
        <v>3.4758110225719334</v>
      </c>
      <c r="O16" s="744">
        <v>221</v>
      </c>
      <c r="P16" s="745">
        <v>1.8420964891808087</v>
      </c>
      <c r="Q16" s="642"/>
      <c r="R16" s="744">
        <v>11461.600000000002</v>
      </c>
      <c r="S16" s="744">
        <v>265</v>
      </c>
      <c r="T16" s="745">
        <v>2.3120681231241709</v>
      </c>
      <c r="U16" s="744">
        <v>377</v>
      </c>
      <c r="V16" s="745">
        <v>3.2892440845955182</v>
      </c>
      <c r="W16" s="744">
        <v>220</v>
      </c>
      <c r="X16" s="745">
        <v>1.9194527814615756</v>
      </c>
      <c r="Y16" s="642"/>
      <c r="Z16" s="744">
        <v>13110.199999999986</v>
      </c>
      <c r="AA16" s="744">
        <v>337</v>
      </c>
      <c r="AB16" s="745">
        <v>2.5705176122408533</v>
      </c>
      <c r="AC16" s="744">
        <v>388</v>
      </c>
      <c r="AD16" s="745">
        <v>2.9595276959924366</v>
      </c>
      <c r="AE16" s="744">
        <v>187</v>
      </c>
      <c r="AF16" s="745">
        <v>1.4263703070891383</v>
      </c>
      <c r="AG16" s="642"/>
      <c r="AH16" s="744">
        <v>13560.19999999999</v>
      </c>
      <c r="AI16" s="744">
        <v>363</v>
      </c>
      <c r="AJ16" s="745">
        <v>2.676951667379539</v>
      </c>
      <c r="AK16" s="744">
        <v>404</v>
      </c>
      <c r="AL16" s="745">
        <v>2.9793070898659333</v>
      </c>
      <c r="AM16" s="744">
        <v>200</v>
      </c>
      <c r="AN16" s="745">
        <v>1.4749044999336305</v>
      </c>
      <c r="AO16" s="582"/>
      <c r="AP16" s="582"/>
      <c r="AR16" s="582"/>
    </row>
    <row r="17" spans="1:255" ht="13.8" x14ac:dyDescent="0.25">
      <c r="A17" s="600" t="s">
        <v>18</v>
      </c>
      <c r="B17" s="744">
        <v>1432.9999999999998</v>
      </c>
      <c r="C17" s="744">
        <v>75</v>
      </c>
      <c r="D17" s="745">
        <v>5.2337752965806006</v>
      </c>
      <c r="E17" s="744">
        <v>107</v>
      </c>
      <c r="F17" s="745">
        <v>7.4668527564549905</v>
      </c>
      <c r="G17" s="744">
        <v>96</v>
      </c>
      <c r="H17" s="745">
        <v>6.6992323796231696</v>
      </c>
      <c r="I17" s="697"/>
      <c r="J17" s="744">
        <v>3474.5999999999972</v>
      </c>
      <c r="K17" s="744">
        <v>82</v>
      </c>
      <c r="L17" s="745">
        <v>2.3599838830368984</v>
      </c>
      <c r="M17" s="744">
        <v>159</v>
      </c>
      <c r="N17" s="745">
        <v>4.5760663097910586</v>
      </c>
      <c r="O17" s="744">
        <v>77</v>
      </c>
      <c r="P17" s="745">
        <v>2.2160824267541606</v>
      </c>
      <c r="Q17" s="642"/>
      <c r="R17" s="744">
        <v>3209.0000000000018</v>
      </c>
      <c r="S17" s="744">
        <v>51</v>
      </c>
      <c r="T17" s="745">
        <v>1.5892801495793072</v>
      </c>
      <c r="U17" s="744">
        <v>115</v>
      </c>
      <c r="V17" s="745">
        <v>3.5836709255219676</v>
      </c>
      <c r="W17" s="744">
        <v>86</v>
      </c>
      <c r="X17" s="745">
        <v>2.6799626051729497</v>
      </c>
      <c r="Y17" s="642"/>
      <c r="Z17" s="744">
        <v>3499.2000000000025</v>
      </c>
      <c r="AA17" s="744">
        <v>48</v>
      </c>
      <c r="AB17" s="745">
        <v>1.3717421124828522</v>
      </c>
      <c r="AC17" s="744">
        <v>98</v>
      </c>
      <c r="AD17" s="745">
        <v>2.8006401463191568</v>
      </c>
      <c r="AE17" s="744">
        <v>65</v>
      </c>
      <c r="AF17" s="745">
        <v>1.8575674439871956</v>
      </c>
      <c r="AG17" s="642"/>
      <c r="AH17" s="744">
        <v>3327.6</v>
      </c>
      <c r="AI17" s="744">
        <v>83</v>
      </c>
      <c r="AJ17" s="745">
        <v>2.4942901791080661</v>
      </c>
      <c r="AK17" s="744">
        <v>97</v>
      </c>
      <c r="AL17" s="745">
        <v>2.9150138237768966</v>
      </c>
      <c r="AM17" s="744">
        <v>42</v>
      </c>
      <c r="AN17" s="745">
        <v>1.2621709340064913</v>
      </c>
      <c r="AO17" s="582"/>
      <c r="AP17" s="582"/>
      <c r="AR17" s="582"/>
    </row>
    <row r="18" spans="1:255" s="589" customFormat="1" ht="13.8" x14ac:dyDescent="0.25">
      <c r="A18" s="661" t="s">
        <v>137</v>
      </c>
      <c r="B18" s="747"/>
      <c r="C18" s="699"/>
      <c r="D18" s="700"/>
      <c r="E18" s="699"/>
      <c r="F18" s="700"/>
      <c r="G18" s="699"/>
      <c r="H18" s="700"/>
      <c r="I18" s="701"/>
      <c r="J18" s="747"/>
      <c r="K18" s="699"/>
      <c r="L18" s="700"/>
      <c r="M18" s="699"/>
      <c r="N18" s="700"/>
      <c r="O18" s="699"/>
      <c r="P18" s="700"/>
      <c r="Q18" s="699"/>
      <c r="R18" s="747"/>
      <c r="S18" s="699"/>
      <c r="T18" s="700"/>
      <c r="U18" s="699"/>
      <c r="V18" s="700"/>
      <c r="W18" s="699"/>
      <c r="X18" s="700"/>
      <c r="Y18" s="699"/>
      <c r="Z18" s="747"/>
      <c r="AA18" s="699"/>
      <c r="AB18" s="700"/>
      <c r="AC18" s="699"/>
      <c r="AD18" s="700"/>
      <c r="AE18" s="699"/>
      <c r="AF18" s="700"/>
      <c r="AG18" s="699"/>
      <c r="AH18" s="747"/>
      <c r="AI18" s="699"/>
      <c r="AJ18" s="700"/>
      <c r="AK18" s="699"/>
      <c r="AL18" s="700"/>
      <c r="AM18" s="699"/>
      <c r="AN18" s="700"/>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c r="BW18" s="581"/>
      <c r="BX18" s="581"/>
      <c r="BY18" s="581"/>
      <c r="BZ18" s="581"/>
      <c r="CA18" s="581"/>
      <c r="CB18" s="581"/>
      <c r="CC18" s="581"/>
      <c r="CD18" s="581"/>
      <c r="CE18" s="581"/>
      <c r="CF18" s="581"/>
      <c r="CG18" s="581"/>
      <c r="CH18" s="581"/>
      <c r="CI18" s="581"/>
      <c r="CJ18" s="581"/>
      <c r="CK18" s="581"/>
      <c r="CL18" s="581"/>
      <c r="CM18" s="581"/>
      <c r="CN18" s="581"/>
      <c r="CO18" s="581"/>
      <c r="CP18" s="581"/>
      <c r="CQ18" s="581"/>
      <c r="CR18" s="581"/>
      <c r="CS18" s="581"/>
      <c r="CT18" s="581"/>
      <c r="CU18" s="581"/>
      <c r="CV18" s="581"/>
      <c r="CW18" s="581"/>
      <c r="CX18" s="581"/>
      <c r="CY18" s="581"/>
      <c r="CZ18" s="581"/>
      <c r="DA18" s="581"/>
      <c r="DB18" s="581"/>
      <c r="DC18" s="581"/>
      <c r="DD18" s="581"/>
      <c r="DE18" s="581"/>
      <c r="DF18" s="581"/>
      <c r="DG18" s="581"/>
      <c r="DH18" s="581"/>
      <c r="DI18" s="581"/>
      <c r="DJ18" s="581"/>
      <c r="DK18" s="581"/>
      <c r="DL18" s="581"/>
      <c r="DM18" s="581"/>
      <c r="DN18" s="581"/>
      <c r="DO18" s="581"/>
      <c r="DP18" s="581"/>
      <c r="DQ18" s="581"/>
      <c r="DR18" s="581"/>
      <c r="DS18" s="581"/>
      <c r="DT18" s="581"/>
      <c r="DU18" s="581"/>
      <c r="DV18" s="581"/>
      <c r="DW18" s="581"/>
      <c r="DX18" s="581"/>
      <c r="DY18" s="581"/>
      <c r="DZ18" s="581"/>
      <c r="EA18" s="581"/>
      <c r="EB18" s="581"/>
      <c r="EC18" s="581"/>
      <c r="ED18" s="581"/>
      <c r="EE18" s="581"/>
      <c r="EF18" s="581"/>
      <c r="EG18" s="581"/>
      <c r="EH18" s="581"/>
      <c r="EI18" s="581"/>
      <c r="EJ18" s="581"/>
      <c r="EK18" s="581"/>
      <c r="EL18" s="581"/>
      <c r="EM18" s="581"/>
      <c r="EN18" s="581"/>
      <c r="EO18" s="581"/>
      <c r="EP18" s="581"/>
      <c r="EQ18" s="581"/>
      <c r="ER18" s="581"/>
      <c r="ES18" s="581"/>
      <c r="ET18" s="581"/>
      <c r="EU18" s="581"/>
      <c r="EV18" s="581"/>
      <c r="EW18" s="581"/>
      <c r="EX18" s="581"/>
      <c r="EY18" s="581"/>
      <c r="EZ18" s="581"/>
      <c r="FA18" s="581"/>
      <c r="FB18" s="581"/>
      <c r="FC18" s="581"/>
      <c r="FD18" s="581"/>
      <c r="FE18" s="581"/>
      <c r="FF18" s="581"/>
      <c r="FG18" s="581"/>
      <c r="FH18" s="581"/>
      <c r="FI18" s="581"/>
      <c r="FJ18" s="581"/>
      <c r="FK18" s="581"/>
      <c r="FL18" s="581"/>
      <c r="FM18" s="581"/>
      <c r="FN18" s="581"/>
      <c r="FO18" s="581"/>
      <c r="FP18" s="581"/>
      <c r="FQ18" s="581"/>
      <c r="FR18" s="581"/>
      <c r="FS18" s="581"/>
      <c r="FT18" s="581"/>
      <c r="FU18" s="581"/>
      <c r="FV18" s="581"/>
      <c r="FW18" s="581"/>
      <c r="FX18" s="581"/>
      <c r="FY18" s="581"/>
      <c r="FZ18" s="581"/>
      <c r="GA18" s="581"/>
      <c r="GB18" s="581"/>
      <c r="GC18" s="581"/>
      <c r="GD18" s="581"/>
      <c r="GE18" s="581"/>
      <c r="GF18" s="581"/>
      <c r="GG18" s="581"/>
      <c r="GH18" s="581"/>
      <c r="GI18" s="581"/>
      <c r="GJ18" s="581"/>
      <c r="GK18" s="581"/>
      <c r="GL18" s="581"/>
      <c r="GM18" s="581"/>
      <c r="GN18" s="581"/>
      <c r="GO18" s="581"/>
      <c r="GP18" s="581"/>
      <c r="GQ18" s="581"/>
      <c r="GR18" s="581"/>
      <c r="GS18" s="581"/>
      <c r="GT18" s="581"/>
      <c r="GU18" s="581"/>
      <c r="GV18" s="581"/>
      <c r="GW18" s="581"/>
      <c r="GX18" s="581"/>
      <c r="GY18" s="581"/>
      <c r="GZ18" s="581"/>
      <c r="HA18" s="581"/>
      <c r="HB18" s="581"/>
      <c r="HC18" s="581"/>
      <c r="HD18" s="581"/>
      <c r="HE18" s="581"/>
      <c r="HF18" s="581"/>
      <c r="HG18" s="581"/>
      <c r="HH18" s="581"/>
      <c r="HI18" s="581"/>
      <c r="HJ18" s="581"/>
      <c r="HK18" s="581"/>
      <c r="HL18" s="581"/>
      <c r="HM18" s="581"/>
      <c r="HN18" s="581"/>
      <c r="HO18" s="581"/>
      <c r="HP18" s="581"/>
      <c r="HQ18" s="581"/>
      <c r="HR18" s="581"/>
      <c r="HS18" s="581"/>
      <c r="HT18" s="581"/>
      <c r="HU18" s="581"/>
      <c r="HV18" s="581"/>
      <c r="HW18" s="581"/>
      <c r="HX18" s="581"/>
      <c r="HY18" s="581"/>
      <c r="HZ18" s="581"/>
      <c r="IA18" s="581"/>
      <c r="IB18" s="581"/>
      <c r="IC18" s="581"/>
      <c r="ID18" s="581"/>
      <c r="IE18" s="581"/>
      <c r="IF18" s="581"/>
      <c r="IG18" s="581"/>
      <c r="IH18" s="581"/>
      <c r="II18" s="581"/>
      <c r="IJ18" s="581"/>
      <c r="IK18" s="581"/>
      <c r="IL18" s="581"/>
      <c r="IM18" s="581"/>
      <c r="IN18" s="581"/>
      <c r="IO18" s="581"/>
      <c r="IP18" s="581"/>
      <c r="IQ18" s="581"/>
      <c r="IR18" s="581"/>
      <c r="IS18" s="581"/>
      <c r="IT18" s="581"/>
      <c r="IU18" s="581"/>
    </row>
    <row r="19" spans="1:255" ht="13.8" x14ac:dyDescent="0.25">
      <c r="A19" s="589" t="s">
        <v>95</v>
      </c>
      <c r="B19" s="748">
        <v>90.824359136787891</v>
      </c>
      <c r="C19" s="748"/>
      <c r="D19" s="748">
        <v>90.695396669931441</v>
      </c>
      <c r="E19" s="748"/>
      <c r="F19" s="748">
        <v>91.079508726567553</v>
      </c>
      <c r="G19" s="748"/>
      <c r="H19" s="748">
        <v>91.263650546021836</v>
      </c>
      <c r="I19" s="749"/>
      <c r="J19" s="748">
        <v>90.797576592457077</v>
      </c>
      <c r="K19" s="748"/>
      <c r="L19" s="748">
        <v>90.625</v>
      </c>
      <c r="M19" s="748"/>
      <c r="N19" s="748">
        <v>90.584415584415581</v>
      </c>
      <c r="O19" s="748"/>
      <c r="P19" s="748">
        <v>90.70866141732283</v>
      </c>
      <c r="Q19" s="634"/>
      <c r="R19" s="748">
        <v>89.893659630712577</v>
      </c>
      <c r="S19" s="748"/>
      <c r="T19" s="748">
        <v>89.496248660235793</v>
      </c>
      <c r="U19" s="748"/>
      <c r="V19" s="748">
        <v>89.448604492852283</v>
      </c>
      <c r="W19" s="748"/>
      <c r="X19" s="748">
        <v>88.922610015174513</v>
      </c>
      <c r="Y19" s="634"/>
      <c r="Z19" s="748">
        <v>75.990180998144325</v>
      </c>
      <c r="AA19" s="748"/>
      <c r="AB19" s="748">
        <v>85.925196850393704</v>
      </c>
      <c r="AC19" s="748"/>
      <c r="AD19" s="748">
        <v>86.420664206642073</v>
      </c>
      <c r="AE19" s="748"/>
      <c r="AF19" s="748">
        <v>87.986463620981382</v>
      </c>
      <c r="AG19" s="634"/>
      <c r="AH19" s="748">
        <v>75.339857550230974</v>
      </c>
      <c r="AI19" s="748"/>
      <c r="AJ19" s="748">
        <v>82.28346456692914</v>
      </c>
      <c r="AK19" s="748"/>
      <c r="AL19" s="748">
        <v>80.592801693719125</v>
      </c>
      <c r="AM19" s="748"/>
      <c r="AN19" s="748">
        <v>79.383116883116884</v>
      </c>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c r="IT19" s="589"/>
      <c r="IU19" s="589"/>
    </row>
    <row r="20" spans="1:255" ht="14.4" x14ac:dyDescent="0.3">
      <c r="A20" s="600" t="s">
        <v>21</v>
      </c>
      <c r="B20" s="750">
        <v>2781.1999999999994</v>
      </c>
      <c r="C20" s="750">
        <v>81</v>
      </c>
      <c r="D20" s="751">
        <v>2.9124119085286932</v>
      </c>
      <c r="E20" s="750">
        <v>131</v>
      </c>
      <c r="F20" s="751">
        <v>4.7101970372501087</v>
      </c>
      <c r="G20" s="750">
        <v>51</v>
      </c>
      <c r="H20" s="751">
        <v>1.8337408312958439</v>
      </c>
      <c r="I20" s="702"/>
      <c r="J20" s="750">
        <v>2569.0000000000009</v>
      </c>
      <c r="K20" s="750">
        <v>66</v>
      </c>
      <c r="L20" s="751">
        <v>2.5690930323082903</v>
      </c>
      <c r="M20" s="750">
        <v>141</v>
      </c>
      <c r="N20" s="751">
        <v>5.4885169326586203</v>
      </c>
      <c r="O20" s="750">
        <v>64</v>
      </c>
      <c r="P20" s="751">
        <v>2.4912417282989483</v>
      </c>
      <c r="Q20" s="650"/>
      <c r="R20" s="750">
        <v>2337.6</v>
      </c>
      <c r="S20" s="750">
        <v>56</v>
      </c>
      <c r="T20" s="751">
        <v>2.3956194387405887</v>
      </c>
      <c r="U20" s="750">
        <v>121</v>
      </c>
      <c r="V20" s="751">
        <v>5.1762491444216296</v>
      </c>
      <c r="W20" s="750">
        <v>63</v>
      </c>
      <c r="X20" s="751">
        <v>2.6950718685831623</v>
      </c>
      <c r="Y20" s="650"/>
      <c r="Z20" s="750">
        <v>2304.6</v>
      </c>
      <c r="AA20" s="750">
        <v>73</v>
      </c>
      <c r="AB20" s="751">
        <v>3.1675778877028553</v>
      </c>
      <c r="AC20" s="750">
        <v>118</v>
      </c>
      <c r="AD20" s="751">
        <v>5.1201943938210537</v>
      </c>
      <c r="AE20" s="750">
        <v>60</v>
      </c>
      <c r="AF20" s="751">
        <v>2.6034886748242645</v>
      </c>
      <c r="AG20" s="650"/>
      <c r="AH20" s="750">
        <v>2626.4000000000005</v>
      </c>
      <c r="AI20" s="750">
        <v>76</v>
      </c>
      <c r="AJ20" s="751">
        <v>2.8936947913493749</v>
      </c>
      <c r="AK20" s="750">
        <v>135</v>
      </c>
      <c r="AL20" s="751">
        <v>5.1401157477916533</v>
      </c>
      <c r="AM20" s="750">
        <v>66</v>
      </c>
      <c r="AN20" s="751">
        <v>2.5129454766981416</v>
      </c>
      <c r="AO20" s="582"/>
      <c r="AP20" s="582"/>
      <c r="AR20" s="582"/>
    </row>
    <row r="21" spans="1:255" ht="14.4" x14ac:dyDescent="0.3">
      <c r="A21" s="608" t="s">
        <v>22</v>
      </c>
      <c r="B21" s="750"/>
      <c r="C21" s="752"/>
      <c r="D21" s="751"/>
      <c r="E21" s="752"/>
      <c r="F21" s="751"/>
      <c r="G21" s="752"/>
      <c r="H21" s="751"/>
      <c r="I21" s="703"/>
      <c r="J21" s="752"/>
      <c r="K21" s="752"/>
      <c r="L21" s="751"/>
      <c r="M21" s="752"/>
      <c r="N21" s="751"/>
      <c r="O21" s="752"/>
      <c r="P21" s="751"/>
      <c r="Q21" s="685"/>
      <c r="R21" s="752"/>
      <c r="S21" s="752"/>
      <c r="T21" s="751"/>
      <c r="U21" s="752"/>
      <c r="V21" s="751"/>
      <c r="W21" s="752"/>
      <c r="X21" s="751"/>
      <c r="Y21" s="685"/>
      <c r="Z21" s="752"/>
      <c r="AA21" s="752"/>
      <c r="AB21" s="751"/>
      <c r="AC21" s="752"/>
      <c r="AD21" s="751"/>
      <c r="AE21" s="752"/>
      <c r="AF21" s="751"/>
      <c r="AG21" s="685"/>
      <c r="AH21" s="752"/>
      <c r="AI21" s="752"/>
      <c r="AJ21" s="751"/>
      <c r="AK21" s="752"/>
      <c r="AL21" s="751"/>
      <c r="AM21" s="752"/>
      <c r="AN21" s="751"/>
    </row>
    <row r="22" spans="1:255" s="652" customFormat="1" ht="14.4" x14ac:dyDescent="0.3">
      <c r="A22" s="608" t="s">
        <v>23</v>
      </c>
      <c r="B22" s="752">
        <v>783.59999999999968</v>
      </c>
      <c r="C22" s="752">
        <v>20</v>
      </c>
      <c r="D22" s="751">
        <v>2.5523226135783572</v>
      </c>
      <c r="E22" s="752">
        <v>37</v>
      </c>
      <c r="F22" s="751">
        <v>4.7217968351199611</v>
      </c>
      <c r="G22" s="752">
        <v>18</v>
      </c>
      <c r="H22" s="751">
        <v>2.2970903522205215</v>
      </c>
      <c r="I22" s="702"/>
      <c r="J22" s="752">
        <v>714.00000000000023</v>
      </c>
      <c r="K22" s="752">
        <v>18</v>
      </c>
      <c r="L22" s="751">
        <v>2.5210084033613436</v>
      </c>
      <c r="M22" s="752">
        <v>34</v>
      </c>
      <c r="N22" s="751">
        <v>4.7619047619047601</v>
      </c>
      <c r="O22" s="752">
        <v>16</v>
      </c>
      <c r="P22" s="751">
        <v>2.2408963585434165</v>
      </c>
      <c r="Q22" s="650"/>
      <c r="R22" s="752">
        <v>665.80000000000007</v>
      </c>
      <c r="S22" s="752">
        <v>16</v>
      </c>
      <c r="T22" s="751">
        <v>2.4031240612796632</v>
      </c>
      <c r="U22" s="752">
        <v>29</v>
      </c>
      <c r="V22" s="751">
        <v>4.3556623610693901</v>
      </c>
      <c r="W22" s="752">
        <v>18</v>
      </c>
      <c r="X22" s="751">
        <v>2.7035145689396214</v>
      </c>
      <c r="Y22" s="650"/>
      <c r="Z22" s="752">
        <v>679.8000000000003</v>
      </c>
      <c r="AA22" s="752">
        <v>23</v>
      </c>
      <c r="AB22" s="751">
        <v>3.3833480435422167</v>
      </c>
      <c r="AC22" s="752">
        <v>31</v>
      </c>
      <c r="AD22" s="751">
        <v>4.5601647543395094</v>
      </c>
      <c r="AE22" s="752">
        <v>16</v>
      </c>
      <c r="AF22" s="751">
        <v>2.3536334215945858</v>
      </c>
      <c r="AG22" s="650"/>
      <c r="AH22" s="752">
        <v>812.20000000000073</v>
      </c>
      <c r="AI22" s="752">
        <v>23</v>
      </c>
      <c r="AJ22" s="751">
        <v>2.8318148239349887</v>
      </c>
      <c r="AK22" s="752">
        <v>39</v>
      </c>
      <c r="AL22" s="751">
        <v>4.801772962324546</v>
      </c>
      <c r="AM22" s="752">
        <v>16</v>
      </c>
      <c r="AN22" s="751">
        <v>1.9699581383895575</v>
      </c>
      <c r="AO22" s="651"/>
      <c r="AP22" s="651"/>
      <c r="AR22" s="651"/>
    </row>
    <row r="23" spans="1:255" s="652" customFormat="1" ht="14.4" x14ac:dyDescent="0.3">
      <c r="A23" s="608" t="s">
        <v>24</v>
      </c>
      <c r="B23" s="752">
        <v>1189.4000000000001</v>
      </c>
      <c r="C23" s="752">
        <v>31</v>
      </c>
      <c r="D23" s="751">
        <v>2.6063561459559441</v>
      </c>
      <c r="E23" s="752">
        <v>57</v>
      </c>
      <c r="F23" s="751">
        <v>4.7923322683706067</v>
      </c>
      <c r="G23" s="752">
        <v>18</v>
      </c>
      <c r="H23" s="751">
        <v>1.5133680847486126</v>
      </c>
      <c r="I23" s="702"/>
      <c r="J23" s="752">
        <v>1099.0000000000014</v>
      </c>
      <c r="K23" s="752">
        <v>26</v>
      </c>
      <c r="L23" s="751">
        <v>2.3657870791628723</v>
      </c>
      <c r="M23" s="752">
        <v>68</v>
      </c>
      <c r="N23" s="751">
        <v>6.1874431301182815</v>
      </c>
      <c r="O23" s="752">
        <v>33</v>
      </c>
      <c r="P23" s="751">
        <v>3.0027297543221074</v>
      </c>
      <c r="Q23" s="650"/>
      <c r="R23" s="752">
        <v>1005.8</v>
      </c>
      <c r="S23" s="752">
        <v>23</v>
      </c>
      <c r="T23" s="751">
        <v>2.2867369258301848</v>
      </c>
      <c r="U23" s="752">
        <v>63</v>
      </c>
      <c r="V23" s="751">
        <v>6.2636707098826809</v>
      </c>
      <c r="W23" s="752">
        <v>30</v>
      </c>
      <c r="X23" s="751">
        <v>2.982700338039372</v>
      </c>
      <c r="Y23" s="650"/>
      <c r="Z23" s="752">
        <v>994.19999999999993</v>
      </c>
      <c r="AA23" s="752">
        <v>30</v>
      </c>
      <c r="AB23" s="751">
        <v>3.0175015087507546</v>
      </c>
      <c r="AC23" s="752">
        <v>54</v>
      </c>
      <c r="AD23" s="751">
        <v>5.4315027157513587</v>
      </c>
      <c r="AE23" s="752">
        <v>28</v>
      </c>
      <c r="AF23" s="751">
        <v>2.8163347415007043</v>
      </c>
      <c r="AG23" s="650"/>
      <c r="AH23" s="752">
        <v>1115.2000000000003</v>
      </c>
      <c r="AI23" s="752">
        <v>29</v>
      </c>
      <c r="AJ23" s="751">
        <v>2.6004304160688658</v>
      </c>
      <c r="AK23" s="752">
        <v>53</v>
      </c>
      <c r="AL23" s="751">
        <v>4.7525107604017203</v>
      </c>
      <c r="AM23" s="752">
        <v>32</v>
      </c>
      <c r="AN23" s="751">
        <v>2.8694404591104727</v>
      </c>
      <c r="AO23" s="651"/>
      <c r="AP23" s="651"/>
      <c r="AR23" s="651"/>
    </row>
    <row r="24" spans="1:255" s="652" customFormat="1" ht="14.4" x14ac:dyDescent="0.3">
      <c r="A24" s="608" t="s">
        <v>25</v>
      </c>
      <c r="B24" s="752">
        <v>320</v>
      </c>
      <c r="C24" s="752">
        <v>13</v>
      </c>
      <c r="D24" s="751">
        <v>4.0625</v>
      </c>
      <c r="E24" s="752">
        <v>9</v>
      </c>
      <c r="F24" s="751">
        <v>2.8125</v>
      </c>
      <c r="G24" s="752">
        <v>3</v>
      </c>
      <c r="H24" s="751">
        <v>0.9375</v>
      </c>
      <c r="I24" s="702"/>
      <c r="J24" s="752">
        <v>293.39999999999998</v>
      </c>
      <c r="K24" s="752">
        <v>8</v>
      </c>
      <c r="L24" s="751">
        <v>2.7266530334015</v>
      </c>
      <c r="M24" s="752">
        <v>13</v>
      </c>
      <c r="N24" s="751">
        <v>4.4308111792774376</v>
      </c>
      <c r="O24" s="752">
        <v>4</v>
      </c>
      <c r="P24" s="751">
        <v>1.36332651670075</v>
      </c>
      <c r="Q24" s="650"/>
      <c r="R24" s="752">
        <v>258.40000000000003</v>
      </c>
      <c r="S24" s="752">
        <v>7</v>
      </c>
      <c r="T24" s="751">
        <v>2.7089783281733744</v>
      </c>
      <c r="U24" s="752">
        <v>10</v>
      </c>
      <c r="V24" s="751">
        <v>3.8699690402476774</v>
      </c>
      <c r="W24" s="752">
        <v>8</v>
      </c>
      <c r="X24" s="751">
        <v>3.0959752321981422</v>
      </c>
      <c r="Y24" s="650"/>
      <c r="Z24" s="752">
        <v>231.6</v>
      </c>
      <c r="AA24" s="752">
        <v>7</v>
      </c>
      <c r="AB24" s="751">
        <v>3.0224525043177892</v>
      </c>
      <c r="AC24" s="752">
        <v>14</v>
      </c>
      <c r="AD24" s="751">
        <v>6.0449050086355784</v>
      </c>
      <c r="AE24" s="752">
        <v>7</v>
      </c>
      <c r="AF24" s="751">
        <v>3.0224525043177892</v>
      </c>
      <c r="AG24" s="650"/>
      <c r="AH24" s="752">
        <v>224.19999999999996</v>
      </c>
      <c r="AI24" s="752">
        <v>8</v>
      </c>
      <c r="AJ24" s="751">
        <v>3.5682426404995544</v>
      </c>
      <c r="AK24" s="752">
        <v>16</v>
      </c>
      <c r="AL24" s="751">
        <v>7.1364852809991088</v>
      </c>
      <c r="AM24" s="752">
        <v>6</v>
      </c>
      <c r="AN24" s="751">
        <v>2.676181980374666</v>
      </c>
      <c r="AO24" s="651"/>
      <c r="AP24" s="651"/>
      <c r="AR24" s="651"/>
    </row>
    <row r="25" spans="1:255" s="652" customFormat="1" ht="14.4" x14ac:dyDescent="0.3">
      <c r="A25" s="608" t="s">
        <v>26</v>
      </c>
      <c r="B25" s="752">
        <v>488.19999999999953</v>
      </c>
      <c r="C25" s="752">
        <v>17</v>
      </c>
      <c r="D25" s="751">
        <v>3.4821794346579305</v>
      </c>
      <c r="E25" s="752">
        <v>28</v>
      </c>
      <c r="F25" s="751">
        <v>5.7353543629660031</v>
      </c>
      <c r="G25" s="752">
        <v>12</v>
      </c>
      <c r="H25" s="751">
        <v>2.4580090126997156</v>
      </c>
      <c r="I25" s="702"/>
      <c r="J25" s="752">
        <v>462.59999999999962</v>
      </c>
      <c r="K25" s="752">
        <v>14</v>
      </c>
      <c r="L25" s="751">
        <v>3.0263726761781262</v>
      </c>
      <c r="M25" s="752">
        <v>26</v>
      </c>
      <c r="N25" s="751">
        <v>5.6204063986165202</v>
      </c>
      <c r="O25" s="752">
        <v>11</v>
      </c>
      <c r="P25" s="751">
        <v>2.3778642455685275</v>
      </c>
      <c r="Q25" s="650"/>
      <c r="R25" s="752">
        <v>407.59999999999997</v>
      </c>
      <c r="S25" s="752">
        <v>10</v>
      </c>
      <c r="T25" s="751">
        <v>2.4533856722276743</v>
      </c>
      <c r="U25" s="752">
        <v>19</v>
      </c>
      <c r="V25" s="751">
        <v>4.661432777232581</v>
      </c>
      <c r="W25" s="752">
        <v>7</v>
      </c>
      <c r="X25" s="751">
        <v>1.7173699705593721</v>
      </c>
      <c r="Y25" s="650"/>
      <c r="Z25" s="752">
        <v>398.99999999999972</v>
      </c>
      <c r="AA25" s="752">
        <v>13</v>
      </c>
      <c r="AB25" s="751">
        <v>3.2581453634085236</v>
      </c>
      <c r="AC25" s="752">
        <v>19</v>
      </c>
      <c r="AD25" s="751">
        <v>4.7619047619047654</v>
      </c>
      <c r="AE25" s="752">
        <v>9</v>
      </c>
      <c r="AF25" s="751">
        <v>2.2556390977443623</v>
      </c>
      <c r="AG25" s="650"/>
      <c r="AH25" s="752">
        <v>474.79999999999984</v>
      </c>
      <c r="AI25" s="752">
        <v>16</v>
      </c>
      <c r="AJ25" s="751">
        <v>3.3698399326032025</v>
      </c>
      <c r="AK25" s="752">
        <v>27</v>
      </c>
      <c r="AL25" s="751">
        <v>5.6866048862679044</v>
      </c>
      <c r="AM25" s="752">
        <v>12</v>
      </c>
      <c r="AN25" s="751">
        <v>2.5273799494524019</v>
      </c>
      <c r="AO25" s="651"/>
      <c r="AP25" s="651"/>
      <c r="AR25" s="651"/>
    </row>
    <row r="26" spans="1:255" ht="13.8" x14ac:dyDescent="0.25">
      <c r="A26" s="600" t="s">
        <v>27</v>
      </c>
      <c r="B26" s="744">
        <v>40231.400000000009</v>
      </c>
      <c r="C26" s="744">
        <v>845</v>
      </c>
      <c r="D26" s="745">
        <v>2.1003494782682179</v>
      </c>
      <c r="E26" s="744">
        <v>1278</v>
      </c>
      <c r="F26" s="745">
        <v>3.1766232345879084</v>
      </c>
      <c r="G26" s="744">
        <v>534</v>
      </c>
      <c r="H26" s="745">
        <v>1.3273214454381401</v>
      </c>
      <c r="I26" s="697"/>
      <c r="J26" s="744">
        <v>37505.599999999999</v>
      </c>
      <c r="K26" s="744">
        <v>862</v>
      </c>
      <c r="L26" s="745">
        <v>2.2983234503647458</v>
      </c>
      <c r="M26" s="744">
        <v>1254</v>
      </c>
      <c r="N26" s="745">
        <v>3.3435007038948852</v>
      </c>
      <c r="O26" s="744">
        <v>512</v>
      </c>
      <c r="P26" s="745">
        <v>1.3651294739985496</v>
      </c>
      <c r="Q26" s="642"/>
      <c r="R26" s="744">
        <v>33572.40000000006</v>
      </c>
      <c r="S26" s="744">
        <v>779</v>
      </c>
      <c r="T26" s="745">
        <v>2.3203583896295727</v>
      </c>
      <c r="U26" s="744">
        <v>1193</v>
      </c>
      <c r="V26" s="745">
        <v>3.5535141961849552</v>
      </c>
      <c r="W26" s="744">
        <v>523</v>
      </c>
      <c r="X26" s="745">
        <v>1.5578272628706886</v>
      </c>
      <c r="Y26" s="642"/>
      <c r="Z26" s="744">
        <v>31190.200000000103</v>
      </c>
      <c r="AA26" s="744">
        <v>800</v>
      </c>
      <c r="AB26" s="745">
        <v>2.5649082083474855</v>
      </c>
      <c r="AC26" s="744">
        <v>1053</v>
      </c>
      <c r="AD26" s="745">
        <v>3.3760604292373775</v>
      </c>
      <c r="AE26" s="744">
        <v>460</v>
      </c>
      <c r="AF26" s="745">
        <v>1.474822219799804</v>
      </c>
      <c r="AG26" s="642"/>
      <c r="AH26" s="744">
        <v>31878.200000000103</v>
      </c>
      <c r="AI26" s="744">
        <v>760</v>
      </c>
      <c r="AJ26" s="745">
        <v>2.3840743831207458</v>
      </c>
      <c r="AK26" s="744">
        <v>1007</v>
      </c>
      <c r="AL26" s="745">
        <v>3.1588985576349882</v>
      </c>
      <c r="AM26" s="744">
        <v>423</v>
      </c>
      <c r="AN26" s="745">
        <v>1.3269256106053624</v>
      </c>
      <c r="AO26" s="582"/>
      <c r="AP26" s="582"/>
      <c r="AR26" s="582"/>
    </row>
    <row r="27" spans="1:255" ht="13.8" x14ac:dyDescent="0.25">
      <c r="A27" s="601" t="s">
        <v>28</v>
      </c>
      <c r="B27" s="743">
        <v>4345.3999999999969</v>
      </c>
      <c r="C27" s="743">
        <v>95</v>
      </c>
      <c r="D27" s="746"/>
      <c r="E27" s="743">
        <v>138</v>
      </c>
      <c r="F27" s="746"/>
      <c r="G27" s="743">
        <v>56</v>
      </c>
      <c r="H27" s="746"/>
      <c r="I27" s="698"/>
      <c r="J27" s="743">
        <v>4061.5999999999908</v>
      </c>
      <c r="K27" s="743">
        <v>96</v>
      </c>
      <c r="L27" s="746"/>
      <c r="M27" s="743">
        <v>145</v>
      </c>
      <c r="N27" s="746"/>
      <c r="O27" s="743">
        <v>59</v>
      </c>
      <c r="P27" s="746"/>
      <c r="Q27" s="643"/>
      <c r="R27" s="743">
        <v>4037.1999999999962</v>
      </c>
      <c r="S27" s="743">
        <v>98</v>
      </c>
      <c r="T27" s="746"/>
      <c r="U27" s="743">
        <v>155</v>
      </c>
      <c r="V27" s="746"/>
      <c r="W27" s="743">
        <v>73</v>
      </c>
      <c r="X27" s="746"/>
      <c r="Y27" s="643"/>
      <c r="Z27" s="743">
        <v>10583</v>
      </c>
      <c r="AA27" s="743">
        <v>143</v>
      </c>
      <c r="AB27" s="746"/>
      <c r="AC27" s="743">
        <v>184</v>
      </c>
      <c r="AD27" s="746"/>
      <c r="AE27" s="743">
        <v>71</v>
      </c>
      <c r="AF27" s="746"/>
      <c r="AG27" s="643"/>
      <c r="AH27" s="743">
        <v>11293.999999999989</v>
      </c>
      <c r="AI27" s="743">
        <v>180</v>
      </c>
      <c r="AJ27" s="746"/>
      <c r="AK27" s="743">
        <v>275</v>
      </c>
      <c r="AL27" s="746"/>
      <c r="AM27" s="743">
        <v>127</v>
      </c>
      <c r="AN27" s="746"/>
      <c r="AO27" s="582"/>
      <c r="AP27" s="582"/>
      <c r="AR27" s="582"/>
    </row>
    <row r="28" spans="1:255" s="589" customFormat="1" ht="13.8" x14ac:dyDescent="0.25">
      <c r="A28" s="589" t="s">
        <v>175</v>
      </c>
      <c r="B28" s="744"/>
      <c r="C28" s="634"/>
      <c r="D28" s="642"/>
      <c r="E28" s="634"/>
      <c r="F28" s="642"/>
      <c r="G28" s="634"/>
      <c r="H28" s="642"/>
      <c r="I28" s="695"/>
      <c r="J28" s="744"/>
      <c r="K28" s="634"/>
      <c r="L28" s="642"/>
      <c r="M28" s="634"/>
      <c r="N28" s="642"/>
      <c r="O28" s="634"/>
      <c r="P28" s="642"/>
      <c r="Q28" s="634"/>
      <c r="R28" s="744"/>
      <c r="S28" s="634"/>
      <c r="T28" s="642"/>
      <c r="U28" s="634"/>
      <c r="V28" s="642"/>
      <c r="W28" s="634"/>
      <c r="X28" s="642"/>
      <c r="Y28" s="634"/>
      <c r="Z28" s="744"/>
      <c r="AA28" s="634"/>
      <c r="AB28" s="642"/>
      <c r="AC28" s="634"/>
      <c r="AD28" s="642"/>
      <c r="AE28" s="634"/>
      <c r="AF28" s="642"/>
      <c r="AG28" s="634"/>
      <c r="AH28" s="744"/>
      <c r="AI28" s="634"/>
      <c r="AJ28" s="642"/>
      <c r="AK28" s="634"/>
      <c r="AL28" s="642"/>
      <c r="AM28" s="634"/>
      <c r="AN28" s="642"/>
      <c r="AO28" s="581"/>
      <c r="AP28" s="581"/>
      <c r="AQ28" s="581"/>
      <c r="AR28" s="581"/>
      <c r="AS28" s="581"/>
      <c r="AT28" s="581"/>
      <c r="AU28" s="581"/>
      <c r="AV28" s="581"/>
      <c r="AW28" s="581"/>
      <c r="AX28" s="581"/>
      <c r="AY28" s="581"/>
      <c r="AZ28" s="581"/>
      <c r="BA28" s="581"/>
      <c r="BB28" s="581"/>
      <c r="BC28" s="581"/>
      <c r="BD28" s="581"/>
      <c r="BE28" s="581"/>
      <c r="BF28" s="581"/>
      <c r="BG28" s="581"/>
      <c r="BH28" s="581"/>
      <c r="BI28" s="581"/>
      <c r="BJ28" s="581"/>
      <c r="BK28" s="581"/>
      <c r="BL28" s="581"/>
      <c r="BM28" s="581"/>
      <c r="BN28" s="581"/>
      <c r="BO28" s="581"/>
      <c r="BP28" s="581"/>
      <c r="BQ28" s="581"/>
      <c r="BR28" s="581"/>
      <c r="BS28" s="581"/>
      <c r="BT28" s="581"/>
      <c r="BU28" s="581"/>
      <c r="BV28" s="581"/>
      <c r="BW28" s="581"/>
      <c r="BX28" s="581"/>
      <c r="BY28" s="581"/>
      <c r="BZ28" s="581"/>
      <c r="CA28" s="581"/>
      <c r="CB28" s="581"/>
      <c r="CC28" s="581"/>
      <c r="CD28" s="581"/>
      <c r="CE28" s="581"/>
      <c r="CF28" s="581"/>
      <c r="CG28" s="581"/>
      <c r="CH28" s="581"/>
      <c r="CI28" s="581"/>
      <c r="CJ28" s="581"/>
      <c r="CK28" s="581"/>
      <c r="CL28" s="581"/>
      <c r="CM28" s="581"/>
      <c r="CN28" s="581"/>
      <c r="CO28" s="581"/>
      <c r="CP28" s="581"/>
      <c r="CQ28" s="581"/>
      <c r="CR28" s="581"/>
      <c r="CS28" s="581"/>
      <c r="CT28" s="581"/>
      <c r="CU28" s="581"/>
      <c r="CV28" s="581"/>
      <c r="CW28" s="581"/>
      <c r="CX28" s="581"/>
      <c r="CY28" s="581"/>
      <c r="CZ28" s="581"/>
      <c r="DA28" s="581"/>
      <c r="DB28" s="581"/>
      <c r="DC28" s="581"/>
      <c r="DD28" s="581"/>
      <c r="DE28" s="581"/>
      <c r="DF28" s="581"/>
      <c r="DG28" s="581"/>
      <c r="DH28" s="581"/>
      <c r="DI28" s="581"/>
      <c r="DJ28" s="581"/>
      <c r="DK28" s="581"/>
      <c r="DL28" s="581"/>
      <c r="DM28" s="581"/>
      <c r="DN28" s="581"/>
      <c r="DO28" s="581"/>
      <c r="DP28" s="581"/>
      <c r="DQ28" s="581"/>
      <c r="DR28" s="581"/>
      <c r="DS28" s="581"/>
      <c r="DT28" s="581"/>
      <c r="DU28" s="581"/>
      <c r="DV28" s="581"/>
      <c r="DW28" s="581"/>
      <c r="DX28" s="581"/>
      <c r="DY28" s="581"/>
      <c r="DZ28" s="581"/>
      <c r="EA28" s="581"/>
      <c r="EB28" s="581"/>
      <c r="EC28" s="581"/>
      <c r="ED28" s="581"/>
      <c r="EE28" s="581"/>
      <c r="EF28" s="581"/>
      <c r="EG28" s="581"/>
      <c r="EH28" s="581"/>
      <c r="EI28" s="581"/>
      <c r="EJ28" s="581"/>
      <c r="EK28" s="581"/>
      <c r="EL28" s="581"/>
      <c r="EM28" s="581"/>
      <c r="EN28" s="581"/>
      <c r="EO28" s="581"/>
      <c r="EP28" s="581"/>
      <c r="EQ28" s="581"/>
      <c r="ER28" s="581"/>
      <c r="ES28" s="581"/>
      <c r="ET28" s="581"/>
      <c r="EU28" s="581"/>
      <c r="EV28" s="581"/>
      <c r="EW28" s="581"/>
      <c r="EX28" s="581"/>
      <c r="EY28" s="581"/>
      <c r="EZ28" s="581"/>
      <c r="FA28" s="581"/>
      <c r="FB28" s="581"/>
      <c r="FC28" s="581"/>
      <c r="FD28" s="581"/>
      <c r="FE28" s="581"/>
      <c r="FF28" s="581"/>
      <c r="FG28" s="581"/>
      <c r="FH28" s="581"/>
      <c r="FI28" s="581"/>
      <c r="FJ28" s="581"/>
      <c r="FK28" s="581"/>
      <c r="FL28" s="581"/>
      <c r="FM28" s="581"/>
      <c r="FN28" s="581"/>
      <c r="FO28" s="581"/>
      <c r="FP28" s="581"/>
      <c r="FQ28" s="581"/>
      <c r="FR28" s="581"/>
      <c r="FS28" s="581"/>
      <c r="FT28" s="581"/>
      <c r="FU28" s="581"/>
      <c r="FV28" s="581"/>
      <c r="FW28" s="581"/>
      <c r="FX28" s="581"/>
      <c r="FY28" s="581"/>
      <c r="FZ28" s="581"/>
      <c r="GA28" s="581"/>
      <c r="GB28" s="581"/>
      <c r="GC28" s="581"/>
      <c r="GD28" s="581"/>
      <c r="GE28" s="581"/>
      <c r="GF28" s="581"/>
      <c r="GG28" s="581"/>
      <c r="GH28" s="581"/>
      <c r="GI28" s="581"/>
      <c r="GJ28" s="581"/>
      <c r="GK28" s="581"/>
      <c r="GL28" s="581"/>
      <c r="GM28" s="581"/>
      <c r="GN28" s="581"/>
      <c r="GO28" s="581"/>
      <c r="GP28" s="581"/>
      <c r="GQ28" s="581"/>
      <c r="GR28" s="581"/>
      <c r="GS28" s="581"/>
      <c r="GT28" s="581"/>
      <c r="GU28" s="581"/>
      <c r="GV28" s="581"/>
      <c r="GW28" s="581"/>
      <c r="GX28" s="581"/>
      <c r="GY28" s="581"/>
      <c r="GZ28" s="581"/>
      <c r="HA28" s="581"/>
      <c r="HB28" s="581"/>
      <c r="HC28" s="581"/>
      <c r="HD28" s="581"/>
      <c r="HE28" s="581"/>
      <c r="HF28" s="581"/>
      <c r="HG28" s="581"/>
      <c r="HH28" s="581"/>
      <c r="HI28" s="581"/>
      <c r="HJ28" s="581"/>
      <c r="HK28" s="581"/>
      <c r="HL28" s="581"/>
      <c r="HM28" s="581"/>
      <c r="HN28" s="581"/>
      <c r="HO28" s="581"/>
      <c r="HP28" s="581"/>
      <c r="HQ28" s="581"/>
      <c r="HR28" s="581"/>
      <c r="HS28" s="581"/>
      <c r="HT28" s="581"/>
      <c r="HU28" s="581"/>
      <c r="HV28" s="581"/>
      <c r="HW28" s="581"/>
      <c r="HX28" s="581"/>
      <c r="HY28" s="581"/>
      <c r="HZ28" s="581"/>
      <c r="IA28" s="581"/>
      <c r="IB28" s="581"/>
      <c r="IC28" s="581"/>
      <c r="ID28" s="581"/>
      <c r="IE28" s="581"/>
      <c r="IF28" s="581"/>
      <c r="IG28" s="581"/>
      <c r="IH28" s="581"/>
      <c r="II28" s="581"/>
      <c r="IJ28" s="581"/>
      <c r="IK28" s="581"/>
      <c r="IL28" s="581"/>
      <c r="IM28" s="581"/>
      <c r="IN28" s="581"/>
      <c r="IO28" s="581"/>
      <c r="IP28" s="581"/>
      <c r="IQ28" s="581"/>
      <c r="IR28" s="581"/>
      <c r="IS28" s="581"/>
      <c r="IT28" s="581"/>
      <c r="IU28" s="581"/>
    </row>
    <row r="29" spans="1:255" ht="13.8" x14ac:dyDescent="0.25">
      <c r="A29" s="589" t="s">
        <v>95</v>
      </c>
      <c r="B29" s="748">
        <v>57.270154989653314</v>
      </c>
      <c r="C29" s="748"/>
      <c r="D29" s="748">
        <v>56.219392752203724</v>
      </c>
      <c r="E29" s="748"/>
      <c r="F29" s="748">
        <v>57.659987071751779</v>
      </c>
      <c r="G29" s="748"/>
      <c r="H29" s="748">
        <v>56.942277691107641</v>
      </c>
      <c r="I29" s="749"/>
      <c r="J29" s="748">
        <v>56.74842872743929</v>
      </c>
      <c r="K29" s="748"/>
      <c r="L29" s="748">
        <v>59.27734375</v>
      </c>
      <c r="M29" s="748"/>
      <c r="N29" s="748">
        <v>57.987012987012989</v>
      </c>
      <c r="O29" s="748"/>
      <c r="P29" s="748">
        <v>58.267716535433074</v>
      </c>
      <c r="Q29" s="634"/>
      <c r="R29" s="748">
        <v>56.466535827292105</v>
      </c>
      <c r="S29" s="748"/>
      <c r="T29" s="748">
        <v>56.80600214362272</v>
      </c>
      <c r="U29" s="748"/>
      <c r="V29" s="748">
        <v>57.522123893805308</v>
      </c>
      <c r="W29" s="748"/>
      <c r="X29" s="748">
        <v>58.573596358118358</v>
      </c>
      <c r="Y29" s="634"/>
      <c r="Z29" s="748">
        <v>48.575473367545712</v>
      </c>
      <c r="AA29" s="748"/>
      <c r="AB29" s="748">
        <v>56.988188976377955</v>
      </c>
      <c r="AC29" s="748"/>
      <c r="AD29" s="748">
        <v>54.391143911439116</v>
      </c>
      <c r="AE29" s="748"/>
      <c r="AF29" s="748">
        <v>55.160744500846022</v>
      </c>
      <c r="AG29" s="634"/>
      <c r="AH29" s="748">
        <v>53.171494325154249</v>
      </c>
      <c r="AI29" s="748"/>
      <c r="AJ29" s="748">
        <v>59.3503937007874</v>
      </c>
      <c r="AK29" s="748"/>
      <c r="AL29" s="748">
        <v>57.515878616796051</v>
      </c>
      <c r="AM29" s="748"/>
      <c r="AN29" s="748">
        <v>57.954545454545453</v>
      </c>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89"/>
      <c r="CA29" s="589"/>
      <c r="CB29" s="589"/>
      <c r="CC29" s="589"/>
      <c r="CD29" s="589"/>
      <c r="CE29" s="589"/>
      <c r="CF29" s="589"/>
      <c r="CG29" s="589"/>
      <c r="CH29" s="589"/>
      <c r="CI29" s="589"/>
      <c r="CJ29" s="589"/>
      <c r="CK29" s="589"/>
      <c r="CL29" s="589"/>
      <c r="CM29" s="589"/>
      <c r="CN29" s="589"/>
      <c r="CO29" s="589"/>
      <c r="CP29" s="589"/>
      <c r="CQ29" s="589"/>
      <c r="CR29" s="589"/>
      <c r="CS29" s="589"/>
      <c r="CT29" s="589"/>
      <c r="CU29" s="589"/>
      <c r="CV29" s="589"/>
      <c r="CW29" s="589"/>
      <c r="CX29" s="589"/>
      <c r="CY29" s="589"/>
      <c r="CZ29" s="589"/>
      <c r="DA29" s="589"/>
      <c r="DB29" s="589"/>
      <c r="DC29" s="589"/>
      <c r="DD29" s="589"/>
      <c r="DE29" s="589"/>
      <c r="DF29" s="589"/>
      <c r="DG29" s="589"/>
      <c r="DH29" s="589"/>
      <c r="DI29" s="589"/>
      <c r="DJ29" s="589"/>
      <c r="DK29" s="589"/>
      <c r="DL29" s="589"/>
      <c r="DM29" s="589"/>
      <c r="DN29" s="589"/>
      <c r="DO29" s="589"/>
      <c r="DP29" s="589"/>
      <c r="DQ29" s="589"/>
      <c r="DR29" s="589"/>
      <c r="DS29" s="589"/>
      <c r="DT29" s="589"/>
      <c r="DU29" s="589"/>
      <c r="DV29" s="589"/>
      <c r="DW29" s="589"/>
      <c r="DX29" s="589"/>
      <c r="DY29" s="589"/>
      <c r="DZ29" s="589"/>
      <c r="EA29" s="589"/>
      <c r="EB29" s="589"/>
      <c r="EC29" s="589"/>
      <c r="ED29" s="589"/>
      <c r="EE29" s="589"/>
      <c r="EF29" s="589"/>
      <c r="EG29" s="589"/>
      <c r="EH29" s="589"/>
      <c r="EI29" s="589"/>
      <c r="EJ29" s="589"/>
      <c r="EK29" s="589"/>
      <c r="EL29" s="589"/>
      <c r="EM29" s="589"/>
      <c r="EN29" s="589"/>
      <c r="EO29" s="589"/>
      <c r="EP29" s="589"/>
      <c r="EQ29" s="589"/>
      <c r="ER29" s="589"/>
      <c r="ES29" s="589"/>
      <c r="ET29" s="589"/>
      <c r="EU29" s="589"/>
      <c r="EV29" s="589"/>
      <c r="EW29" s="589"/>
      <c r="EX29" s="589"/>
      <c r="EY29" s="589"/>
      <c r="EZ29" s="589"/>
      <c r="FA29" s="589"/>
      <c r="FB29" s="589"/>
      <c r="FC29" s="589"/>
      <c r="FD29" s="589"/>
      <c r="FE29" s="589"/>
      <c r="FF29" s="589"/>
      <c r="FG29" s="589"/>
      <c r="FH29" s="589"/>
      <c r="FI29" s="589"/>
      <c r="FJ29" s="589"/>
      <c r="FK29" s="589"/>
      <c r="FL29" s="589"/>
      <c r="FM29" s="589"/>
      <c r="FN29" s="589"/>
      <c r="FO29" s="589"/>
      <c r="FP29" s="589"/>
      <c r="FQ29" s="589"/>
      <c r="FR29" s="589"/>
      <c r="FS29" s="589"/>
      <c r="FT29" s="589"/>
      <c r="FU29" s="589"/>
      <c r="FV29" s="589"/>
      <c r="FW29" s="589"/>
      <c r="FX29" s="589"/>
      <c r="FY29" s="589"/>
      <c r="FZ29" s="589"/>
      <c r="GA29" s="589"/>
      <c r="GB29" s="589"/>
      <c r="GC29" s="589"/>
      <c r="GD29" s="589"/>
      <c r="GE29" s="589"/>
      <c r="GF29" s="589"/>
      <c r="GG29" s="589"/>
      <c r="GH29" s="589"/>
      <c r="GI29" s="589"/>
      <c r="GJ29" s="589"/>
      <c r="GK29" s="589"/>
      <c r="GL29" s="589"/>
      <c r="GM29" s="589"/>
      <c r="GN29" s="589"/>
      <c r="GO29" s="589"/>
      <c r="GP29" s="589"/>
      <c r="GQ29" s="589"/>
      <c r="GR29" s="589"/>
      <c r="GS29" s="589"/>
      <c r="GT29" s="589"/>
      <c r="GU29" s="589"/>
      <c r="GV29" s="589"/>
      <c r="GW29" s="589"/>
      <c r="GX29" s="589"/>
      <c r="GY29" s="589"/>
      <c r="GZ29" s="589"/>
      <c r="HA29" s="589"/>
      <c r="HB29" s="589"/>
      <c r="HC29" s="589"/>
      <c r="HD29" s="589"/>
      <c r="HE29" s="589"/>
      <c r="HF29" s="589"/>
      <c r="HG29" s="589"/>
      <c r="HH29" s="589"/>
      <c r="HI29" s="589"/>
      <c r="HJ29" s="589"/>
      <c r="HK29" s="589"/>
      <c r="HL29" s="589"/>
      <c r="HM29" s="589"/>
      <c r="HN29" s="589"/>
      <c r="HO29" s="589"/>
      <c r="HP29" s="589"/>
      <c r="HQ29" s="589"/>
      <c r="HR29" s="589"/>
      <c r="HS29" s="589"/>
      <c r="HT29" s="589"/>
      <c r="HU29" s="589"/>
      <c r="HV29" s="589"/>
      <c r="HW29" s="589"/>
      <c r="HX29" s="589"/>
      <c r="HY29" s="589"/>
      <c r="HZ29" s="589"/>
      <c r="IA29" s="589"/>
      <c r="IB29" s="589"/>
      <c r="IC29" s="589"/>
      <c r="ID29" s="589"/>
      <c r="IE29" s="589"/>
      <c r="IF29" s="589"/>
      <c r="IG29" s="589"/>
      <c r="IH29" s="589"/>
      <c r="II29" s="589"/>
      <c r="IJ29" s="589"/>
      <c r="IK29" s="589"/>
      <c r="IL29" s="589"/>
      <c r="IM29" s="589"/>
      <c r="IN29" s="589"/>
      <c r="IO29" s="589"/>
      <c r="IP29" s="589"/>
      <c r="IQ29" s="589"/>
      <c r="IR29" s="589"/>
      <c r="IS29" s="589"/>
      <c r="IT29" s="589"/>
      <c r="IU29" s="589"/>
    </row>
    <row r="30" spans="1:255" ht="13.8" x14ac:dyDescent="0.25">
      <c r="A30" s="600" t="s">
        <v>30</v>
      </c>
      <c r="B30" s="744">
        <v>1644.4000000000008</v>
      </c>
      <c r="C30" s="744">
        <v>103</v>
      </c>
      <c r="D30" s="745">
        <v>6.263682802237895</v>
      </c>
      <c r="E30" s="744">
        <v>97</v>
      </c>
      <c r="F30" s="745">
        <v>5.8988080758939407</v>
      </c>
      <c r="G30" s="744">
        <v>44</v>
      </c>
      <c r="H30" s="745">
        <v>2.6757479931890038</v>
      </c>
      <c r="I30" s="697"/>
      <c r="J30" s="744">
        <v>1571.0000000000036</v>
      </c>
      <c r="K30" s="744">
        <v>94</v>
      </c>
      <c r="L30" s="745">
        <v>5.9834500318268482</v>
      </c>
      <c r="M30" s="744">
        <v>87</v>
      </c>
      <c r="N30" s="745">
        <v>5.537873965626976</v>
      </c>
      <c r="O30" s="744">
        <v>40</v>
      </c>
      <c r="P30" s="745">
        <v>2.5461489497135523</v>
      </c>
      <c r="Q30" s="642"/>
      <c r="R30" s="744">
        <v>1469.0000000000018</v>
      </c>
      <c r="S30" s="744">
        <v>97</v>
      </c>
      <c r="T30" s="745">
        <v>6.6031313818924353</v>
      </c>
      <c r="U30" s="744">
        <v>81</v>
      </c>
      <c r="V30" s="745">
        <v>5.5139550714771888</v>
      </c>
      <c r="W30" s="744">
        <v>46</v>
      </c>
      <c r="X30" s="745">
        <v>3.1313818924438355</v>
      </c>
      <c r="Y30" s="642"/>
      <c r="Z30" s="744">
        <v>1511.000000000003</v>
      </c>
      <c r="AA30" s="744">
        <v>104</v>
      </c>
      <c r="AB30" s="745">
        <v>6.8828590337524682</v>
      </c>
      <c r="AC30" s="744">
        <v>61</v>
      </c>
      <c r="AD30" s="745">
        <v>4.0370615486432744</v>
      </c>
      <c r="AE30" s="744">
        <v>37</v>
      </c>
      <c r="AF30" s="745">
        <v>2.4487094639311668</v>
      </c>
      <c r="AG30" s="642"/>
      <c r="AH30" s="744">
        <v>1846.0000000000034</v>
      </c>
      <c r="AI30" s="744">
        <v>123</v>
      </c>
      <c r="AJ30" s="745">
        <v>6.6630552546045383</v>
      </c>
      <c r="AK30" s="744">
        <v>70</v>
      </c>
      <c r="AL30" s="745">
        <v>3.7919826652220947</v>
      </c>
      <c r="AM30" s="744">
        <v>31</v>
      </c>
      <c r="AN30" s="745">
        <v>1.6793066088840705</v>
      </c>
      <c r="AO30" s="582"/>
      <c r="AP30" s="582"/>
      <c r="AR30" s="582"/>
    </row>
    <row r="31" spans="1:255" ht="13.8" x14ac:dyDescent="0.25">
      <c r="A31" s="600" t="s">
        <v>31</v>
      </c>
      <c r="B31" s="744">
        <v>25477.600000000024</v>
      </c>
      <c r="C31" s="744">
        <v>471</v>
      </c>
      <c r="D31" s="745">
        <v>1.8486827644676089</v>
      </c>
      <c r="E31" s="744">
        <v>795</v>
      </c>
      <c r="F31" s="745">
        <v>3.1203881056300409</v>
      </c>
      <c r="G31" s="744">
        <v>321</v>
      </c>
      <c r="H31" s="745">
        <v>1.2599302917072239</v>
      </c>
      <c r="I31" s="697"/>
      <c r="J31" s="744">
        <v>23475.600000000231</v>
      </c>
      <c r="K31" s="744">
        <v>513</v>
      </c>
      <c r="L31" s="745">
        <v>2.1852476614016041</v>
      </c>
      <c r="M31" s="744">
        <v>806</v>
      </c>
      <c r="N31" s="745">
        <v>3.4333520761982315</v>
      </c>
      <c r="O31" s="744">
        <v>330</v>
      </c>
      <c r="P31" s="745">
        <v>1.4057148699074646</v>
      </c>
      <c r="Q31" s="642"/>
      <c r="R31" s="744">
        <v>21087.800000000043</v>
      </c>
      <c r="S31" s="744">
        <v>433</v>
      </c>
      <c r="T31" s="745">
        <v>2.0533199290585036</v>
      </c>
      <c r="U31" s="744">
        <v>764</v>
      </c>
      <c r="V31" s="745">
        <v>3.6229478655905236</v>
      </c>
      <c r="W31" s="744">
        <v>340</v>
      </c>
      <c r="X31" s="745">
        <v>1.612306641754945</v>
      </c>
      <c r="Y31" s="642"/>
      <c r="Z31" s="744">
        <v>19900.000000000029</v>
      </c>
      <c r="AA31" s="744">
        <v>475</v>
      </c>
      <c r="AB31" s="745">
        <v>2.3869346733668309</v>
      </c>
      <c r="AC31" s="744">
        <v>676</v>
      </c>
      <c r="AD31" s="745">
        <v>3.3969849246231107</v>
      </c>
      <c r="AE31" s="744">
        <v>289</v>
      </c>
      <c r="AF31" s="745">
        <v>1.4522613065326613</v>
      </c>
      <c r="AG31" s="642"/>
      <c r="AH31" s="744">
        <v>22505.800000000079</v>
      </c>
      <c r="AI31" s="744">
        <v>480</v>
      </c>
      <c r="AJ31" s="745">
        <v>2.1327835491295501</v>
      </c>
      <c r="AK31" s="744">
        <v>745</v>
      </c>
      <c r="AL31" s="745">
        <v>3.3102578002114895</v>
      </c>
      <c r="AM31" s="744">
        <v>326</v>
      </c>
      <c r="AN31" s="745">
        <v>1.4485154937838196</v>
      </c>
      <c r="AO31" s="582"/>
      <c r="AP31" s="582"/>
      <c r="AR31" s="582"/>
    </row>
    <row r="32" spans="1:255" ht="14.4" thickBot="1" x14ac:dyDescent="0.3">
      <c r="A32" s="621" t="s">
        <v>197</v>
      </c>
      <c r="B32" s="753">
        <v>20236</v>
      </c>
      <c r="C32" s="753">
        <v>447</v>
      </c>
      <c r="D32" s="754"/>
      <c r="E32" s="753">
        <v>655</v>
      </c>
      <c r="F32" s="754"/>
      <c r="G32" s="753">
        <v>276</v>
      </c>
      <c r="H32" s="754"/>
      <c r="I32" s="704"/>
      <c r="J32" s="753">
        <v>19089.600000000097</v>
      </c>
      <c r="K32" s="753">
        <v>417</v>
      </c>
      <c r="L32" s="754"/>
      <c r="M32" s="753">
        <v>647</v>
      </c>
      <c r="N32" s="754"/>
      <c r="O32" s="753">
        <v>265</v>
      </c>
      <c r="P32" s="754"/>
      <c r="Q32" s="659"/>
      <c r="R32" s="753">
        <v>17390.400000000009</v>
      </c>
      <c r="S32" s="753">
        <v>403</v>
      </c>
      <c r="T32" s="754"/>
      <c r="U32" s="753">
        <v>624</v>
      </c>
      <c r="V32" s="754"/>
      <c r="W32" s="753">
        <v>273</v>
      </c>
      <c r="X32" s="754"/>
      <c r="Y32" s="659"/>
      <c r="Z32" s="753">
        <v>22666.800000000065</v>
      </c>
      <c r="AA32" s="753">
        <v>437</v>
      </c>
      <c r="AB32" s="754"/>
      <c r="AC32" s="753">
        <v>618</v>
      </c>
      <c r="AD32" s="754"/>
      <c r="AE32" s="753">
        <v>265</v>
      </c>
      <c r="AF32" s="754"/>
      <c r="AG32" s="659"/>
      <c r="AH32" s="753">
        <v>21446.800000000028</v>
      </c>
      <c r="AI32" s="753">
        <v>413</v>
      </c>
      <c r="AJ32" s="754"/>
      <c r="AK32" s="753">
        <v>602</v>
      </c>
      <c r="AL32" s="754"/>
      <c r="AM32" s="753">
        <v>259</v>
      </c>
      <c r="AN32" s="754"/>
      <c r="AO32" s="582"/>
      <c r="AP32" s="582"/>
      <c r="AR32" s="582"/>
    </row>
    <row r="33" spans="1:255" x14ac:dyDescent="0.25">
      <c r="A33" s="617"/>
      <c r="B33" s="588"/>
      <c r="C33" s="588"/>
      <c r="D33" s="588"/>
      <c r="E33" s="588"/>
      <c r="F33" s="588"/>
      <c r="G33" s="588"/>
      <c r="H33" s="588"/>
      <c r="I33" s="674"/>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617"/>
      <c r="AI33" s="617"/>
      <c r="AJ33" s="590"/>
      <c r="AK33" s="617"/>
      <c r="AL33" s="590"/>
      <c r="AM33" s="617"/>
      <c r="AN33" s="590"/>
    </row>
    <row r="34" spans="1:255" s="627" customFormat="1" ht="13.5" customHeight="1" x14ac:dyDescent="0.25">
      <c r="A34" s="595" t="s">
        <v>35</v>
      </c>
      <c r="B34" s="588"/>
      <c r="C34" s="588"/>
      <c r="D34" s="588"/>
      <c r="E34" s="588"/>
      <c r="F34" s="588"/>
      <c r="G34" s="588"/>
      <c r="H34" s="588"/>
      <c r="I34" s="674"/>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617"/>
      <c r="AI34" s="617"/>
      <c r="AJ34" s="590"/>
      <c r="AK34" s="617"/>
      <c r="AL34" s="590"/>
      <c r="AM34" s="617"/>
      <c r="AN34" s="590"/>
      <c r="AO34" s="581"/>
      <c r="AP34" s="581"/>
      <c r="AQ34" s="581"/>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1"/>
      <c r="BS34" s="581"/>
      <c r="BT34" s="581"/>
      <c r="BU34" s="581"/>
      <c r="BV34" s="581"/>
      <c r="BW34" s="581"/>
      <c r="BX34" s="581"/>
      <c r="BY34" s="581"/>
      <c r="BZ34" s="581"/>
      <c r="CA34" s="581"/>
      <c r="CB34" s="581"/>
      <c r="CC34" s="581"/>
      <c r="CD34" s="581"/>
      <c r="CE34" s="581"/>
      <c r="CF34" s="581"/>
      <c r="CG34" s="581"/>
      <c r="CH34" s="581"/>
      <c r="CI34" s="581"/>
      <c r="CJ34" s="581"/>
      <c r="CK34" s="581"/>
      <c r="CL34" s="581"/>
      <c r="CM34" s="581"/>
      <c r="CN34" s="581"/>
      <c r="CO34" s="581"/>
      <c r="CP34" s="581"/>
      <c r="CQ34" s="581"/>
      <c r="CR34" s="581"/>
      <c r="CS34" s="581"/>
      <c r="CT34" s="581"/>
      <c r="CU34" s="581"/>
      <c r="CV34" s="581"/>
      <c r="CW34" s="581"/>
      <c r="CX34" s="581"/>
      <c r="CY34" s="581"/>
      <c r="CZ34" s="581"/>
      <c r="DA34" s="581"/>
      <c r="DB34" s="581"/>
      <c r="DC34" s="581"/>
      <c r="DD34" s="581"/>
      <c r="DE34" s="581"/>
      <c r="DF34" s="581"/>
      <c r="DG34" s="581"/>
      <c r="DH34" s="581"/>
      <c r="DI34" s="581"/>
      <c r="DJ34" s="581"/>
      <c r="DK34" s="581"/>
      <c r="DL34" s="581"/>
      <c r="DM34" s="581"/>
      <c r="DN34" s="581"/>
      <c r="DO34" s="581"/>
      <c r="DP34" s="581"/>
      <c r="DQ34" s="581"/>
      <c r="DR34" s="581"/>
      <c r="DS34" s="581"/>
      <c r="DT34" s="581"/>
      <c r="DU34" s="581"/>
      <c r="DV34" s="581"/>
      <c r="DW34" s="581"/>
      <c r="DX34" s="581"/>
      <c r="DY34" s="581"/>
      <c r="DZ34" s="581"/>
      <c r="EA34" s="581"/>
      <c r="EB34" s="581"/>
      <c r="EC34" s="581"/>
      <c r="ED34" s="581"/>
      <c r="EE34" s="581"/>
      <c r="EF34" s="581"/>
      <c r="EG34" s="581"/>
      <c r="EH34" s="581"/>
      <c r="EI34" s="581"/>
      <c r="EJ34" s="581"/>
      <c r="EK34" s="581"/>
      <c r="EL34" s="581"/>
      <c r="EM34" s="581"/>
      <c r="EN34" s="581"/>
      <c r="EO34" s="581"/>
      <c r="EP34" s="581"/>
      <c r="EQ34" s="581"/>
      <c r="ER34" s="581"/>
      <c r="ES34" s="581"/>
      <c r="ET34" s="581"/>
      <c r="EU34" s="581"/>
      <c r="EV34" s="581"/>
      <c r="EW34" s="581"/>
      <c r="EX34" s="581"/>
      <c r="EY34" s="581"/>
      <c r="EZ34" s="581"/>
      <c r="FA34" s="581"/>
      <c r="FB34" s="581"/>
      <c r="FC34" s="581"/>
      <c r="FD34" s="581"/>
      <c r="FE34" s="581"/>
      <c r="FF34" s="581"/>
      <c r="FG34" s="581"/>
      <c r="FH34" s="581"/>
      <c r="FI34" s="581"/>
      <c r="FJ34" s="581"/>
      <c r="FK34" s="581"/>
      <c r="FL34" s="581"/>
      <c r="FM34" s="581"/>
      <c r="FN34" s="581"/>
      <c r="FO34" s="581"/>
      <c r="FP34" s="581"/>
      <c r="FQ34" s="581"/>
      <c r="FR34" s="581"/>
      <c r="FS34" s="581"/>
      <c r="FT34" s="581"/>
      <c r="FU34" s="581"/>
      <c r="FV34" s="581"/>
      <c r="FW34" s="581"/>
      <c r="FX34" s="581"/>
      <c r="FY34" s="581"/>
      <c r="FZ34" s="581"/>
      <c r="GA34" s="581"/>
      <c r="GB34" s="581"/>
      <c r="GC34" s="581"/>
      <c r="GD34" s="581"/>
      <c r="GE34" s="581"/>
      <c r="GF34" s="581"/>
      <c r="GG34" s="581"/>
      <c r="GH34" s="581"/>
      <c r="GI34" s="581"/>
      <c r="GJ34" s="581"/>
      <c r="GK34" s="581"/>
      <c r="GL34" s="581"/>
      <c r="GM34" s="581"/>
      <c r="GN34" s="581"/>
      <c r="GO34" s="581"/>
      <c r="GP34" s="581"/>
      <c r="GQ34" s="581"/>
      <c r="GR34" s="581"/>
      <c r="GS34" s="581"/>
      <c r="GT34" s="581"/>
      <c r="GU34" s="581"/>
      <c r="GV34" s="581"/>
      <c r="GW34" s="581"/>
      <c r="GX34" s="581"/>
      <c r="GY34" s="581"/>
      <c r="GZ34" s="581"/>
      <c r="HA34" s="581"/>
      <c r="HB34" s="581"/>
      <c r="HC34" s="581"/>
      <c r="HD34" s="581"/>
      <c r="HE34" s="581"/>
      <c r="HF34" s="581"/>
      <c r="HG34" s="581"/>
      <c r="HH34" s="581"/>
      <c r="HI34" s="581"/>
      <c r="HJ34" s="581"/>
      <c r="HK34" s="581"/>
      <c r="HL34" s="581"/>
      <c r="HM34" s="581"/>
      <c r="HN34" s="581"/>
      <c r="HO34" s="581"/>
      <c r="HP34" s="581"/>
      <c r="HQ34" s="581"/>
      <c r="HR34" s="581"/>
      <c r="HS34" s="581"/>
      <c r="HT34" s="581"/>
      <c r="HU34" s="581"/>
      <c r="HV34" s="581"/>
      <c r="HW34" s="581"/>
      <c r="HX34" s="581"/>
      <c r="HY34" s="581"/>
      <c r="HZ34" s="581"/>
      <c r="IA34" s="581"/>
      <c r="IB34" s="581"/>
      <c r="IC34" s="581"/>
      <c r="ID34" s="581"/>
      <c r="IE34" s="581"/>
      <c r="IF34" s="581"/>
      <c r="IG34" s="581"/>
      <c r="IH34" s="581"/>
      <c r="II34" s="581"/>
      <c r="IJ34" s="581"/>
      <c r="IK34" s="581"/>
      <c r="IL34" s="581"/>
      <c r="IM34" s="581"/>
      <c r="IN34" s="581"/>
      <c r="IO34" s="581"/>
      <c r="IP34" s="581"/>
      <c r="IQ34" s="581"/>
      <c r="IR34" s="581"/>
      <c r="IS34" s="581"/>
      <c r="IT34" s="581"/>
      <c r="IU34" s="581"/>
    </row>
    <row r="35" spans="1:255" s="627" customFormat="1" ht="15.6" x14ac:dyDescent="0.25">
      <c r="A35" s="625" t="s">
        <v>190</v>
      </c>
      <c r="B35" s="626"/>
      <c r="C35" s="626"/>
      <c r="D35" s="626"/>
      <c r="E35" s="626"/>
      <c r="F35" s="626"/>
      <c r="G35" s="626"/>
      <c r="H35" s="626"/>
      <c r="I35" s="705"/>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J35" s="590"/>
    </row>
    <row r="36" spans="1:255" s="627" customFormat="1" ht="15.6" x14ac:dyDescent="0.25">
      <c r="A36" s="755" t="s">
        <v>198</v>
      </c>
      <c r="B36" s="626"/>
      <c r="C36" s="626"/>
      <c r="D36" s="626"/>
      <c r="E36" s="626"/>
      <c r="F36" s="626"/>
      <c r="G36" s="626"/>
      <c r="H36" s="626"/>
      <c r="I36" s="705"/>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row>
    <row r="37" spans="1:255" s="627" customFormat="1" ht="15.6" x14ac:dyDescent="0.25">
      <c r="A37" s="625" t="s">
        <v>192</v>
      </c>
      <c r="B37" s="626"/>
      <c r="C37" s="626"/>
      <c r="D37" s="626"/>
      <c r="E37" s="626"/>
      <c r="F37" s="626"/>
      <c r="G37" s="626"/>
      <c r="H37" s="626"/>
      <c r="I37" s="705"/>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row>
    <row r="38" spans="1:255" ht="15" customHeight="1" x14ac:dyDescent="0.25">
      <c r="A38" s="625" t="s">
        <v>193</v>
      </c>
      <c r="B38" s="629"/>
      <c r="C38" s="629"/>
      <c r="D38" s="629"/>
      <c r="E38" s="629"/>
      <c r="F38" s="629"/>
      <c r="G38" s="629"/>
      <c r="H38" s="629"/>
      <c r="I38" s="706"/>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7"/>
      <c r="BI38" s="627"/>
      <c r="BJ38" s="627"/>
      <c r="BK38" s="627"/>
      <c r="BL38" s="627"/>
      <c r="BM38" s="627"/>
      <c r="BN38" s="627"/>
      <c r="BO38" s="627"/>
      <c r="BP38" s="627"/>
      <c r="BQ38" s="627"/>
      <c r="BR38" s="627"/>
      <c r="BS38" s="627"/>
      <c r="BT38" s="627"/>
      <c r="BU38" s="627"/>
      <c r="BV38" s="627"/>
      <c r="BW38" s="627"/>
      <c r="BX38" s="627"/>
      <c r="BY38" s="627"/>
      <c r="BZ38" s="627"/>
      <c r="CA38" s="627"/>
      <c r="CB38" s="627"/>
      <c r="CC38" s="627"/>
      <c r="CD38" s="627"/>
      <c r="CE38" s="627"/>
      <c r="CF38" s="627"/>
      <c r="CG38" s="627"/>
      <c r="CH38" s="627"/>
      <c r="CI38" s="627"/>
      <c r="CJ38" s="627"/>
      <c r="CK38" s="627"/>
      <c r="CL38" s="627"/>
      <c r="CM38" s="627"/>
      <c r="CN38" s="627"/>
      <c r="CO38" s="627"/>
      <c r="CP38" s="627"/>
      <c r="CQ38" s="627"/>
      <c r="CR38" s="627"/>
      <c r="CS38" s="627"/>
      <c r="CT38" s="627"/>
      <c r="CU38" s="627"/>
      <c r="CV38" s="627"/>
      <c r="CW38" s="627"/>
      <c r="CX38" s="627"/>
      <c r="CY38" s="627"/>
      <c r="CZ38" s="627"/>
      <c r="DA38" s="627"/>
      <c r="DB38" s="627"/>
      <c r="DC38" s="627"/>
      <c r="DD38" s="627"/>
      <c r="DE38" s="627"/>
      <c r="DF38" s="627"/>
      <c r="DG38" s="627"/>
      <c r="DH38" s="627"/>
      <c r="DI38" s="627"/>
      <c r="DJ38" s="627"/>
      <c r="DK38" s="627"/>
      <c r="DL38" s="627"/>
      <c r="DM38" s="627"/>
      <c r="DN38" s="627"/>
      <c r="DO38" s="627"/>
      <c r="DP38" s="627"/>
      <c r="DQ38" s="627"/>
      <c r="DR38" s="627"/>
      <c r="DS38" s="627"/>
      <c r="DT38" s="627"/>
      <c r="DU38" s="627"/>
      <c r="DV38" s="627"/>
      <c r="DW38" s="627"/>
      <c r="DX38" s="627"/>
      <c r="DY38" s="627"/>
      <c r="DZ38" s="627"/>
      <c r="EA38" s="627"/>
      <c r="EB38" s="627"/>
      <c r="EC38" s="627"/>
      <c r="ED38" s="627"/>
      <c r="EE38" s="627"/>
      <c r="EF38" s="627"/>
      <c r="EG38" s="627"/>
      <c r="EH38" s="627"/>
      <c r="EI38" s="627"/>
      <c r="EJ38" s="627"/>
      <c r="EK38" s="627"/>
      <c r="EL38" s="627"/>
      <c r="EM38" s="627"/>
      <c r="EN38" s="627"/>
      <c r="EO38" s="627"/>
      <c r="EP38" s="627"/>
      <c r="EQ38" s="627"/>
      <c r="ER38" s="627"/>
      <c r="ES38" s="627"/>
      <c r="ET38" s="627"/>
      <c r="EU38" s="627"/>
      <c r="EV38" s="627"/>
      <c r="EW38" s="627"/>
      <c r="EX38" s="627"/>
      <c r="EY38" s="627"/>
      <c r="EZ38" s="627"/>
      <c r="FA38" s="627"/>
      <c r="FB38" s="627"/>
      <c r="FC38" s="627"/>
      <c r="FD38" s="627"/>
      <c r="FE38" s="627"/>
      <c r="FF38" s="627"/>
      <c r="FG38" s="627"/>
      <c r="FH38" s="627"/>
      <c r="FI38" s="627"/>
      <c r="FJ38" s="627"/>
      <c r="FK38" s="627"/>
      <c r="FL38" s="627"/>
      <c r="FM38" s="627"/>
      <c r="FN38" s="627"/>
      <c r="FO38" s="627"/>
      <c r="FP38" s="627"/>
      <c r="FQ38" s="627"/>
      <c r="FR38" s="627"/>
      <c r="FS38" s="627"/>
      <c r="FT38" s="627"/>
      <c r="FU38" s="627"/>
      <c r="FV38" s="627"/>
      <c r="FW38" s="627"/>
      <c r="FX38" s="627"/>
      <c r="FY38" s="627"/>
      <c r="FZ38" s="627"/>
      <c r="GA38" s="627"/>
      <c r="GB38" s="627"/>
      <c r="GC38" s="627"/>
      <c r="GD38" s="627"/>
      <c r="GE38" s="627"/>
      <c r="GF38" s="627"/>
      <c r="GG38" s="627"/>
      <c r="GH38" s="627"/>
      <c r="GI38" s="627"/>
      <c r="GJ38" s="627"/>
      <c r="GK38" s="627"/>
      <c r="GL38" s="627"/>
      <c r="GM38" s="627"/>
      <c r="GN38" s="627"/>
      <c r="GO38" s="627"/>
      <c r="GP38" s="627"/>
      <c r="GQ38" s="627"/>
      <c r="GR38" s="627"/>
      <c r="GS38" s="627"/>
      <c r="GT38" s="627"/>
      <c r="GU38" s="627"/>
      <c r="GV38" s="627"/>
      <c r="GW38" s="627"/>
      <c r="GX38" s="627"/>
      <c r="GY38" s="627"/>
      <c r="GZ38" s="627"/>
      <c r="HA38" s="627"/>
      <c r="HB38" s="627"/>
      <c r="HC38" s="627"/>
      <c r="HD38" s="627"/>
      <c r="HE38" s="627"/>
      <c r="HF38" s="627"/>
      <c r="HG38" s="627"/>
      <c r="HH38" s="627"/>
      <c r="HI38" s="627"/>
      <c r="HJ38" s="627"/>
      <c r="HK38" s="627"/>
      <c r="HL38" s="627"/>
      <c r="HM38" s="627"/>
      <c r="HN38" s="627"/>
      <c r="HO38" s="627"/>
      <c r="HP38" s="627"/>
      <c r="HQ38" s="627"/>
      <c r="HR38" s="627"/>
      <c r="HS38" s="627"/>
      <c r="HT38" s="627"/>
      <c r="HU38" s="627"/>
      <c r="HV38" s="627"/>
      <c r="HW38" s="627"/>
      <c r="HX38" s="627"/>
      <c r="HY38" s="627"/>
      <c r="HZ38" s="627"/>
      <c r="IA38" s="627"/>
      <c r="IB38" s="627"/>
      <c r="IC38" s="627"/>
      <c r="ID38" s="627"/>
      <c r="IE38" s="627"/>
      <c r="IF38" s="627"/>
      <c r="IG38" s="627"/>
      <c r="IH38" s="627"/>
      <c r="II38" s="627"/>
      <c r="IJ38" s="627"/>
      <c r="IK38" s="627"/>
      <c r="IL38" s="627"/>
      <c r="IM38" s="627"/>
      <c r="IN38" s="627"/>
      <c r="IO38" s="627"/>
      <c r="IP38" s="627"/>
      <c r="IQ38" s="627"/>
      <c r="IR38" s="627"/>
      <c r="IS38" s="627"/>
      <c r="IT38" s="627"/>
      <c r="IU38" s="627"/>
    </row>
    <row r="39" spans="1:255" ht="15.6" x14ac:dyDescent="0.25">
      <c r="A39" s="625" t="s">
        <v>194</v>
      </c>
      <c r="B39" s="629"/>
      <c r="C39" s="629"/>
      <c r="D39" s="629"/>
      <c r="E39" s="629"/>
      <c r="F39" s="629"/>
      <c r="G39" s="629"/>
      <c r="H39" s="629"/>
      <c r="I39" s="706"/>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627"/>
      <c r="BH39" s="627"/>
      <c r="BI39" s="627"/>
      <c r="BJ39" s="627"/>
      <c r="BK39" s="627"/>
      <c r="BL39" s="627"/>
      <c r="BM39" s="627"/>
      <c r="BN39" s="627"/>
      <c r="BO39" s="627"/>
      <c r="BP39" s="627"/>
      <c r="BQ39" s="627"/>
      <c r="BR39" s="627"/>
      <c r="BS39" s="627"/>
      <c r="BT39" s="627"/>
      <c r="BU39" s="627"/>
      <c r="BV39" s="627"/>
      <c r="BW39" s="627"/>
      <c r="BX39" s="627"/>
      <c r="BY39" s="627"/>
      <c r="BZ39" s="627"/>
      <c r="CA39" s="627"/>
      <c r="CB39" s="627"/>
      <c r="CC39" s="627"/>
      <c r="CD39" s="627"/>
      <c r="CE39" s="627"/>
      <c r="CF39" s="627"/>
      <c r="CG39" s="627"/>
      <c r="CH39" s="627"/>
      <c r="CI39" s="627"/>
      <c r="CJ39" s="627"/>
      <c r="CK39" s="627"/>
      <c r="CL39" s="627"/>
      <c r="CM39" s="627"/>
      <c r="CN39" s="627"/>
      <c r="CO39" s="627"/>
      <c r="CP39" s="627"/>
      <c r="CQ39" s="627"/>
      <c r="CR39" s="627"/>
      <c r="CS39" s="627"/>
      <c r="CT39" s="627"/>
      <c r="CU39" s="627"/>
      <c r="CV39" s="627"/>
      <c r="CW39" s="627"/>
      <c r="CX39" s="627"/>
      <c r="CY39" s="627"/>
      <c r="CZ39" s="627"/>
      <c r="DA39" s="627"/>
      <c r="DB39" s="627"/>
      <c r="DC39" s="627"/>
      <c r="DD39" s="627"/>
      <c r="DE39" s="627"/>
      <c r="DF39" s="627"/>
      <c r="DG39" s="627"/>
      <c r="DH39" s="627"/>
      <c r="DI39" s="627"/>
      <c r="DJ39" s="627"/>
      <c r="DK39" s="627"/>
      <c r="DL39" s="627"/>
      <c r="DM39" s="627"/>
      <c r="DN39" s="627"/>
      <c r="DO39" s="627"/>
      <c r="DP39" s="627"/>
      <c r="DQ39" s="627"/>
      <c r="DR39" s="627"/>
      <c r="DS39" s="627"/>
      <c r="DT39" s="627"/>
      <c r="DU39" s="627"/>
      <c r="DV39" s="627"/>
      <c r="DW39" s="627"/>
      <c r="DX39" s="627"/>
      <c r="DY39" s="627"/>
      <c r="DZ39" s="627"/>
      <c r="EA39" s="627"/>
      <c r="EB39" s="627"/>
      <c r="EC39" s="627"/>
      <c r="ED39" s="627"/>
      <c r="EE39" s="627"/>
      <c r="EF39" s="627"/>
      <c r="EG39" s="627"/>
      <c r="EH39" s="627"/>
      <c r="EI39" s="627"/>
      <c r="EJ39" s="627"/>
      <c r="EK39" s="627"/>
      <c r="EL39" s="627"/>
      <c r="EM39" s="627"/>
      <c r="EN39" s="627"/>
      <c r="EO39" s="627"/>
      <c r="EP39" s="627"/>
      <c r="EQ39" s="627"/>
      <c r="ER39" s="627"/>
      <c r="ES39" s="627"/>
      <c r="ET39" s="627"/>
      <c r="EU39" s="627"/>
      <c r="EV39" s="627"/>
      <c r="EW39" s="627"/>
      <c r="EX39" s="627"/>
      <c r="EY39" s="627"/>
      <c r="EZ39" s="627"/>
      <c r="FA39" s="627"/>
      <c r="FB39" s="627"/>
      <c r="FC39" s="627"/>
      <c r="FD39" s="627"/>
      <c r="FE39" s="627"/>
      <c r="FF39" s="627"/>
      <c r="FG39" s="627"/>
      <c r="FH39" s="627"/>
      <c r="FI39" s="627"/>
      <c r="FJ39" s="627"/>
      <c r="FK39" s="627"/>
      <c r="FL39" s="627"/>
      <c r="FM39" s="627"/>
      <c r="FN39" s="627"/>
      <c r="FO39" s="627"/>
      <c r="FP39" s="627"/>
      <c r="FQ39" s="627"/>
      <c r="FR39" s="627"/>
      <c r="FS39" s="627"/>
      <c r="FT39" s="627"/>
      <c r="FU39" s="627"/>
      <c r="FV39" s="627"/>
      <c r="FW39" s="627"/>
      <c r="FX39" s="627"/>
      <c r="FY39" s="627"/>
      <c r="FZ39" s="627"/>
      <c r="GA39" s="627"/>
      <c r="GB39" s="627"/>
      <c r="GC39" s="627"/>
      <c r="GD39" s="627"/>
      <c r="GE39" s="627"/>
      <c r="GF39" s="627"/>
      <c r="GG39" s="627"/>
      <c r="GH39" s="627"/>
      <c r="GI39" s="627"/>
      <c r="GJ39" s="627"/>
      <c r="GK39" s="627"/>
      <c r="GL39" s="627"/>
      <c r="GM39" s="627"/>
      <c r="GN39" s="627"/>
      <c r="GO39" s="627"/>
      <c r="GP39" s="627"/>
      <c r="GQ39" s="627"/>
      <c r="GR39" s="627"/>
      <c r="GS39" s="627"/>
      <c r="GT39" s="627"/>
      <c r="GU39" s="627"/>
      <c r="GV39" s="627"/>
      <c r="GW39" s="627"/>
      <c r="GX39" s="627"/>
      <c r="GY39" s="627"/>
      <c r="GZ39" s="627"/>
      <c r="HA39" s="627"/>
      <c r="HB39" s="627"/>
      <c r="HC39" s="627"/>
      <c r="HD39" s="627"/>
      <c r="HE39" s="627"/>
      <c r="HF39" s="627"/>
      <c r="HG39" s="627"/>
      <c r="HH39" s="627"/>
      <c r="HI39" s="627"/>
      <c r="HJ39" s="627"/>
      <c r="HK39" s="627"/>
      <c r="HL39" s="627"/>
      <c r="HM39" s="627"/>
      <c r="HN39" s="627"/>
      <c r="HO39" s="627"/>
      <c r="HP39" s="627"/>
      <c r="HQ39" s="627"/>
      <c r="HR39" s="627"/>
      <c r="HS39" s="627"/>
      <c r="HT39" s="627"/>
      <c r="HU39" s="627"/>
      <c r="HV39" s="627"/>
      <c r="HW39" s="627"/>
      <c r="HX39" s="627"/>
      <c r="HY39" s="627"/>
      <c r="HZ39" s="627"/>
      <c r="IA39" s="627"/>
      <c r="IB39" s="627"/>
      <c r="IC39" s="627"/>
      <c r="ID39" s="627"/>
      <c r="IE39" s="627"/>
      <c r="IF39" s="627"/>
      <c r="IG39" s="627"/>
      <c r="IH39" s="627"/>
      <c r="II39" s="627"/>
      <c r="IJ39" s="627"/>
      <c r="IK39" s="627"/>
      <c r="IL39" s="627"/>
      <c r="IM39" s="627"/>
      <c r="IN39" s="627"/>
      <c r="IO39" s="627"/>
      <c r="IP39" s="627"/>
      <c r="IQ39" s="627"/>
      <c r="IR39" s="627"/>
      <c r="IS39" s="627"/>
      <c r="IT39" s="627"/>
      <c r="IU39" s="627"/>
    </row>
    <row r="40" spans="1:255" x14ac:dyDescent="0.25">
      <c r="A40" s="756"/>
      <c r="B40" s="628"/>
      <c r="C40" s="628"/>
      <c r="D40" s="628"/>
      <c r="E40" s="628"/>
      <c r="F40" s="628"/>
      <c r="G40" s="628"/>
      <c r="H40" s="628"/>
      <c r="I40" s="692"/>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row>
    <row r="41" spans="1:255" x14ac:dyDescent="0.25">
      <c r="A41" s="1061" t="s">
        <v>49</v>
      </c>
      <c r="B41" s="1061"/>
      <c r="C41" s="1061"/>
      <c r="D41" s="1061"/>
      <c r="E41" s="1061"/>
      <c r="F41" s="1061"/>
      <c r="G41" s="1061"/>
      <c r="H41" s="1061"/>
      <c r="I41" s="1061"/>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061"/>
      <c r="AF41" s="1061"/>
      <c r="AG41" s="1061"/>
      <c r="AH41" s="1061"/>
      <c r="AI41" s="1061"/>
      <c r="AJ41" s="1061"/>
      <c r="AK41" s="1061"/>
      <c r="AL41" s="1061"/>
      <c r="AM41" s="1061"/>
      <c r="AN41" s="1061"/>
      <c r="AO41" s="627"/>
      <c r="AP41" s="627"/>
      <c r="AQ41" s="627"/>
      <c r="AR41" s="627"/>
      <c r="AS41" s="627"/>
      <c r="AT41" s="627"/>
      <c r="AU41" s="627"/>
      <c r="AV41" s="627"/>
      <c r="AW41" s="627"/>
      <c r="AX41" s="627"/>
      <c r="AY41" s="627"/>
      <c r="AZ41" s="627"/>
      <c r="BA41" s="627"/>
      <c r="BB41" s="627"/>
      <c r="BC41" s="627"/>
      <c r="BD41" s="627"/>
      <c r="BE41" s="627"/>
      <c r="BF41" s="627"/>
      <c r="BG41" s="627"/>
      <c r="BH41" s="627"/>
      <c r="BI41" s="627"/>
      <c r="BJ41" s="627"/>
      <c r="BK41" s="627"/>
      <c r="BL41" s="627"/>
      <c r="BM41" s="627"/>
      <c r="BN41" s="627"/>
      <c r="BO41" s="627"/>
      <c r="BP41" s="627"/>
      <c r="BQ41" s="627"/>
      <c r="BR41" s="627"/>
      <c r="BS41" s="627"/>
      <c r="BT41" s="627"/>
      <c r="BU41" s="627"/>
      <c r="BV41" s="627"/>
      <c r="BW41" s="627"/>
      <c r="BX41" s="627"/>
      <c r="BY41" s="627"/>
      <c r="BZ41" s="627"/>
      <c r="CA41" s="627"/>
      <c r="CB41" s="627"/>
      <c r="CC41" s="627"/>
      <c r="CD41" s="627"/>
      <c r="CE41" s="627"/>
      <c r="CF41" s="627"/>
      <c r="CG41" s="627"/>
      <c r="CH41" s="627"/>
      <c r="CI41" s="627"/>
      <c r="CJ41" s="627"/>
      <c r="CK41" s="627"/>
      <c r="CL41" s="627"/>
      <c r="CM41" s="627"/>
      <c r="CN41" s="627"/>
      <c r="CO41" s="627"/>
      <c r="CP41" s="627"/>
      <c r="CQ41" s="627"/>
      <c r="CR41" s="627"/>
      <c r="CS41" s="627"/>
      <c r="CT41" s="627"/>
      <c r="CU41" s="627"/>
      <c r="CV41" s="627"/>
      <c r="CW41" s="627"/>
      <c r="CX41" s="627"/>
      <c r="CY41" s="627"/>
      <c r="CZ41" s="627"/>
      <c r="DA41" s="627"/>
      <c r="DB41" s="627"/>
      <c r="DC41" s="627"/>
      <c r="DD41" s="627"/>
      <c r="DE41" s="627"/>
      <c r="DF41" s="627"/>
      <c r="DG41" s="627"/>
      <c r="DH41" s="627"/>
      <c r="DI41" s="627"/>
      <c r="DJ41" s="627"/>
      <c r="DK41" s="627"/>
      <c r="DL41" s="627"/>
      <c r="DM41" s="627"/>
      <c r="DN41" s="627"/>
      <c r="DO41" s="627"/>
      <c r="DP41" s="627"/>
      <c r="DQ41" s="627"/>
      <c r="DR41" s="627"/>
      <c r="DS41" s="627"/>
      <c r="DT41" s="627"/>
      <c r="DU41" s="627"/>
      <c r="DV41" s="627"/>
      <c r="DW41" s="627"/>
      <c r="DX41" s="627"/>
      <c r="DY41" s="627"/>
      <c r="DZ41" s="627"/>
      <c r="EA41" s="627"/>
      <c r="EB41" s="627"/>
      <c r="EC41" s="627"/>
      <c r="ED41" s="627"/>
      <c r="EE41" s="627"/>
      <c r="EF41" s="627"/>
      <c r="EG41" s="627"/>
      <c r="EH41" s="627"/>
      <c r="EI41" s="627"/>
      <c r="EJ41" s="627"/>
      <c r="EK41" s="627"/>
      <c r="EL41" s="627"/>
      <c r="EM41" s="627"/>
      <c r="EN41" s="627"/>
      <c r="EO41" s="627"/>
      <c r="EP41" s="627"/>
      <c r="EQ41" s="627"/>
      <c r="ER41" s="627"/>
      <c r="ES41" s="627"/>
      <c r="ET41" s="627"/>
      <c r="EU41" s="627"/>
      <c r="EV41" s="627"/>
      <c r="EW41" s="627"/>
      <c r="EX41" s="627"/>
      <c r="EY41" s="627"/>
      <c r="EZ41" s="627"/>
      <c r="FA41" s="627"/>
      <c r="FB41" s="627"/>
      <c r="FC41" s="627"/>
      <c r="FD41" s="627"/>
      <c r="FE41" s="627"/>
      <c r="FF41" s="627"/>
      <c r="FG41" s="627"/>
      <c r="FH41" s="627"/>
      <c r="FI41" s="627"/>
      <c r="FJ41" s="627"/>
      <c r="FK41" s="627"/>
      <c r="FL41" s="627"/>
      <c r="FM41" s="627"/>
      <c r="FN41" s="627"/>
      <c r="FO41" s="627"/>
      <c r="FP41" s="627"/>
      <c r="FQ41" s="627"/>
      <c r="FR41" s="627"/>
      <c r="FS41" s="627"/>
      <c r="FT41" s="627"/>
      <c r="FU41" s="627"/>
      <c r="FV41" s="627"/>
      <c r="FW41" s="627"/>
      <c r="FX41" s="627"/>
      <c r="FY41" s="627"/>
      <c r="FZ41" s="627"/>
      <c r="GA41" s="627"/>
      <c r="GB41" s="627"/>
      <c r="GC41" s="627"/>
      <c r="GD41" s="627"/>
      <c r="GE41" s="627"/>
      <c r="GF41" s="627"/>
      <c r="GG41" s="627"/>
      <c r="GH41" s="627"/>
      <c r="GI41" s="627"/>
      <c r="GJ41" s="627"/>
      <c r="GK41" s="627"/>
      <c r="GL41" s="627"/>
      <c r="GM41" s="627"/>
      <c r="GN41" s="627"/>
      <c r="GO41" s="627"/>
      <c r="GP41" s="627"/>
      <c r="GQ41" s="627"/>
      <c r="GR41" s="627"/>
      <c r="GS41" s="627"/>
      <c r="GT41" s="627"/>
      <c r="GU41" s="627"/>
      <c r="GV41" s="627"/>
      <c r="GW41" s="627"/>
      <c r="GX41" s="627"/>
      <c r="GY41" s="627"/>
      <c r="GZ41" s="627"/>
      <c r="HA41" s="627"/>
      <c r="HB41" s="627"/>
      <c r="HC41" s="627"/>
      <c r="HD41" s="627"/>
      <c r="HE41" s="627"/>
      <c r="HF41" s="627"/>
      <c r="HG41" s="627"/>
      <c r="HH41" s="627"/>
      <c r="HI41" s="627"/>
      <c r="HJ41" s="627"/>
      <c r="HK41" s="627"/>
      <c r="HL41" s="627"/>
      <c r="HM41" s="627"/>
      <c r="HN41" s="627"/>
      <c r="HO41" s="627"/>
      <c r="HP41" s="627"/>
      <c r="HQ41" s="627"/>
      <c r="HR41" s="627"/>
      <c r="HS41" s="627"/>
      <c r="HT41" s="627"/>
      <c r="HU41" s="627"/>
      <c r="HV41" s="627"/>
      <c r="HW41" s="627"/>
      <c r="HX41" s="627"/>
      <c r="HY41" s="627"/>
      <c r="HZ41" s="627"/>
      <c r="IA41" s="627"/>
      <c r="IB41" s="627"/>
      <c r="IC41" s="627"/>
      <c r="ID41" s="627"/>
      <c r="IE41" s="627"/>
      <c r="IF41" s="627"/>
      <c r="IG41" s="627"/>
      <c r="IH41" s="627"/>
      <c r="II41" s="627"/>
      <c r="IJ41" s="627"/>
      <c r="IK41" s="627"/>
      <c r="IL41" s="627"/>
      <c r="IM41" s="627"/>
      <c r="IN41" s="627"/>
      <c r="IO41" s="627"/>
      <c r="IP41" s="627"/>
      <c r="IQ41" s="627"/>
      <c r="IR41" s="627"/>
      <c r="IS41" s="627"/>
      <c r="IT41" s="627"/>
      <c r="IU41" s="627"/>
    </row>
    <row r="42" spans="1:255" x14ac:dyDescent="0.25">
      <c r="A42" s="1061"/>
      <c r="B42" s="1061"/>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1061"/>
      <c r="AE42" s="1061"/>
      <c r="AF42" s="1061"/>
      <c r="AG42" s="1061"/>
      <c r="AH42" s="1061"/>
      <c r="AI42" s="1061"/>
      <c r="AJ42" s="1061"/>
      <c r="AK42" s="1061"/>
      <c r="AL42" s="1061"/>
      <c r="AM42" s="1061"/>
      <c r="AN42" s="1061"/>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627"/>
      <c r="BY42" s="627"/>
      <c r="BZ42" s="627"/>
      <c r="CA42" s="627"/>
      <c r="CB42" s="627"/>
      <c r="CC42" s="627"/>
      <c r="CD42" s="627"/>
      <c r="CE42" s="627"/>
      <c r="CF42" s="627"/>
      <c r="CG42" s="627"/>
      <c r="CH42" s="627"/>
      <c r="CI42" s="627"/>
      <c r="CJ42" s="627"/>
      <c r="CK42" s="627"/>
      <c r="CL42" s="627"/>
      <c r="CM42" s="627"/>
      <c r="CN42" s="627"/>
      <c r="CO42" s="627"/>
      <c r="CP42" s="627"/>
      <c r="CQ42" s="627"/>
      <c r="CR42" s="627"/>
      <c r="CS42" s="627"/>
      <c r="CT42" s="627"/>
      <c r="CU42" s="627"/>
      <c r="CV42" s="627"/>
      <c r="CW42" s="627"/>
      <c r="CX42" s="627"/>
      <c r="CY42" s="627"/>
      <c r="CZ42" s="627"/>
      <c r="DA42" s="627"/>
      <c r="DB42" s="627"/>
      <c r="DC42" s="627"/>
      <c r="DD42" s="627"/>
      <c r="DE42" s="627"/>
      <c r="DF42" s="627"/>
      <c r="DG42" s="627"/>
      <c r="DH42" s="627"/>
      <c r="DI42" s="627"/>
      <c r="DJ42" s="627"/>
      <c r="DK42" s="627"/>
      <c r="DL42" s="627"/>
      <c r="DM42" s="627"/>
      <c r="DN42" s="627"/>
      <c r="DO42" s="627"/>
      <c r="DP42" s="627"/>
      <c r="DQ42" s="627"/>
      <c r="DR42" s="627"/>
      <c r="DS42" s="627"/>
      <c r="DT42" s="627"/>
      <c r="DU42" s="627"/>
      <c r="DV42" s="627"/>
      <c r="DW42" s="627"/>
      <c r="DX42" s="627"/>
      <c r="DY42" s="627"/>
      <c r="DZ42" s="627"/>
      <c r="EA42" s="627"/>
      <c r="EB42" s="627"/>
      <c r="EC42" s="627"/>
      <c r="ED42" s="627"/>
      <c r="EE42" s="627"/>
      <c r="EF42" s="627"/>
      <c r="EG42" s="627"/>
      <c r="EH42" s="627"/>
      <c r="EI42" s="627"/>
      <c r="EJ42" s="627"/>
      <c r="EK42" s="627"/>
      <c r="EL42" s="627"/>
      <c r="EM42" s="627"/>
      <c r="EN42" s="627"/>
      <c r="EO42" s="627"/>
      <c r="EP42" s="627"/>
      <c r="EQ42" s="627"/>
      <c r="ER42" s="627"/>
      <c r="ES42" s="627"/>
      <c r="ET42" s="627"/>
      <c r="EU42" s="627"/>
      <c r="EV42" s="627"/>
      <c r="EW42" s="627"/>
      <c r="EX42" s="627"/>
      <c r="EY42" s="627"/>
      <c r="EZ42" s="627"/>
      <c r="FA42" s="627"/>
      <c r="FB42" s="627"/>
      <c r="FC42" s="627"/>
      <c r="FD42" s="627"/>
      <c r="FE42" s="627"/>
      <c r="FF42" s="627"/>
      <c r="FG42" s="627"/>
      <c r="FH42" s="627"/>
      <c r="FI42" s="627"/>
      <c r="FJ42" s="627"/>
      <c r="FK42" s="627"/>
      <c r="FL42" s="627"/>
      <c r="FM42" s="627"/>
      <c r="FN42" s="627"/>
      <c r="FO42" s="627"/>
      <c r="FP42" s="627"/>
      <c r="FQ42" s="627"/>
      <c r="FR42" s="627"/>
      <c r="FS42" s="627"/>
      <c r="FT42" s="627"/>
      <c r="FU42" s="627"/>
      <c r="FV42" s="627"/>
      <c r="FW42" s="627"/>
      <c r="FX42" s="627"/>
      <c r="FY42" s="627"/>
      <c r="FZ42" s="627"/>
      <c r="GA42" s="627"/>
      <c r="GB42" s="627"/>
      <c r="GC42" s="627"/>
      <c r="GD42" s="627"/>
      <c r="GE42" s="627"/>
      <c r="GF42" s="627"/>
      <c r="GG42" s="627"/>
      <c r="GH42" s="627"/>
      <c r="GI42" s="627"/>
      <c r="GJ42" s="627"/>
      <c r="GK42" s="627"/>
      <c r="GL42" s="627"/>
      <c r="GM42" s="627"/>
      <c r="GN42" s="627"/>
      <c r="GO42" s="627"/>
      <c r="GP42" s="627"/>
      <c r="GQ42" s="627"/>
      <c r="GR42" s="627"/>
      <c r="GS42" s="627"/>
      <c r="GT42" s="627"/>
      <c r="GU42" s="627"/>
      <c r="GV42" s="627"/>
      <c r="GW42" s="627"/>
      <c r="GX42" s="627"/>
      <c r="GY42" s="627"/>
      <c r="GZ42" s="627"/>
      <c r="HA42" s="627"/>
      <c r="HB42" s="627"/>
      <c r="HC42" s="627"/>
      <c r="HD42" s="627"/>
      <c r="HE42" s="627"/>
      <c r="HF42" s="627"/>
      <c r="HG42" s="627"/>
      <c r="HH42" s="627"/>
      <c r="HI42" s="627"/>
      <c r="HJ42" s="627"/>
      <c r="HK42" s="627"/>
      <c r="HL42" s="627"/>
      <c r="HM42" s="627"/>
      <c r="HN42" s="627"/>
      <c r="HO42" s="627"/>
      <c r="HP42" s="627"/>
      <c r="HQ42" s="627"/>
      <c r="HR42" s="627"/>
      <c r="HS42" s="627"/>
      <c r="HT42" s="627"/>
      <c r="HU42" s="627"/>
      <c r="HV42" s="627"/>
      <c r="HW42" s="627"/>
      <c r="HX42" s="627"/>
      <c r="HY42" s="627"/>
      <c r="HZ42" s="627"/>
      <c r="IA42" s="627"/>
      <c r="IB42" s="627"/>
      <c r="IC42" s="627"/>
      <c r="ID42" s="627"/>
      <c r="IE42" s="627"/>
      <c r="IF42" s="627"/>
      <c r="IG42" s="627"/>
      <c r="IH42" s="627"/>
      <c r="II42" s="627"/>
      <c r="IJ42" s="627"/>
      <c r="IK42" s="627"/>
      <c r="IL42" s="627"/>
      <c r="IM42" s="627"/>
      <c r="IN42" s="627"/>
      <c r="IO42" s="627"/>
      <c r="IP42" s="627"/>
      <c r="IQ42" s="627"/>
      <c r="IR42" s="627"/>
      <c r="IS42" s="627"/>
      <c r="IT42" s="627"/>
      <c r="IU42" s="627"/>
    </row>
    <row r="43" spans="1:255" x14ac:dyDescent="0.25">
      <c r="A43" s="1061"/>
      <c r="B43" s="1061"/>
      <c r="C43" s="1061"/>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c r="AI43" s="1061"/>
      <c r="AJ43" s="1061"/>
      <c r="AK43" s="1061"/>
      <c r="AL43" s="1061"/>
      <c r="AM43" s="1061"/>
      <c r="AN43" s="1061"/>
      <c r="AO43" s="627"/>
      <c r="AP43" s="627"/>
      <c r="AQ43" s="627"/>
      <c r="AR43" s="627"/>
      <c r="AS43" s="627"/>
      <c r="AT43" s="627"/>
      <c r="AU43" s="627"/>
      <c r="AV43" s="627"/>
      <c r="AW43" s="627"/>
      <c r="AX43" s="627"/>
      <c r="AY43" s="627"/>
      <c r="AZ43" s="627"/>
      <c r="BA43" s="627"/>
      <c r="BB43" s="627"/>
      <c r="BC43" s="627"/>
      <c r="BD43" s="627"/>
      <c r="BE43" s="627"/>
      <c r="BF43" s="627"/>
      <c r="BG43" s="627"/>
      <c r="BH43" s="627"/>
      <c r="BI43" s="627"/>
      <c r="BJ43" s="627"/>
      <c r="BK43" s="627"/>
      <c r="BL43" s="627"/>
      <c r="BM43" s="627"/>
      <c r="BN43" s="627"/>
      <c r="BO43" s="627"/>
      <c r="BP43" s="627"/>
      <c r="BQ43" s="627"/>
      <c r="BR43" s="627"/>
      <c r="BS43" s="627"/>
      <c r="BT43" s="627"/>
      <c r="BU43" s="627"/>
      <c r="BV43" s="627"/>
      <c r="BW43" s="627"/>
      <c r="BX43" s="627"/>
      <c r="BY43" s="627"/>
      <c r="BZ43" s="627"/>
      <c r="CA43" s="627"/>
      <c r="CB43" s="627"/>
      <c r="CC43" s="627"/>
      <c r="CD43" s="627"/>
      <c r="CE43" s="627"/>
      <c r="CF43" s="627"/>
      <c r="CG43" s="627"/>
      <c r="CH43" s="627"/>
      <c r="CI43" s="627"/>
      <c r="CJ43" s="627"/>
      <c r="CK43" s="627"/>
      <c r="CL43" s="627"/>
      <c r="CM43" s="627"/>
      <c r="CN43" s="627"/>
      <c r="CO43" s="627"/>
      <c r="CP43" s="627"/>
      <c r="CQ43" s="627"/>
      <c r="CR43" s="627"/>
      <c r="CS43" s="627"/>
      <c r="CT43" s="627"/>
      <c r="CU43" s="627"/>
      <c r="CV43" s="627"/>
      <c r="CW43" s="627"/>
      <c r="CX43" s="627"/>
      <c r="CY43" s="627"/>
      <c r="CZ43" s="627"/>
      <c r="DA43" s="627"/>
      <c r="DB43" s="627"/>
      <c r="DC43" s="627"/>
      <c r="DD43" s="627"/>
      <c r="DE43" s="627"/>
      <c r="DF43" s="627"/>
      <c r="DG43" s="627"/>
      <c r="DH43" s="627"/>
      <c r="DI43" s="627"/>
      <c r="DJ43" s="627"/>
      <c r="DK43" s="627"/>
      <c r="DL43" s="627"/>
      <c r="DM43" s="627"/>
      <c r="DN43" s="627"/>
      <c r="DO43" s="627"/>
      <c r="DP43" s="627"/>
      <c r="DQ43" s="627"/>
      <c r="DR43" s="627"/>
      <c r="DS43" s="627"/>
      <c r="DT43" s="627"/>
      <c r="DU43" s="627"/>
      <c r="DV43" s="627"/>
      <c r="DW43" s="627"/>
      <c r="DX43" s="627"/>
      <c r="DY43" s="627"/>
      <c r="DZ43" s="627"/>
      <c r="EA43" s="627"/>
      <c r="EB43" s="627"/>
      <c r="EC43" s="627"/>
      <c r="ED43" s="627"/>
      <c r="EE43" s="627"/>
      <c r="EF43" s="627"/>
      <c r="EG43" s="627"/>
      <c r="EH43" s="627"/>
      <c r="EI43" s="627"/>
      <c r="EJ43" s="627"/>
      <c r="EK43" s="627"/>
      <c r="EL43" s="627"/>
      <c r="EM43" s="627"/>
      <c r="EN43" s="627"/>
      <c r="EO43" s="627"/>
      <c r="EP43" s="627"/>
      <c r="EQ43" s="627"/>
      <c r="ER43" s="627"/>
      <c r="ES43" s="627"/>
      <c r="ET43" s="627"/>
      <c r="EU43" s="627"/>
      <c r="EV43" s="627"/>
      <c r="EW43" s="627"/>
      <c r="EX43" s="627"/>
      <c r="EY43" s="627"/>
      <c r="EZ43" s="627"/>
      <c r="FA43" s="627"/>
      <c r="FB43" s="627"/>
      <c r="FC43" s="627"/>
      <c r="FD43" s="627"/>
      <c r="FE43" s="627"/>
      <c r="FF43" s="627"/>
      <c r="FG43" s="627"/>
      <c r="FH43" s="627"/>
      <c r="FI43" s="627"/>
      <c r="FJ43" s="627"/>
      <c r="FK43" s="627"/>
      <c r="FL43" s="627"/>
      <c r="FM43" s="627"/>
      <c r="FN43" s="627"/>
      <c r="FO43" s="627"/>
      <c r="FP43" s="627"/>
      <c r="FQ43" s="627"/>
      <c r="FR43" s="627"/>
      <c r="FS43" s="627"/>
      <c r="FT43" s="627"/>
      <c r="FU43" s="627"/>
      <c r="FV43" s="627"/>
      <c r="FW43" s="627"/>
      <c r="FX43" s="627"/>
      <c r="FY43" s="627"/>
      <c r="FZ43" s="627"/>
      <c r="GA43" s="627"/>
      <c r="GB43" s="627"/>
      <c r="GC43" s="627"/>
      <c r="GD43" s="627"/>
      <c r="GE43" s="627"/>
      <c r="GF43" s="627"/>
      <c r="GG43" s="627"/>
      <c r="GH43" s="627"/>
      <c r="GI43" s="627"/>
      <c r="GJ43" s="627"/>
      <c r="GK43" s="627"/>
      <c r="GL43" s="627"/>
      <c r="GM43" s="627"/>
      <c r="GN43" s="627"/>
      <c r="GO43" s="627"/>
      <c r="GP43" s="627"/>
      <c r="GQ43" s="627"/>
      <c r="GR43" s="627"/>
      <c r="GS43" s="627"/>
      <c r="GT43" s="627"/>
      <c r="GU43" s="627"/>
      <c r="GV43" s="627"/>
      <c r="GW43" s="627"/>
      <c r="GX43" s="627"/>
      <c r="GY43" s="627"/>
      <c r="GZ43" s="627"/>
      <c r="HA43" s="627"/>
      <c r="HB43" s="627"/>
      <c r="HC43" s="627"/>
      <c r="HD43" s="627"/>
      <c r="HE43" s="627"/>
      <c r="HF43" s="627"/>
      <c r="HG43" s="627"/>
      <c r="HH43" s="627"/>
      <c r="HI43" s="627"/>
      <c r="HJ43" s="627"/>
      <c r="HK43" s="627"/>
      <c r="HL43" s="627"/>
      <c r="HM43" s="627"/>
      <c r="HN43" s="627"/>
      <c r="HO43" s="627"/>
      <c r="HP43" s="627"/>
      <c r="HQ43" s="627"/>
      <c r="HR43" s="627"/>
      <c r="HS43" s="627"/>
      <c r="HT43" s="627"/>
      <c r="HU43" s="627"/>
      <c r="HV43" s="627"/>
      <c r="HW43" s="627"/>
      <c r="HX43" s="627"/>
      <c r="HY43" s="627"/>
      <c r="HZ43" s="627"/>
      <c r="IA43" s="627"/>
      <c r="IB43" s="627"/>
      <c r="IC43" s="627"/>
      <c r="ID43" s="627"/>
      <c r="IE43" s="627"/>
      <c r="IF43" s="627"/>
      <c r="IG43" s="627"/>
      <c r="IH43" s="627"/>
      <c r="II43" s="627"/>
      <c r="IJ43" s="627"/>
      <c r="IK43" s="627"/>
      <c r="IL43" s="627"/>
      <c r="IM43" s="627"/>
      <c r="IN43" s="627"/>
      <c r="IO43" s="627"/>
      <c r="IP43" s="627"/>
      <c r="IQ43" s="627"/>
      <c r="IR43" s="627"/>
      <c r="IS43" s="627"/>
      <c r="IT43" s="627"/>
      <c r="IU43" s="627"/>
    </row>
    <row r="44" spans="1:255" x14ac:dyDescent="0.25">
      <c r="A44" s="627"/>
      <c r="B44" s="629"/>
      <c r="C44" s="629"/>
      <c r="D44" s="629"/>
      <c r="E44" s="629"/>
      <c r="F44" s="629"/>
      <c r="G44" s="629"/>
      <c r="H44" s="629"/>
      <c r="I44" s="706"/>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7"/>
      <c r="AI44" s="627"/>
      <c r="AJ44" s="627"/>
      <c r="AK44" s="627"/>
      <c r="AL44" s="627"/>
      <c r="AM44" s="627"/>
      <c r="AN44" s="627"/>
      <c r="AO44" s="627"/>
      <c r="AP44" s="627"/>
      <c r="AQ44" s="627"/>
      <c r="AR44" s="627"/>
      <c r="AS44" s="627"/>
      <c r="AT44" s="627"/>
      <c r="AU44" s="627"/>
      <c r="AV44" s="627"/>
      <c r="AW44" s="627"/>
      <c r="AX44" s="627"/>
      <c r="AY44" s="627"/>
      <c r="AZ44" s="627"/>
      <c r="BA44" s="627"/>
      <c r="BB44" s="627"/>
      <c r="BC44" s="627"/>
      <c r="BD44" s="627"/>
      <c r="BE44" s="627"/>
      <c r="BF44" s="627"/>
      <c r="BG44" s="627"/>
      <c r="BH44" s="627"/>
      <c r="BI44" s="627"/>
      <c r="BJ44" s="627"/>
      <c r="BK44" s="627"/>
      <c r="BL44" s="627"/>
      <c r="BM44" s="627"/>
      <c r="BN44" s="627"/>
      <c r="BO44" s="627"/>
      <c r="BP44" s="627"/>
      <c r="BQ44" s="627"/>
      <c r="BR44" s="627"/>
      <c r="BS44" s="627"/>
      <c r="BT44" s="627"/>
      <c r="BU44" s="627"/>
      <c r="BV44" s="627"/>
      <c r="BW44" s="627"/>
      <c r="BX44" s="627"/>
      <c r="BY44" s="627"/>
      <c r="BZ44" s="627"/>
      <c r="CA44" s="627"/>
      <c r="CB44" s="627"/>
      <c r="CC44" s="627"/>
      <c r="CD44" s="627"/>
      <c r="CE44" s="627"/>
      <c r="CF44" s="627"/>
      <c r="CG44" s="627"/>
      <c r="CH44" s="627"/>
      <c r="CI44" s="627"/>
      <c r="CJ44" s="627"/>
      <c r="CK44" s="627"/>
      <c r="CL44" s="627"/>
      <c r="CM44" s="627"/>
      <c r="CN44" s="627"/>
      <c r="CO44" s="627"/>
      <c r="CP44" s="627"/>
      <c r="CQ44" s="627"/>
      <c r="CR44" s="627"/>
      <c r="CS44" s="627"/>
      <c r="CT44" s="627"/>
      <c r="CU44" s="627"/>
      <c r="CV44" s="627"/>
      <c r="CW44" s="627"/>
      <c r="CX44" s="627"/>
      <c r="CY44" s="627"/>
      <c r="CZ44" s="627"/>
      <c r="DA44" s="627"/>
      <c r="DB44" s="627"/>
      <c r="DC44" s="627"/>
      <c r="DD44" s="627"/>
      <c r="DE44" s="627"/>
      <c r="DF44" s="627"/>
      <c r="DG44" s="627"/>
      <c r="DH44" s="627"/>
      <c r="DI44" s="627"/>
      <c r="DJ44" s="627"/>
      <c r="DK44" s="627"/>
      <c r="DL44" s="627"/>
      <c r="DM44" s="627"/>
      <c r="DN44" s="627"/>
      <c r="DO44" s="627"/>
      <c r="DP44" s="627"/>
      <c r="DQ44" s="627"/>
      <c r="DR44" s="627"/>
      <c r="DS44" s="627"/>
      <c r="DT44" s="627"/>
      <c r="DU44" s="627"/>
      <c r="DV44" s="627"/>
      <c r="DW44" s="627"/>
      <c r="DX44" s="627"/>
      <c r="DY44" s="627"/>
      <c r="DZ44" s="627"/>
      <c r="EA44" s="627"/>
      <c r="EB44" s="627"/>
      <c r="EC44" s="627"/>
      <c r="ED44" s="627"/>
      <c r="EE44" s="627"/>
      <c r="EF44" s="627"/>
      <c r="EG44" s="627"/>
      <c r="EH44" s="627"/>
      <c r="EI44" s="627"/>
      <c r="EJ44" s="627"/>
      <c r="EK44" s="627"/>
      <c r="EL44" s="627"/>
      <c r="EM44" s="627"/>
      <c r="EN44" s="627"/>
      <c r="EO44" s="627"/>
      <c r="EP44" s="627"/>
      <c r="EQ44" s="627"/>
      <c r="ER44" s="627"/>
      <c r="ES44" s="627"/>
      <c r="ET44" s="627"/>
      <c r="EU44" s="627"/>
      <c r="EV44" s="627"/>
      <c r="EW44" s="627"/>
      <c r="EX44" s="627"/>
      <c r="EY44" s="627"/>
      <c r="EZ44" s="627"/>
      <c r="FA44" s="627"/>
      <c r="FB44" s="627"/>
      <c r="FC44" s="627"/>
      <c r="FD44" s="627"/>
      <c r="FE44" s="627"/>
      <c r="FF44" s="627"/>
      <c r="FG44" s="627"/>
      <c r="FH44" s="627"/>
      <c r="FI44" s="627"/>
      <c r="FJ44" s="627"/>
      <c r="FK44" s="627"/>
      <c r="FL44" s="627"/>
      <c r="FM44" s="627"/>
      <c r="FN44" s="627"/>
      <c r="FO44" s="627"/>
      <c r="FP44" s="627"/>
      <c r="FQ44" s="627"/>
      <c r="FR44" s="627"/>
      <c r="FS44" s="627"/>
      <c r="FT44" s="627"/>
      <c r="FU44" s="627"/>
      <c r="FV44" s="627"/>
      <c r="FW44" s="627"/>
      <c r="FX44" s="627"/>
      <c r="FY44" s="627"/>
      <c r="FZ44" s="627"/>
      <c r="GA44" s="627"/>
      <c r="GB44" s="627"/>
      <c r="GC44" s="627"/>
      <c r="GD44" s="627"/>
      <c r="GE44" s="627"/>
      <c r="GF44" s="627"/>
      <c r="GG44" s="627"/>
      <c r="GH44" s="627"/>
      <c r="GI44" s="627"/>
      <c r="GJ44" s="627"/>
      <c r="GK44" s="627"/>
      <c r="GL44" s="627"/>
      <c r="GM44" s="627"/>
      <c r="GN44" s="627"/>
      <c r="GO44" s="627"/>
      <c r="GP44" s="627"/>
      <c r="GQ44" s="627"/>
      <c r="GR44" s="627"/>
      <c r="GS44" s="627"/>
      <c r="GT44" s="627"/>
      <c r="GU44" s="627"/>
      <c r="GV44" s="627"/>
      <c r="GW44" s="627"/>
      <c r="GX44" s="627"/>
      <c r="GY44" s="627"/>
      <c r="GZ44" s="627"/>
      <c r="HA44" s="627"/>
      <c r="HB44" s="627"/>
      <c r="HC44" s="627"/>
      <c r="HD44" s="627"/>
      <c r="HE44" s="627"/>
      <c r="HF44" s="627"/>
      <c r="HG44" s="627"/>
      <c r="HH44" s="627"/>
      <c r="HI44" s="627"/>
      <c r="HJ44" s="627"/>
      <c r="HK44" s="627"/>
      <c r="HL44" s="627"/>
      <c r="HM44" s="627"/>
      <c r="HN44" s="627"/>
      <c r="HO44" s="627"/>
      <c r="HP44" s="627"/>
      <c r="HQ44" s="627"/>
      <c r="HR44" s="627"/>
      <c r="HS44" s="627"/>
      <c r="HT44" s="627"/>
      <c r="HU44" s="627"/>
      <c r="HV44" s="627"/>
      <c r="HW44" s="627"/>
      <c r="HX44" s="627"/>
      <c r="HY44" s="627"/>
      <c r="HZ44" s="627"/>
      <c r="IA44" s="627"/>
      <c r="IB44" s="627"/>
      <c r="IC44" s="627"/>
      <c r="ID44" s="627"/>
      <c r="IE44" s="627"/>
      <c r="IF44" s="627"/>
      <c r="IG44" s="627"/>
      <c r="IH44" s="627"/>
      <c r="II44" s="627"/>
      <c r="IJ44" s="627"/>
      <c r="IK44" s="627"/>
      <c r="IL44" s="627"/>
      <c r="IM44" s="627"/>
      <c r="IN44" s="627"/>
      <c r="IO44" s="627"/>
      <c r="IP44" s="627"/>
      <c r="IQ44" s="627"/>
      <c r="IR44" s="627"/>
      <c r="IS44" s="627"/>
      <c r="IT44" s="627"/>
      <c r="IU44" s="627"/>
    </row>
    <row r="45" spans="1:255" x14ac:dyDescent="0.25">
      <c r="A45" s="1062" t="s">
        <v>180</v>
      </c>
      <c r="B45" s="1062"/>
      <c r="C45" s="1062"/>
      <c r="D45" s="1062"/>
      <c r="E45" s="1062"/>
      <c r="F45" s="1062"/>
      <c r="G45" s="1062"/>
      <c r="H45" s="1062"/>
      <c r="I45" s="1062"/>
      <c r="J45" s="1062"/>
      <c r="K45" s="1062"/>
      <c r="L45" s="1062"/>
      <c r="M45" s="1062"/>
      <c r="N45" s="1062"/>
      <c r="O45" s="1062"/>
      <c r="P45" s="1062"/>
      <c r="Q45" s="1062"/>
      <c r="R45" s="1062"/>
      <c r="S45" s="1062"/>
      <c r="T45" s="1062"/>
      <c r="U45" s="1062"/>
      <c r="V45" s="1062"/>
      <c r="W45" s="1062"/>
      <c r="X45" s="1062"/>
      <c r="Y45" s="1062"/>
      <c r="Z45" s="757"/>
      <c r="AA45" s="757"/>
      <c r="AB45" s="757"/>
      <c r="AC45" s="757"/>
      <c r="AD45" s="757"/>
      <c r="AE45" s="757"/>
      <c r="AF45" s="757"/>
      <c r="AG45" s="757"/>
      <c r="AH45" s="757"/>
      <c r="AI45" s="757"/>
      <c r="AJ45" s="757"/>
      <c r="AK45" s="757"/>
      <c r="AL45" s="757"/>
      <c r="AM45" s="757"/>
      <c r="AN45" s="757"/>
    </row>
    <row r="46" spans="1:255" x14ac:dyDescent="0.25">
      <c r="A46" s="1062"/>
      <c r="B46" s="1062"/>
      <c r="C46" s="1062"/>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757"/>
      <c r="AA46" s="757"/>
      <c r="AB46" s="757"/>
      <c r="AC46" s="757"/>
      <c r="AD46" s="757"/>
      <c r="AE46" s="757"/>
      <c r="AF46" s="757"/>
      <c r="AG46" s="757"/>
      <c r="AH46" s="757"/>
      <c r="AI46" s="757"/>
      <c r="AJ46" s="757"/>
      <c r="AK46" s="757"/>
      <c r="AL46" s="757"/>
      <c r="AM46" s="757"/>
      <c r="AN46" s="757"/>
    </row>
    <row r="47" spans="1:255" x14ac:dyDescent="0.25">
      <c r="A47" s="1062"/>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757"/>
      <c r="AA47" s="757"/>
      <c r="AB47" s="757"/>
      <c r="AC47" s="757"/>
      <c r="AD47" s="757"/>
      <c r="AE47" s="757"/>
      <c r="AF47" s="757"/>
      <c r="AG47" s="757"/>
      <c r="AH47" s="757"/>
      <c r="AI47" s="757"/>
      <c r="AJ47" s="757"/>
      <c r="AK47" s="757"/>
      <c r="AL47" s="757"/>
      <c r="AM47" s="757"/>
      <c r="AN47" s="757"/>
    </row>
    <row r="48" spans="1:255" x14ac:dyDescent="0.25">
      <c r="A48" s="1062"/>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757"/>
      <c r="AA48" s="757"/>
      <c r="AB48" s="757"/>
      <c r="AC48" s="757"/>
      <c r="AD48" s="757"/>
      <c r="AE48" s="757"/>
      <c r="AF48" s="757"/>
      <c r="AG48" s="757"/>
      <c r="AH48" s="757"/>
      <c r="AI48" s="757"/>
      <c r="AJ48" s="757"/>
      <c r="AK48" s="757"/>
      <c r="AL48" s="757"/>
      <c r="AM48" s="757"/>
      <c r="AN48" s="757"/>
    </row>
    <row r="49" spans="1:40" ht="56.25" customHeight="1" x14ac:dyDescent="0.25">
      <c r="A49" s="1062"/>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757"/>
      <c r="AA49" s="757"/>
      <c r="AB49" s="757"/>
      <c r="AC49" s="757"/>
      <c r="AD49" s="757"/>
      <c r="AE49" s="757"/>
      <c r="AF49" s="757"/>
      <c r="AG49" s="757"/>
      <c r="AH49" s="757"/>
      <c r="AI49" s="757"/>
      <c r="AJ49" s="757"/>
      <c r="AK49" s="757"/>
      <c r="AL49" s="757"/>
      <c r="AM49" s="757"/>
      <c r="AN49" s="757"/>
    </row>
    <row r="50" spans="1:40" x14ac:dyDescent="0.25">
      <c r="A50" s="1062"/>
      <c r="B50" s="1062"/>
      <c r="C50" s="1062"/>
      <c r="D50" s="1062"/>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757"/>
      <c r="AA50" s="757"/>
      <c r="AB50" s="757"/>
      <c r="AC50" s="757"/>
      <c r="AD50" s="757"/>
      <c r="AE50" s="757"/>
      <c r="AF50" s="757"/>
      <c r="AG50" s="757"/>
      <c r="AH50" s="757"/>
      <c r="AI50" s="757"/>
      <c r="AJ50" s="757"/>
      <c r="AK50" s="757"/>
      <c r="AL50" s="757"/>
      <c r="AM50" s="757"/>
      <c r="AN50" s="757"/>
    </row>
    <row r="51" spans="1:40" x14ac:dyDescent="0.25">
      <c r="A51" s="1062"/>
      <c r="B51" s="1062"/>
      <c r="C51" s="1062"/>
      <c r="D51" s="1062"/>
      <c r="E51" s="1062"/>
      <c r="F51" s="1062"/>
      <c r="G51" s="1062"/>
      <c r="H51" s="1062"/>
      <c r="I51" s="1062"/>
      <c r="J51" s="1062"/>
      <c r="K51" s="1062"/>
      <c r="L51" s="1062"/>
      <c r="M51" s="1062"/>
      <c r="N51" s="1062"/>
      <c r="O51" s="1062"/>
      <c r="P51" s="1062"/>
      <c r="Q51" s="1062"/>
      <c r="R51" s="1062"/>
      <c r="S51" s="1062"/>
      <c r="T51" s="1062"/>
      <c r="U51" s="1062"/>
      <c r="V51" s="1062"/>
      <c r="W51" s="1062"/>
      <c r="X51" s="1062"/>
      <c r="Y51" s="1062"/>
      <c r="Z51" s="757"/>
      <c r="AA51" s="757"/>
      <c r="AB51" s="757"/>
      <c r="AC51" s="757"/>
      <c r="AD51" s="757"/>
      <c r="AE51" s="757"/>
      <c r="AF51" s="757"/>
      <c r="AG51" s="757"/>
      <c r="AH51" s="757"/>
      <c r="AI51" s="757"/>
      <c r="AJ51" s="757"/>
      <c r="AK51" s="757"/>
      <c r="AL51" s="757"/>
      <c r="AM51" s="757"/>
      <c r="AN51" s="757"/>
    </row>
    <row r="52" spans="1:40" x14ac:dyDescent="0.25">
      <c r="A52" s="1062"/>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c r="X52" s="1062"/>
      <c r="Y52" s="1062"/>
      <c r="Z52" s="757"/>
      <c r="AA52" s="757"/>
      <c r="AB52" s="757"/>
      <c r="AC52" s="757"/>
      <c r="AD52" s="757"/>
      <c r="AE52" s="757"/>
      <c r="AF52" s="757"/>
      <c r="AG52" s="757"/>
      <c r="AH52" s="757"/>
      <c r="AI52" s="757"/>
      <c r="AJ52" s="757"/>
      <c r="AK52" s="757"/>
      <c r="AL52" s="757"/>
      <c r="AM52" s="757"/>
      <c r="AN52" s="757"/>
    </row>
    <row r="53" spans="1:40" x14ac:dyDescent="0.25">
      <c r="A53" s="1062"/>
      <c r="B53" s="1062"/>
      <c r="C53" s="1062"/>
      <c r="D53" s="1062"/>
      <c r="E53" s="1062"/>
      <c r="F53" s="1062"/>
      <c r="G53" s="1062"/>
      <c r="H53" s="1062"/>
      <c r="I53" s="1062"/>
      <c r="J53" s="1062"/>
      <c r="K53" s="1062"/>
      <c r="L53" s="1062"/>
      <c r="M53" s="1062"/>
      <c r="N53" s="1062"/>
      <c r="O53" s="1062"/>
      <c r="P53" s="1062"/>
      <c r="Q53" s="1062"/>
      <c r="R53" s="1062"/>
      <c r="S53" s="1062"/>
      <c r="T53" s="1062"/>
      <c r="U53" s="1062"/>
      <c r="V53" s="1062"/>
      <c r="W53" s="1062"/>
      <c r="X53" s="1062"/>
      <c r="Y53" s="1062"/>
      <c r="Z53" s="757"/>
      <c r="AA53" s="757"/>
      <c r="AB53" s="757"/>
      <c r="AC53" s="757"/>
      <c r="AD53" s="757"/>
      <c r="AE53" s="757"/>
      <c r="AF53" s="757"/>
      <c r="AG53" s="757"/>
      <c r="AH53" s="757"/>
      <c r="AI53" s="757"/>
      <c r="AJ53" s="757"/>
      <c r="AK53" s="757"/>
      <c r="AL53" s="757"/>
      <c r="AM53" s="757"/>
      <c r="AN53" s="757"/>
    </row>
    <row r="54" spans="1:40" x14ac:dyDescent="0.25">
      <c r="A54" s="1062"/>
      <c r="B54" s="1062"/>
      <c r="C54" s="1062"/>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757"/>
      <c r="AA54" s="757"/>
      <c r="AB54" s="757"/>
      <c r="AC54" s="757"/>
      <c r="AD54" s="757"/>
      <c r="AE54" s="757"/>
      <c r="AF54" s="757"/>
      <c r="AG54" s="757"/>
      <c r="AH54" s="757"/>
      <c r="AI54" s="757"/>
      <c r="AJ54" s="757"/>
      <c r="AK54" s="757"/>
      <c r="AL54" s="757"/>
      <c r="AM54" s="757"/>
      <c r="AN54" s="757"/>
    </row>
    <row r="55" spans="1:40" x14ac:dyDescent="0.25">
      <c r="A55" s="1062"/>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757"/>
      <c r="AA55" s="757"/>
      <c r="AB55" s="757"/>
      <c r="AC55" s="757"/>
      <c r="AD55" s="757"/>
      <c r="AE55" s="757"/>
      <c r="AF55" s="757"/>
      <c r="AG55" s="757"/>
      <c r="AH55" s="757"/>
      <c r="AI55" s="757"/>
      <c r="AJ55" s="757"/>
      <c r="AK55" s="757"/>
      <c r="AL55" s="757"/>
      <c r="AM55" s="757"/>
      <c r="AN55" s="757"/>
    </row>
    <row r="56" spans="1:40" x14ac:dyDescent="0.25">
      <c r="A56" s="1062"/>
      <c r="B56" s="1062"/>
      <c r="C56" s="1062"/>
      <c r="D56" s="1062"/>
      <c r="E56" s="1062"/>
      <c r="F56" s="1062"/>
      <c r="G56" s="1062"/>
      <c r="H56" s="1062"/>
      <c r="I56" s="1062"/>
      <c r="J56" s="1062"/>
      <c r="K56" s="1062"/>
      <c r="L56" s="1062"/>
      <c r="M56" s="1062"/>
      <c r="N56" s="1062"/>
      <c r="O56" s="1062"/>
      <c r="P56" s="1062"/>
      <c r="Q56" s="1062"/>
      <c r="R56" s="1062"/>
      <c r="S56" s="1062"/>
      <c r="T56" s="1062"/>
      <c r="U56" s="1062"/>
      <c r="V56" s="1062"/>
      <c r="W56" s="1062"/>
      <c r="X56" s="1062"/>
      <c r="Y56" s="1062"/>
      <c r="Z56" s="757"/>
      <c r="AA56" s="757"/>
      <c r="AB56" s="757"/>
      <c r="AC56" s="757"/>
      <c r="AD56" s="757"/>
      <c r="AE56" s="757"/>
      <c r="AF56" s="757"/>
      <c r="AG56" s="757"/>
      <c r="AH56" s="757"/>
      <c r="AI56" s="757"/>
      <c r="AJ56" s="757"/>
      <c r="AK56" s="757"/>
      <c r="AL56" s="757"/>
      <c r="AM56" s="757"/>
      <c r="AN56" s="757"/>
    </row>
    <row r="57" spans="1:40" x14ac:dyDescent="0.25">
      <c r="A57" s="757"/>
      <c r="B57" s="757"/>
      <c r="C57" s="757"/>
      <c r="D57" s="757"/>
      <c r="E57" s="757"/>
      <c r="F57" s="757"/>
      <c r="G57" s="757"/>
      <c r="H57" s="757"/>
      <c r="I57" s="758"/>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row>
    <row r="58" spans="1:40" x14ac:dyDescent="0.25">
      <c r="A58" s="757"/>
      <c r="B58" s="757"/>
      <c r="C58" s="757"/>
      <c r="D58" s="757"/>
      <c r="E58" s="757"/>
      <c r="F58" s="757"/>
      <c r="G58" s="757"/>
      <c r="H58" s="757"/>
      <c r="I58" s="758"/>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row>
    <row r="59" spans="1:40" x14ac:dyDescent="0.25">
      <c r="A59" s="757"/>
      <c r="B59" s="757"/>
      <c r="C59" s="757"/>
      <c r="D59" s="757"/>
      <c r="E59" s="757"/>
      <c r="F59" s="757"/>
      <c r="G59" s="757"/>
      <c r="H59" s="757"/>
      <c r="I59" s="758"/>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row>
    <row r="60" spans="1:40" x14ac:dyDescent="0.25">
      <c r="A60" s="757"/>
      <c r="B60" s="757"/>
      <c r="C60" s="757"/>
      <c r="D60" s="757"/>
      <c r="E60" s="757"/>
      <c r="F60" s="757"/>
      <c r="G60" s="757"/>
      <c r="H60" s="757"/>
      <c r="I60" s="758"/>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row>
  </sheetData>
  <mergeCells count="22">
    <mergeCell ref="B3:H3"/>
    <mergeCell ref="J3:P3"/>
    <mergeCell ref="R3:X3"/>
    <mergeCell ref="Z3:AF3"/>
    <mergeCell ref="AH3:AN3"/>
    <mergeCell ref="A45:Y56"/>
    <mergeCell ref="O4:P4"/>
    <mergeCell ref="S4:T4"/>
    <mergeCell ref="U4:V4"/>
    <mergeCell ref="W4:X4"/>
    <mergeCell ref="C4:D4"/>
    <mergeCell ref="E4:F4"/>
    <mergeCell ref="G4:H4"/>
    <mergeCell ref="K4:L4"/>
    <mergeCell ref="M4:N4"/>
    <mergeCell ref="AE4:AF4"/>
    <mergeCell ref="AI4:AJ4"/>
    <mergeCell ref="AK4:AL4"/>
    <mergeCell ref="AM4:AN4"/>
    <mergeCell ref="A41:AN43"/>
    <mergeCell ref="AA4:AB4"/>
    <mergeCell ref="AC4:AD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164"/>
  <sheetViews>
    <sheetView zoomScaleNormal="100" zoomScaleSheetLayoutView="80" workbookViewId="0"/>
  </sheetViews>
  <sheetFormatPr defaultRowHeight="13.2" x14ac:dyDescent="0.25"/>
  <cols>
    <col min="1" max="1" width="26.44140625" style="5" customWidth="1"/>
    <col min="2" max="3" width="8.5546875" style="3" customWidth="1"/>
    <col min="4" max="4" width="11.44140625" style="3" bestFit="1" customWidth="1"/>
    <col min="5" max="8" width="8.5546875" style="3" customWidth="1"/>
    <col min="9" max="9" width="3.5546875" style="3" customWidth="1"/>
    <col min="10" max="16" width="9.109375" style="33"/>
    <col min="17" max="17" width="3.5546875" style="33" customWidth="1"/>
    <col min="18" max="19" width="9.109375" style="3"/>
    <col min="20" max="24" width="9.109375" style="33"/>
    <col min="25" max="25" width="3.5546875" style="33" customWidth="1"/>
    <col min="26" max="26" width="9.109375" style="33"/>
    <col min="27" max="32" width="9.109375" style="3"/>
    <col min="33" max="33" width="3.5546875" style="3" customWidth="1"/>
    <col min="34" max="35" width="9.109375" style="3"/>
    <col min="36" max="40" width="9.109375" style="33"/>
    <col min="41" max="41" width="5.5546875" style="61" customWidth="1"/>
    <col min="42" max="48" width="8.5546875" style="3" customWidth="1"/>
    <col min="49" max="49" width="2.88671875" style="3" customWidth="1"/>
    <col min="50" max="52" width="9.109375" style="3"/>
    <col min="53" max="56" width="9.109375" style="33"/>
    <col min="57" max="57" width="3.5546875" style="33" customWidth="1"/>
    <col min="58" max="60" width="9.109375" style="33"/>
    <col min="61" max="64" width="9.109375" style="3"/>
    <col min="65" max="65" width="3.5546875" style="3" customWidth="1"/>
    <col min="66" max="72" width="9.109375" style="3"/>
    <col min="73" max="73" width="3.5546875" style="3" customWidth="1"/>
    <col min="74" max="80" width="9.109375" style="3"/>
    <col min="81" max="81" width="3.5546875" style="3" customWidth="1"/>
    <col min="82" max="256" width="9.109375" style="3"/>
    <col min="257" max="257" width="26.44140625" style="3" customWidth="1"/>
    <col min="258" max="264" width="8.5546875" style="3" customWidth="1"/>
    <col min="265" max="265" width="3.5546875" style="3" customWidth="1"/>
    <col min="266" max="272" width="9.109375" style="3"/>
    <col min="273" max="273" width="3.5546875" style="3" customWidth="1"/>
    <col min="274" max="280" width="9.109375" style="3"/>
    <col min="281" max="281" width="3.5546875" style="3" customWidth="1"/>
    <col min="282" max="288" width="9.109375" style="3"/>
    <col min="289" max="289" width="3.5546875" style="3" customWidth="1"/>
    <col min="290" max="296" width="9.109375" style="3"/>
    <col min="297" max="297" width="5.5546875" style="3" customWidth="1"/>
    <col min="298" max="304" width="8.5546875" style="3" customWidth="1"/>
    <col min="305" max="305" width="2.88671875" style="3" customWidth="1"/>
    <col min="306" max="312" width="9.109375" style="3"/>
    <col min="313" max="313" width="3.5546875" style="3" customWidth="1"/>
    <col min="314" max="320" width="9.109375" style="3"/>
    <col min="321" max="321" width="3.5546875" style="3" customWidth="1"/>
    <col min="322" max="328" width="9.109375" style="3"/>
    <col min="329" max="329" width="3.5546875" style="3" customWidth="1"/>
    <col min="330" max="336" width="9.109375" style="3"/>
    <col min="337" max="337" width="3.5546875" style="3" customWidth="1"/>
    <col min="338" max="512" width="9.109375" style="3"/>
    <col min="513" max="513" width="26.44140625" style="3" customWidth="1"/>
    <col min="514" max="520" width="8.5546875" style="3" customWidth="1"/>
    <col min="521" max="521" width="3.5546875" style="3" customWidth="1"/>
    <col min="522" max="528" width="9.109375" style="3"/>
    <col min="529" max="529" width="3.5546875" style="3" customWidth="1"/>
    <col min="530" max="536" width="9.109375" style="3"/>
    <col min="537" max="537" width="3.5546875" style="3" customWidth="1"/>
    <col min="538" max="544" width="9.109375" style="3"/>
    <col min="545" max="545" width="3.5546875" style="3" customWidth="1"/>
    <col min="546" max="552" width="9.109375" style="3"/>
    <col min="553" max="553" width="5.5546875" style="3" customWidth="1"/>
    <col min="554" max="560" width="8.5546875" style="3" customWidth="1"/>
    <col min="561" max="561" width="2.88671875" style="3" customWidth="1"/>
    <col min="562" max="568" width="9.109375" style="3"/>
    <col min="569" max="569" width="3.5546875" style="3" customWidth="1"/>
    <col min="570" max="576" width="9.109375" style="3"/>
    <col min="577" max="577" width="3.5546875" style="3" customWidth="1"/>
    <col min="578" max="584" width="9.109375" style="3"/>
    <col min="585" max="585" width="3.5546875" style="3" customWidth="1"/>
    <col min="586" max="592" width="9.109375" style="3"/>
    <col min="593" max="593" width="3.5546875" style="3" customWidth="1"/>
    <col min="594" max="768" width="9.109375" style="3"/>
    <col min="769" max="769" width="26.44140625" style="3" customWidth="1"/>
    <col min="770" max="776" width="8.5546875" style="3" customWidth="1"/>
    <col min="777" max="777" width="3.5546875" style="3" customWidth="1"/>
    <col min="778" max="784" width="9.109375" style="3"/>
    <col min="785" max="785" width="3.5546875" style="3" customWidth="1"/>
    <col min="786" max="792" width="9.109375" style="3"/>
    <col min="793" max="793" width="3.5546875" style="3" customWidth="1"/>
    <col min="794" max="800" width="9.109375" style="3"/>
    <col min="801" max="801" width="3.5546875" style="3" customWidth="1"/>
    <col min="802" max="808" width="9.109375" style="3"/>
    <col min="809" max="809" width="5.5546875" style="3" customWidth="1"/>
    <col min="810" max="816" width="8.5546875" style="3" customWidth="1"/>
    <col min="817" max="817" width="2.88671875" style="3" customWidth="1"/>
    <col min="818" max="824" width="9.109375" style="3"/>
    <col min="825" max="825" width="3.5546875" style="3" customWidth="1"/>
    <col min="826" max="832" width="9.109375" style="3"/>
    <col min="833" max="833" width="3.5546875" style="3" customWidth="1"/>
    <col min="834" max="840" width="9.109375" style="3"/>
    <col min="841" max="841" width="3.5546875" style="3" customWidth="1"/>
    <col min="842" max="848" width="9.109375" style="3"/>
    <col min="849" max="849" width="3.5546875" style="3" customWidth="1"/>
    <col min="850" max="1024" width="9.109375" style="3"/>
    <col min="1025" max="1025" width="26.44140625" style="3" customWidth="1"/>
    <col min="1026" max="1032" width="8.5546875" style="3" customWidth="1"/>
    <col min="1033" max="1033" width="3.5546875" style="3" customWidth="1"/>
    <col min="1034" max="1040" width="9.109375" style="3"/>
    <col min="1041" max="1041" width="3.5546875" style="3" customWidth="1"/>
    <col min="1042" max="1048" width="9.109375" style="3"/>
    <col min="1049" max="1049" width="3.5546875" style="3" customWidth="1"/>
    <col min="1050" max="1056" width="9.109375" style="3"/>
    <col min="1057" max="1057" width="3.5546875" style="3" customWidth="1"/>
    <col min="1058" max="1064" width="9.109375" style="3"/>
    <col min="1065" max="1065" width="5.5546875" style="3" customWidth="1"/>
    <col min="1066" max="1072" width="8.5546875" style="3" customWidth="1"/>
    <col min="1073" max="1073" width="2.88671875" style="3" customWidth="1"/>
    <col min="1074" max="1080" width="9.109375" style="3"/>
    <col min="1081" max="1081" width="3.5546875" style="3" customWidth="1"/>
    <col min="1082" max="1088" width="9.109375" style="3"/>
    <col min="1089" max="1089" width="3.5546875" style="3" customWidth="1"/>
    <col min="1090" max="1096" width="9.109375" style="3"/>
    <col min="1097" max="1097" width="3.5546875" style="3" customWidth="1"/>
    <col min="1098" max="1104" width="9.109375" style="3"/>
    <col min="1105" max="1105" width="3.5546875" style="3" customWidth="1"/>
    <col min="1106" max="1280" width="9.109375" style="3"/>
    <col min="1281" max="1281" width="26.44140625" style="3" customWidth="1"/>
    <col min="1282" max="1288" width="8.5546875" style="3" customWidth="1"/>
    <col min="1289" max="1289" width="3.5546875" style="3" customWidth="1"/>
    <col min="1290" max="1296" width="9.109375" style="3"/>
    <col min="1297" max="1297" width="3.5546875" style="3" customWidth="1"/>
    <col min="1298" max="1304" width="9.109375" style="3"/>
    <col min="1305" max="1305" width="3.5546875" style="3" customWidth="1"/>
    <col min="1306" max="1312" width="9.109375" style="3"/>
    <col min="1313" max="1313" width="3.5546875" style="3" customWidth="1"/>
    <col min="1314" max="1320" width="9.109375" style="3"/>
    <col min="1321" max="1321" width="5.5546875" style="3" customWidth="1"/>
    <col min="1322" max="1328" width="8.5546875" style="3" customWidth="1"/>
    <col min="1329" max="1329" width="2.88671875" style="3" customWidth="1"/>
    <col min="1330" max="1336" width="9.109375" style="3"/>
    <col min="1337" max="1337" width="3.5546875" style="3" customWidth="1"/>
    <col min="1338" max="1344" width="9.109375" style="3"/>
    <col min="1345" max="1345" width="3.5546875" style="3" customWidth="1"/>
    <col min="1346" max="1352" width="9.109375" style="3"/>
    <col min="1353" max="1353" width="3.5546875" style="3" customWidth="1"/>
    <col min="1354" max="1360" width="9.109375" style="3"/>
    <col min="1361" max="1361" width="3.5546875" style="3" customWidth="1"/>
    <col min="1362" max="1536" width="9.109375" style="3"/>
    <col min="1537" max="1537" width="26.44140625" style="3" customWidth="1"/>
    <col min="1538" max="1544" width="8.5546875" style="3" customWidth="1"/>
    <col min="1545" max="1545" width="3.5546875" style="3" customWidth="1"/>
    <col min="1546" max="1552" width="9.109375" style="3"/>
    <col min="1553" max="1553" width="3.5546875" style="3" customWidth="1"/>
    <col min="1554" max="1560" width="9.109375" style="3"/>
    <col min="1561" max="1561" width="3.5546875" style="3" customWidth="1"/>
    <col min="1562" max="1568" width="9.109375" style="3"/>
    <col min="1569" max="1569" width="3.5546875" style="3" customWidth="1"/>
    <col min="1570" max="1576" width="9.109375" style="3"/>
    <col min="1577" max="1577" width="5.5546875" style="3" customWidth="1"/>
    <col min="1578" max="1584" width="8.5546875" style="3" customWidth="1"/>
    <col min="1585" max="1585" width="2.88671875" style="3" customWidth="1"/>
    <col min="1586" max="1592" width="9.109375" style="3"/>
    <col min="1593" max="1593" width="3.5546875" style="3" customWidth="1"/>
    <col min="1594" max="1600" width="9.109375" style="3"/>
    <col min="1601" max="1601" width="3.5546875" style="3" customWidth="1"/>
    <col min="1602" max="1608" width="9.109375" style="3"/>
    <col min="1609" max="1609" width="3.5546875" style="3" customWidth="1"/>
    <col min="1610" max="1616" width="9.109375" style="3"/>
    <col min="1617" max="1617" width="3.5546875" style="3" customWidth="1"/>
    <col min="1618" max="1792" width="9.109375" style="3"/>
    <col min="1793" max="1793" width="26.44140625" style="3" customWidth="1"/>
    <col min="1794" max="1800" width="8.5546875" style="3" customWidth="1"/>
    <col min="1801" max="1801" width="3.5546875" style="3" customWidth="1"/>
    <col min="1802" max="1808" width="9.109375" style="3"/>
    <col min="1809" max="1809" width="3.5546875" style="3" customWidth="1"/>
    <col min="1810" max="1816" width="9.109375" style="3"/>
    <col min="1817" max="1817" width="3.5546875" style="3" customWidth="1"/>
    <col min="1818" max="1824" width="9.109375" style="3"/>
    <col min="1825" max="1825" width="3.5546875" style="3" customWidth="1"/>
    <col min="1826" max="1832" width="9.109375" style="3"/>
    <col min="1833" max="1833" width="5.5546875" style="3" customWidth="1"/>
    <col min="1834" max="1840" width="8.5546875" style="3" customWidth="1"/>
    <col min="1841" max="1841" width="2.88671875" style="3" customWidth="1"/>
    <col min="1842" max="1848" width="9.109375" style="3"/>
    <col min="1849" max="1849" width="3.5546875" style="3" customWidth="1"/>
    <col min="1850" max="1856" width="9.109375" style="3"/>
    <col min="1857" max="1857" width="3.5546875" style="3" customWidth="1"/>
    <col min="1858" max="1864" width="9.109375" style="3"/>
    <col min="1865" max="1865" width="3.5546875" style="3" customWidth="1"/>
    <col min="1866" max="1872" width="9.109375" style="3"/>
    <col min="1873" max="1873" width="3.5546875" style="3" customWidth="1"/>
    <col min="1874" max="2048" width="9.109375" style="3"/>
    <col min="2049" max="2049" width="26.44140625" style="3" customWidth="1"/>
    <col min="2050" max="2056" width="8.5546875" style="3" customWidth="1"/>
    <col min="2057" max="2057" width="3.5546875" style="3" customWidth="1"/>
    <col min="2058" max="2064" width="9.109375" style="3"/>
    <col min="2065" max="2065" width="3.5546875" style="3" customWidth="1"/>
    <col min="2066" max="2072" width="9.109375" style="3"/>
    <col min="2073" max="2073" width="3.5546875" style="3" customWidth="1"/>
    <col min="2074" max="2080" width="9.109375" style="3"/>
    <col min="2081" max="2081" width="3.5546875" style="3" customWidth="1"/>
    <col min="2082" max="2088" width="9.109375" style="3"/>
    <col min="2089" max="2089" width="5.5546875" style="3" customWidth="1"/>
    <col min="2090" max="2096" width="8.5546875" style="3" customWidth="1"/>
    <col min="2097" max="2097" width="2.88671875" style="3" customWidth="1"/>
    <col min="2098" max="2104" width="9.109375" style="3"/>
    <col min="2105" max="2105" width="3.5546875" style="3" customWidth="1"/>
    <col min="2106" max="2112" width="9.109375" style="3"/>
    <col min="2113" max="2113" width="3.5546875" style="3" customWidth="1"/>
    <col min="2114" max="2120" width="9.109375" style="3"/>
    <col min="2121" max="2121" width="3.5546875" style="3" customWidth="1"/>
    <col min="2122" max="2128" width="9.109375" style="3"/>
    <col min="2129" max="2129" width="3.5546875" style="3" customWidth="1"/>
    <col min="2130" max="2304" width="9.109375" style="3"/>
    <col min="2305" max="2305" width="26.44140625" style="3" customWidth="1"/>
    <col min="2306" max="2312" width="8.5546875" style="3" customWidth="1"/>
    <col min="2313" max="2313" width="3.5546875" style="3" customWidth="1"/>
    <col min="2314" max="2320" width="9.109375" style="3"/>
    <col min="2321" max="2321" width="3.5546875" style="3" customWidth="1"/>
    <col min="2322" max="2328" width="9.109375" style="3"/>
    <col min="2329" max="2329" width="3.5546875" style="3" customWidth="1"/>
    <col min="2330" max="2336" width="9.109375" style="3"/>
    <col min="2337" max="2337" width="3.5546875" style="3" customWidth="1"/>
    <col min="2338" max="2344" width="9.109375" style="3"/>
    <col min="2345" max="2345" width="5.5546875" style="3" customWidth="1"/>
    <col min="2346" max="2352" width="8.5546875" style="3" customWidth="1"/>
    <col min="2353" max="2353" width="2.88671875" style="3" customWidth="1"/>
    <col min="2354" max="2360" width="9.109375" style="3"/>
    <col min="2361" max="2361" width="3.5546875" style="3" customWidth="1"/>
    <col min="2362" max="2368" width="9.109375" style="3"/>
    <col min="2369" max="2369" width="3.5546875" style="3" customWidth="1"/>
    <col min="2370" max="2376" width="9.109375" style="3"/>
    <col min="2377" max="2377" width="3.5546875" style="3" customWidth="1"/>
    <col min="2378" max="2384" width="9.109375" style="3"/>
    <col min="2385" max="2385" width="3.5546875" style="3" customWidth="1"/>
    <col min="2386" max="2560" width="9.109375" style="3"/>
    <col min="2561" max="2561" width="26.44140625" style="3" customWidth="1"/>
    <col min="2562" max="2568" width="8.5546875" style="3" customWidth="1"/>
    <col min="2569" max="2569" width="3.5546875" style="3" customWidth="1"/>
    <col min="2570" max="2576" width="9.109375" style="3"/>
    <col min="2577" max="2577" width="3.5546875" style="3" customWidth="1"/>
    <col min="2578" max="2584" width="9.109375" style="3"/>
    <col min="2585" max="2585" width="3.5546875" style="3" customWidth="1"/>
    <col min="2586" max="2592" width="9.109375" style="3"/>
    <col min="2593" max="2593" width="3.5546875" style="3" customWidth="1"/>
    <col min="2594" max="2600" width="9.109375" style="3"/>
    <col min="2601" max="2601" width="5.5546875" style="3" customWidth="1"/>
    <col min="2602" max="2608" width="8.5546875" style="3" customWidth="1"/>
    <col min="2609" max="2609" width="2.88671875" style="3" customWidth="1"/>
    <col min="2610" max="2616" width="9.109375" style="3"/>
    <col min="2617" max="2617" width="3.5546875" style="3" customWidth="1"/>
    <col min="2618" max="2624" width="9.109375" style="3"/>
    <col min="2625" max="2625" width="3.5546875" style="3" customWidth="1"/>
    <col min="2626" max="2632" width="9.109375" style="3"/>
    <col min="2633" max="2633" width="3.5546875" style="3" customWidth="1"/>
    <col min="2634" max="2640" width="9.109375" style="3"/>
    <col min="2641" max="2641" width="3.5546875" style="3" customWidth="1"/>
    <col min="2642" max="2816" width="9.109375" style="3"/>
    <col min="2817" max="2817" width="26.44140625" style="3" customWidth="1"/>
    <col min="2818" max="2824" width="8.5546875" style="3" customWidth="1"/>
    <col min="2825" max="2825" width="3.5546875" style="3" customWidth="1"/>
    <col min="2826" max="2832" width="9.109375" style="3"/>
    <col min="2833" max="2833" width="3.5546875" style="3" customWidth="1"/>
    <col min="2834" max="2840" width="9.109375" style="3"/>
    <col min="2841" max="2841" width="3.5546875" style="3" customWidth="1"/>
    <col min="2842" max="2848" width="9.109375" style="3"/>
    <col min="2849" max="2849" width="3.5546875" style="3" customWidth="1"/>
    <col min="2850" max="2856" width="9.109375" style="3"/>
    <col min="2857" max="2857" width="5.5546875" style="3" customWidth="1"/>
    <col min="2858" max="2864" width="8.5546875" style="3" customWidth="1"/>
    <col min="2865" max="2865" width="2.88671875" style="3" customWidth="1"/>
    <col min="2866" max="2872" width="9.109375" style="3"/>
    <col min="2873" max="2873" width="3.5546875" style="3" customWidth="1"/>
    <col min="2874" max="2880" width="9.109375" style="3"/>
    <col min="2881" max="2881" width="3.5546875" style="3" customWidth="1"/>
    <col min="2882" max="2888" width="9.109375" style="3"/>
    <col min="2889" max="2889" width="3.5546875" style="3" customWidth="1"/>
    <col min="2890" max="2896" width="9.109375" style="3"/>
    <col min="2897" max="2897" width="3.5546875" style="3" customWidth="1"/>
    <col min="2898" max="3072" width="9.109375" style="3"/>
    <col min="3073" max="3073" width="26.44140625" style="3" customWidth="1"/>
    <col min="3074" max="3080" width="8.5546875" style="3" customWidth="1"/>
    <col min="3081" max="3081" width="3.5546875" style="3" customWidth="1"/>
    <col min="3082" max="3088" width="9.109375" style="3"/>
    <col min="3089" max="3089" width="3.5546875" style="3" customWidth="1"/>
    <col min="3090" max="3096" width="9.109375" style="3"/>
    <col min="3097" max="3097" width="3.5546875" style="3" customWidth="1"/>
    <col min="3098" max="3104" width="9.109375" style="3"/>
    <col min="3105" max="3105" width="3.5546875" style="3" customWidth="1"/>
    <col min="3106" max="3112" width="9.109375" style="3"/>
    <col min="3113" max="3113" width="5.5546875" style="3" customWidth="1"/>
    <col min="3114" max="3120" width="8.5546875" style="3" customWidth="1"/>
    <col min="3121" max="3121" width="2.88671875" style="3" customWidth="1"/>
    <col min="3122" max="3128" width="9.109375" style="3"/>
    <col min="3129" max="3129" width="3.5546875" style="3" customWidth="1"/>
    <col min="3130" max="3136" width="9.109375" style="3"/>
    <col min="3137" max="3137" width="3.5546875" style="3" customWidth="1"/>
    <col min="3138" max="3144" width="9.109375" style="3"/>
    <col min="3145" max="3145" width="3.5546875" style="3" customWidth="1"/>
    <col min="3146" max="3152" width="9.109375" style="3"/>
    <col min="3153" max="3153" width="3.5546875" style="3" customWidth="1"/>
    <col min="3154" max="3328" width="9.109375" style="3"/>
    <col min="3329" max="3329" width="26.44140625" style="3" customWidth="1"/>
    <col min="3330" max="3336" width="8.5546875" style="3" customWidth="1"/>
    <col min="3337" max="3337" width="3.5546875" style="3" customWidth="1"/>
    <col min="3338" max="3344" width="9.109375" style="3"/>
    <col min="3345" max="3345" width="3.5546875" style="3" customWidth="1"/>
    <col min="3346" max="3352" width="9.109375" style="3"/>
    <col min="3353" max="3353" width="3.5546875" style="3" customWidth="1"/>
    <col min="3354" max="3360" width="9.109375" style="3"/>
    <col min="3361" max="3361" width="3.5546875" style="3" customWidth="1"/>
    <col min="3362" max="3368" width="9.109375" style="3"/>
    <col min="3369" max="3369" width="5.5546875" style="3" customWidth="1"/>
    <col min="3370" max="3376" width="8.5546875" style="3" customWidth="1"/>
    <col min="3377" max="3377" width="2.88671875" style="3" customWidth="1"/>
    <col min="3378" max="3384" width="9.109375" style="3"/>
    <col min="3385" max="3385" width="3.5546875" style="3" customWidth="1"/>
    <col min="3386" max="3392" width="9.109375" style="3"/>
    <col min="3393" max="3393" width="3.5546875" style="3" customWidth="1"/>
    <col min="3394" max="3400" width="9.109375" style="3"/>
    <col min="3401" max="3401" width="3.5546875" style="3" customWidth="1"/>
    <col min="3402" max="3408" width="9.109375" style="3"/>
    <col min="3409" max="3409" width="3.5546875" style="3" customWidth="1"/>
    <col min="3410" max="3584" width="9.109375" style="3"/>
    <col min="3585" max="3585" width="26.44140625" style="3" customWidth="1"/>
    <col min="3586" max="3592" width="8.5546875" style="3" customWidth="1"/>
    <col min="3593" max="3593" width="3.5546875" style="3" customWidth="1"/>
    <col min="3594" max="3600" width="9.109375" style="3"/>
    <col min="3601" max="3601" width="3.5546875" style="3" customWidth="1"/>
    <col min="3602" max="3608" width="9.109375" style="3"/>
    <col min="3609" max="3609" width="3.5546875" style="3" customWidth="1"/>
    <col min="3610" max="3616" width="9.109375" style="3"/>
    <col min="3617" max="3617" width="3.5546875" style="3" customWidth="1"/>
    <col min="3618" max="3624" width="9.109375" style="3"/>
    <col min="3625" max="3625" width="5.5546875" style="3" customWidth="1"/>
    <col min="3626" max="3632" width="8.5546875" style="3" customWidth="1"/>
    <col min="3633" max="3633" width="2.88671875" style="3" customWidth="1"/>
    <col min="3634" max="3640" width="9.109375" style="3"/>
    <col min="3641" max="3641" width="3.5546875" style="3" customWidth="1"/>
    <col min="3642" max="3648" width="9.109375" style="3"/>
    <col min="3649" max="3649" width="3.5546875" style="3" customWidth="1"/>
    <col min="3650" max="3656" width="9.109375" style="3"/>
    <col min="3657" max="3657" width="3.5546875" style="3" customWidth="1"/>
    <col min="3658" max="3664" width="9.109375" style="3"/>
    <col min="3665" max="3665" width="3.5546875" style="3" customWidth="1"/>
    <col min="3666" max="3840" width="9.109375" style="3"/>
    <col min="3841" max="3841" width="26.44140625" style="3" customWidth="1"/>
    <col min="3842" max="3848" width="8.5546875" style="3" customWidth="1"/>
    <col min="3849" max="3849" width="3.5546875" style="3" customWidth="1"/>
    <col min="3850" max="3856" width="9.109375" style="3"/>
    <col min="3857" max="3857" width="3.5546875" style="3" customWidth="1"/>
    <col min="3858" max="3864" width="9.109375" style="3"/>
    <col min="3865" max="3865" width="3.5546875" style="3" customWidth="1"/>
    <col min="3866" max="3872" width="9.109375" style="3"/>
    <col min="3873" max="3873" width="3.5546875" style="3" customWidth="1"/>
    <col min="3874" max="3880" width="9.109375" style="3"/>
    <col min="3881" max="3881" width="5.5546875" style="3" customWidth="1"/>
    <col min="3882" max="3888" width="8.5546875" style="3" customWidth="1"/>
    <col min="3889" max="3889" width="2.88671875" style="3" customWidth="1"/>
    <col min="3890" max="3896" width="9.109375" style="3"/>
    <col min="3897" max="3897" width="3.5546875" style="3" customWidth="1"/>
    <col min="3898" max="3904" width="9.109375" style="3"/>
    <col min="3905" max="3905" width="3.5546875" style="3" customWidth="1"/>
    <col min="3906" max="3912" width="9.109375" style="3"/>
    <col min="3913" max="3913" width="3.5546875" style="3" customWidth="1"/>
    <col min="3914" max="3920" width="9.109375" style="3"/>
    <col min="3921" max="3921" width="3.5546875" style="3" customWidth="1"/>
    <col min="3922" max="4096" width="9.109375" style="3"/>
    <col min="4097" max="4097" width="26.44140625" style="3" customWidth="1"/>
    <col min="4098" max="4104" width="8.5546875" style="3" customWidth="1"/>
    <col min="4105" max="4105" width="3.5546875" style="3" customWidth="1"/>
    <col min="4106" max="4112" width="9.109375" style="3"/>
    <col min="4113" max="4113" width="3.5546875" style="3" customWidth="1"/>
    <col min="4114" max="4120" width="9.109375" style="3"/>
    <col min="4121" max="4121" width="3.5546875" style="3" customWidth="1"/>
    <col min="4122" max="4128" width="9.109375" style="3"/>
    <col min="4129" max="4129" width="3.5546875" style="3" customWidth="1"/>
    <col min="4130" max="4136" width="9.109375" style="3"/>
    <col min="4137" max="4137" width="5.5546875" style="3" customWidth="1"/>
    <col min="4138" max="4144" width="8.5546875" style="3" customWidth="1"/>
    <col min="4145" max="4145" width="2.88671875" style="3" customWidth="1"/>
    <col min="4146" max="4152" width="9.109375" style="3"/>
    <col min="4153" max="4153" width="3.5546875" style="3" customWidth="1"/>
    <col min="4154" max="4160" width="9.109375" style="3"/>
    <col min="4161" max="4161" width="3.5546875" style="3" customWidth="1"/>
    <col min="4162" max="4168" width="9.109375" style="3"/>
    <col min="4169" max="4169" width="3.5546875" style="3" customWidth="1"/>
    <col min="4170" max="4176" width="9.109375" style="3"/>
    <col min="4177" max="4177" width="3.5546875" style="3" customWidth="1"/>
    <col min="4178" max="4352" width="9.109375" style="3"/>
    <col min="4353" max="4353" width="26.44140625" style="3" customWidth="1"/>
    <col min="4354" max="4360" width="8.5546875" style="3" customWidth="1"/>
    <col min="4361" max="4361" width="3.5546875" style="3" customWidth="1"/>
    <col min="4362" max="4368" width="9.109375" style="3"/>
    <col min="4369" max="4369" width="3.5546875" style="3" customWidth="1"/>
    <col min="4370" max="4376" width="9.109375" style="3"/>
    <col min="4377" max="4377" width="3.5546875" style="3" customWidth="1"/>
    <col min="4378" max="4384" width="9.109375" style="3"/>
    <col min="4385" max="4385" width="3.5546875" style="3" customWidth="1"/>
    <col min="4386" max="4392" width="9.109375" style="3"/>
    <col min="4393" max="4393" width="5.5546875" style="3" customWidth="1"/>
    <col min="4394" max="4400" width="8.5546875" style="3" customWidth="1"/>
    <col min="4401" max="4401" width="2.88671875" style="3" customWidth="1"/>
    <col min="4402" max="4408" width="9.109375" style="3"/>
    <col min="4409" max="4409" width="3.5546875" style="3" customWidth="1"/>
    <col min="4410" max="4416" width="9.109375" style="3"/>
    <col min="4417" max="4417" width="3.5546875" style="3" customWidth="1"/>
    <col min="4418" max="4424" width="9.109375" style="3"/>
    <col min="4425" max="4425" width="3.5546875" style="3" customWidth="1"/>
    <col min="4426" max="4432" width="9.109375" style="3"/>
    <col min="4433" max="4433" width="3.5546875" style="3" customWidth="1"/>
    <col min="4434" max="4608" width="9.109375" style="3"/>
    <col min="4609" max="4609" width="26.44140625" style="3" customWidth="1"/>
    <col min="4610" max="4616" width="8.5546875" style="3" customWidth="1"/>
    <col min="4617" max="4617" width="3.5546875" style="3" customWidth="1"/>
    <col min="4618" max="4624" width="9.109375" style="3"/>
    <col min="4625" max="4625" width="3.5546875" style="3" customWidth="1"/>
    <col min="4626" max="4632" width="9.109375" style="3"/>
    <col min="4633" max="4633" width="3.5546875" style="3" customWidth="1"/>
    <col min="4634" max="4640" width="9.109375" style="3"/>
    <col min="4641" max="4641" width="3.5546875" style="3" customWidth="1"/>
    <col min="4642" max="4648" width="9.109375" style="3"/>
    <col min="4649" max="4649" width="5.5546875" style="3" customWidth="1"/>
    <col min="4650" max="4656" width="8.5546875" style="3" customWidth="1"/>
    <col min="4657" max="4657" width="2.88671875" style="3" customWidth="1"/>
    <col min="4658" max="4664" width="9.109375" style="3"/>
    <col min="4665" max="4665" width="3.5546875" style="3" customWidth="1"/>
    <col min="4666" max="4672" width="9.109375" style="3"/>
    <col min="4673" max="4673" width="3.5546875" style="3" customWidth="1"/>
    <col min="4674" max="4680" width="9.109375" style="3"/>
    <col min="4681" max="4681" width="3.5546875" style="3" customWidth="1"/>
    <col min="4682" max="4688" width="9.109375" style="3"/>
    <col min="4689" max="4689" width="3.5546875" style="3" customWidth="1"/>
    <col min="4690" max="4864" width="9.109375" style="3"/>
    <col min="4865" max="4865" width="26.44140625" style="3" customWidth="1"/>
    <col min="4866" max="4872" width="8.5546875" style="3" customWidth="1"/>
    <col min="4873" max="4873" width="3.5546875" style="3" customWidth="1"/>
    <col min="4874" max="4880" width="9.109375" style="3"/>
    <col min="4881" max="4881" width="3.5546875" style="3" customWidth="1"/>
    <col min="4882" max="4888" width="9.109375" style="3"/>
    <col min="4889" max="4889" width="3.5546875" style="3" customWidth="1"/>
    <col min="4890" max="4896" width="9.109375" style="3"/>
    <col min="4897" max="4897" width="3.5546875" style="3" customWidth="1"/>
    <col min="4898" max="4904" width="9.109375" style="3"/>
    <col min="4905" max="4905" width="5.5546875" style="3" customWidth="1"/>
    <col min="4906" max="4912" width="8.5546875" style="3" customWidth="1"/>
    <col min="4913" max="4913" width="2.88671875" style="3" customWidth="1"/>
    <col min="4914" max="4920" width="9.109375" style="3"/>
    <col min="4921" max="4921" width="3.5546875" style="3" customWidth="1"/>
    <col min="4922" max="4928" width="9.109375" style="3"/>
    <col min="4929" max="4929" width="3.5546875" style="3" customWidth="1"/>
    <col min="4930" max="4936" width="9.109375" style="3"/>
    <col min="4937" max="4937" width="3.5546875" style="3" customWidth="1"/>
    <col min="4938" max="4944" width="9.109375" style="3"/>
    <col min="4945" max="4945" width="3.5546875" style="3" customWidth="1"/>
    <col min="4946" max="5120" width="9.109375" style="3"/>
    <col min="5121" max="5121" width="26.44140625" style="3" customWidth="1"/>
    <col min="5122" max="5128" width="8.5546875" style="3" customWidth="1"/>
    <col min="5129" max="5129" width="3.5546875" style="3" customWidth="1"/>
    <col min="5130" max="5136" width="9.109375" style="3"/>
    <col min="5137" max="5137" width="3.5546875" style="3" customWidth="1"/>
    <col min="5138" max="5144" width="9.109375" style="3"/>
    <col min="5145" max="5145" width="3.5546875" style="3" customWidth="1"/>
    <col min="5146" max="5152" width="9.109375" style="3"/>
    <col min="5153" max="5153" width="3.5546875" style="3" customWidth="1"/>
    <col min="5154" max="5160" width="9.109375" style="3"/>
    <col min="5161" max="5161" width="5.5546875" style="3" customWidth="1"/>
    <col min="5162" max="5168" width="8.5546875" style="3" customWidth="1"/>
    <col min="5169" max="5169" width="2.88671875" style="3" customWidth="1"/>
    <col min="5170" max="5176" width="9.109375" style="3"/>
    <col min="5177" max="5177" width="3.5546875" style="3" customWidth="1"/>
    <col min="5178" max="5184" width="9.109375" style="3"/>
    <col min="5185" max="5185" width="3.5546875" style="3" customWidth="1"/>
    <col min="5186" max="5192" width="9.109375" style="3"/>
    <col min="5193" max="5193" width="3.5546875" style="3" customWidth="1"/>
    <col min="5194" max="5200" width="9.109375" style="3"/>
    <col min="5201" max="5201" width="3.5546875" style="3" customWidth="1"/>
    <col min="5202" max="5376" width="9.109375" style="3"/>
    <col min="5377" max="5377" width="26.44140625" style="3" customWidth="1"/>
    <col min="5378" max="5384" width="8.5546875" style="3" customWidth="1"/>
    <col min="5385" max="5385" width="3.5546875" style="3" customWidth="1"/>
    <col min="5386" max="5392" width="9.109375" style="3"/>
    <col min="5393" max="5393" width="3.5546875" style="3" customWidth="1"/>
    <col min="5394" max="5400" width="9.109375" style="3"/>
    <col min="5401" max="5401" width="3.5546875" style="3" customWidth="1"/>
    <col min="5402" max="5408" width="9.109375" style="3"/>
    <col min="5409" max="5409" width="3.5546875" style="3" customWidth="1"/>
    <col min="5410" max="5416" width="9.109375" style="3"/>
    <col min="5417" max="5417" width="5.5546875" style="3" customWidth="1"/>
    <col min="5418" max="5424" width="8.5546875" style="3" customWidth="1"/>
    <col min="5425" max="5425" width="2.88671875" style="3" customWidth="1"/>
    <col min="5426" max="5432" width="9.109375" style="3"/>
    <col min="5433" max="5433" width="3.5546875" style="3" customWidth="1"/>
    <col min="5434" max="5440" width="9.109375" style="3"/>
    <col min="5441" max="5441" width="3.5546875" style="3" customWidth="1"/>
    <col min="5442" max="5448" width="9.109375" style="3"/>
    <col min="5449" max="5449" width="3.5546875" style="3" customWidth="1"/>
    <col min="5450" max="5456" width="9.109375" style="3"/>
    <col min="5457" max="5457" width="3.5546875" style="3" customWidth="1"/>
    <col min="5458" max="5632" width="9.109375" style="3"/>
    <col min="5633" max="5633" width="26.44140625" style="3" customWidth="1"/>
    <col min="5634" max="5640" width="8.5546875" style="3" customWidth="1"/>
    <col min="5641" max="5641" width="3.5546875" style="3" customWidth="1"/>
    <col min="5642" max="5648" width="9.109375" style="3"/>
    <col min="5649" max="5649" width="3.5546875" style="3" customWidth="1"/>
    <col min="5650" max="5656" width="9.109375" style="3"/>
    <col min="5657" max="5657" width="3.5546875" style="3" customWidth="1"/>
    <col min="5658" max="5664" width="9.109375" style="3"/>
    <col min="5665" max="5665" width="3.5546875" style="3" customWidth="1"/>
    <col min="5666" max="5672" width="9.109375" style="3"/>
    <col min="5673" max="5673" width="5.5546875" style="3" customWidth="1"/>
    <col min="5674" max="5680" width="8.5546875" style="3" customWidth="1"/>
    <col min="5681" max="5681" width="2.88671875" style="3" customWidth="1"/>
    <col min="5682" max="5688" width="9.109375" style="3"/>
    <col min="5689" max="5689" width="3.5546875" style="3" customWidth="1"/>
    <col min="5690" max="5696" width="9.109375" style="3"/>
    <col min="5697" max="5697" width="3.5546875" style="3" customWidth="1"/>
    <col min="5698" max="5704" width="9.109375" style="3"/>
    <col min="5705" max="5705" width="3.5546875" style="3" customWidth="1"/>
    <col min="5706" max="5712" width="9.109375" style="3"/>
    <col min="5713" max="5713" width="3.5546875" style="3" customWidth="1"/>
    <col min="5714" max="5888" width="9.109375" style="3"/>
    <col min="5889" max="5889" width="26.44140625" style="3" customWidth="1"/>
    <col min="5890" max="5896" width="8.5546875" style="3" customWidth="1"/>
    <col min="5897" max="5897" width="3.5546875" style="3" customWidth="1"/>
    <col min="5898" max="5904" width="9.109375" style="3"/>
    <col min="5905" max="5905" width="3.5546875" style="3" customWidth="1"/>
    <col min="5906" max="5912" width="9.109375" style="3"/>
    <col min="5913" max="5913" width="3.5546875" style="3" customWidth="1"/>
    <col min="5914" max="5920" width="9.109375" style="3"/>
    <col min="5921" max="5921" width="3.5546875" style="3" customWidth="1"/>
    <col min="5922" max="5928" width="9.109375" style="3"/>
    <col min="5929" max="5929" width="5.5546875" style="3" customWidth="1"/>
    <col min="5930" max="5936" width="8.5546875" style="3" customWidth="1"/>
    <col min="5937" max="5937" width="2.88671875" style="3" customWidth="1"/>
    <col min="5938" max="5944" width="9.109375" style="3"/>
    <col min="5945" max="5945" width="3.5546875" style="3" customWidth="1"/>
    <col min="5946" max="5952" width="9.109375" style="3"/>
    <col min="5953" max="5953" width="3.5546875" style="3" customWidth="1"/>
    <col min="5954" max="5960" width="9.109375" style="3"/>
    <col min="5961" max="5961" width="3.5546875" style="3" customWidth="1"/>
    <col min="5962" max="5968" width="9.109375" style="3"/>
    <col min="5969" max="5969" width="3.5546875" style="3" customWidth="1"/>
    <col min="5970" max="6144" width="9.109375" style="3"/>
    <col min="6145" max="6145" width="26.44140625" style="3" customWidth="1"/>
    <col min="6146" max="6152" width="8.5546875" style="3" customWidth="1"/>
    <col min="6153" max="6153" width="3.5546875" style="3" customWidth="1"/>
    <col min="6154" max="6160" width="9.109375" style="3"/>
    <col min="6161" max="6161" width="3.5546875" style="3" customWidth="1"/>
    <col min="6162" max="6168" width="9.109375" style="3"/>
    <col min="6169" max="6169" width="3.5546875" style="3" customWidth="1"/>
    <col min="6170" max="6176" width="9.109375" style="3"/>
    <col min="6177" max="6177" width="3.5546875" style="3" customWidth="1"/>
    <col min="6178" max="6184" width="9.109375" style="3"/>
    <col min="6185" max="6185" width="5.5546875" style="3" customWidth="1"/>
    <col min="6186" max="6192" width="8.5546875" style="3" customWidth="1"/>
    <col min="6193" max="6193" width="2.88671875" style="3" customWidth="1"/>
    <col min="6194" max="6200" width="9.109375" style="3"/>
    <col min="6201" max="6201" width="3.5546875" style="3" customWidth="1"/>
    <col min="6202" max="6208" width="9.109375" style="3"/>
    <col min="6209" max="6209" width="3.5546875" style="3" customWidth="1"/>
    <col min="6210" max="6216" width="9.109375" style="3"/>
    <col min="6217" max="6217" width="3.5546875" style="3" customWidth="1"/>
    <col min="6218" max="6224" width="9.109375" style="3"/>
    <col min="6225" max="6225" width="3.5546875" style="3" customWidth="1"/>
    <col min="6226" max="6400" width="9.109375" style="3"/>
    <col min="6401" max="6401" width="26.44140625" style="3" customWidth="1"/>
    <col min="6402" max="6408" width="8.5546875" style="3" customWidth="1"/>
    <col min="6409" max="6409" width="3.5546875" style="3" customWidth="1"/>
    <col min="6410" max="6416" width="9.109375" style="3"/>
    <col min="6417" max="6417" width="3.5546875" style="3" customWidth="1"/>
    <col min="6418" max="6424" width="9.109375" style="3"/>
    <col min="6425" max="6425" width="3.5546875" style="3" customWidth="1"/>
    <col min="6426" max="6432" width="9.109375" style="3"/>
    <col min="6433" max="6433" width="3.5546875" style="3" customWidth="1"/>
    <col min="6434" max="6440" width="9.109375" style="3"/>
    <col min="6441" max="6441" width="5.5546875" style="3" customWidth="1"/>
    <col min="6442" max="6448" width="8.5546875" style="3" customWidth="1"/>
    <col min="6449" max="6449" width="2.88671875" style="3" customWidth="1"/>
    <col min="6450" max="6456" width="9.109375" style="3"/>
    <col min="6457" max="6457" width="3.5546875" style="3" customWidth="1"/>
    <col min="6458" max="6464" width="9.109375" style="3"/>
    <col min="6465" max="6465" width="3.5546875" style="3" customWidth="1"/>
    <col min="6466" max="6472" width="9.109375" style="3"/>
    <col min="6473" max="6473" width="3.5546875" style="3" customWidth="1"/>
    <col min="6474" max="6480" width="9.109375" style="3"/>
    <col min="6481" max="6481" width="3.5546875" style="3" customWidth="1"/>
    <col min="6482" max="6656" width="9.109375" style="3"/>
    <col min="6657" max="6657" width="26.44140625" style="3" customWidth="1"/>
    <col min="6658" max="6664" width="8.5546875" style="3" customWidth="1"/>
    <col min="6665" max="6665" width="3.5546875" style="3" customWidth="1"/>
    <col min="6666" max="6672" width="9.109375" style="3"/>
    <col min="6673" max="6673" width="3.5546875" style="3" customWidth="1"/>
    <col min="6674" max="6680" width="9.109375" style="3"/>
    <col min="6681" max="6681" width="3.5546875" style="3" customWidth="1"/>
    <col min="6682" max="6688" width="9.109375" style="3"/>
    <col min="6689" max="6689" width="3.5546875" style="3" customWidth="1"/>
    <col min="6690" max="6696" width="9.109375" style="3"/>
    <col min="6697" max="6697" width="5.5546875" style="3" customWidth="1"/>
    <col min="6698" max="6704" width="8.5546875" style="3" customWidth="1"/>
    <col min="6705" max="6705" width="2.88671875" style="3" customWidth="1"/>
    <col min="6706" max="6712" width="9.109375" style="3"/>
    <col min="6713" max="6713" width="3.5546875" style="3" customWidth="1"/>
    <col min="6714" max="6720" width="9.109375" style="3"/>
    <col min="6721" max="6721" width="3.5546875" style="3" customWidth="1"/>
    <col min="6722" max="6728" width="9.109375" style="3"/>
    <col min="6729" max="6729" width="3.5546875" style="3" customWidth="1"/>
    <col min="6730" max="6736" width="9.109375" style="3"/>
    <col min="6737" max="6737" width="3.5546875" style="3" customWidth="1"/>
    <col min="6738" max="6912" width="9.109375" style="3"/>
    <col min="6913" max="6913" width="26.44140625" style="3" customWidth="1"/>
    <col min="6914" max="6920" width="8.5546875" style="3" customWidth="1"/>
    <col min="6921" max="6921" width="3.5546875" style="3" customWidth="1"/>
    <col min="6922" max="6928" width="9.109375" style="3"/>
    <col min="6929" max="6929" width="3.5546875" style="3" customWidth="1"/>
    <col min="6930" max="6936" width="9.109375" style="3"/>
    <col min="6937" max="6937" width="3.5546875" style="3" customWidth="1"/>
    <col min="6938" max="6944" width="9.109375" style="3"/>
    <col min="6945" max="6945" width="3.5546875" style="3" customWidth="1"/>
    <col min="6946" max="6952" width="9.109375" style="3"/>
    <col min="6953" max="6953" width="5.5546875" style="3" customWidth="1"/>
    <col min="6954" max="6960" width="8.5546875" style="3" customWidth="1"/>
    <col min="6961" max="6961" width="2.88671875" style="3" customWidth="1"/>
    <col min="6962" max="6968" width="9.109375" style="3"/>
    <col min="6969" max="6969" width="3.5546875" style="3" customWidth="1"/>
    <col min="6970" max="6976" width="9.109375" style="3"/>
    <col min="6977" max="6977" width="3.5546875" style="3" customWidth="1"/>
    <col min="6978" max="6984" width="9.109375" style="3"/>
    <col min="6985" max="6985" width="3.5546875" style="3" customWidth="1"/>
    <col min="6986" max="6992" width="9.109375" style="3"/>
    <col min="6993" max="6993" width="3.5546875" style="3" customWidth="1"/>
    <col min="6994" max="7168" width="9.109375" style="3"/>
    <col min="7169" max="7169" width="26.44140625" style="3" customWidth="1"/>
    <col min="7170" max="7176" width="8.5546875" style="3" customWidth="1"/>
    <col min="7177" max="7177" width="3.5546875" style="3" customWidth="1"/>
    <col min="7178" max="7184" width="9.109375" style="3"/>
    <col min="7185" max="7185" width="3.5546875" style="3" customWidth="1"/>
    <col min="7186" max="7192" width="9.109375" style="3"/>
    <col min="7193" max="7193" width="3.5546875" style="3" customWidth="1"/>
    <col min="7194" max="7200" width="9.109375" style="3"/>
    <col min="7201" max="7201" width="3.5546875" style="3" customWidth="1"/>
    <col min="7202" max="7208" width="9.109375" style="3"/>
    <col min="7209" max="7209" width="5.5546875" style="3" customWidth="1"/>
    <col min="7210" max="7216" width="8.5546875" style="3" customWidth="1"/>
    <col min="7217" max="7217" width="2.88671875" style="3" customWidth="1"/>
    <col min="7218" max="7224" width="9.109375" style="3"/>
    <col min="7225" max="7225" width="3.5546875" style="3" customWidth="1"/>
    <col min="7226" max="7232" width="9.109375" style="3"/>
    <col min="7233" max="7233" width="3.5546875" style="3" customWidth="1"/>
    <col min="7234" max="7240" width="9.109375" style="3"/>
    <col min="7241" max="7241" width="3.5546875" style="3" customWidth="1"/>
    <col min="7242" max="7248" width="9.109375" style="3"/>
    <col min="7249" max="7249" width="3.5546875" style="3" customWidth="1"/>
    <col min="7250" max="7424" width="9.109375" style="3"/>
    <col min="7425" max="7425" width="26.44140625" style="3" customWidth="1"/>
    <col min="7426" max="7432" width="8.5546875" style="3" customWidth="1"/>
    <col min="7433" max="7433" width="3.5546875" style="3" customWidth="1"/>
    <col min="7434" max="7440" width="9.109375" style="3"/>
    <col min="7441" max="7441" width="3.5546875" style="3" customWidth="1"/>
    <col min="7442" max="7448" width="9.109375" style="3"/>
    <col min="7449" max="7449" width="3.5546875" style="3" customWidth="1"/>
    <col min="7450" max="7456" width="9.109375" style="3"/>
    <col min="7457" max="7457" width="3.5546875" style="3" customWidth="1"/>
    <col min="7458" max="7464" width="9.109375" style="3"/>
    <col min="7465" max="7465" width="5.5546875" style="3" customWidth="1"/>
    <col min="7466" max="7472" width="8.5546875" style="3" customWidth="1"/>
    <col min="7473" max="7473" width="2.88671875" style="3" customWidth="1"/>
    <col min="7474" max="7480" width="9.109375" style="3"/>
    <col min="7481" max="7481" width="3.5546875" style="3" customWidth="1"/>
    <col min="7482" max="7488" width="9.109375" style="3"/>
    <col min="7489" max="7489" width="3.5546875" style="3" customWidth="1"/>
    <col min="7490" max="7496" width="9.109375" style="3"/>
    <col min="7497" max="7497" width="3.5546875" style="3" customWidth="1"/>
    <col min="7498" max="7504" width="9.109375" style="3"/>
    <col min="7505" max="7505" width="3.5546875" style="3" customWidth="1"/>
    <col min="7506" max="7680" width="9.109375" style="3"/>
    <col min="7681" max="7681" width="26.44140625" style="3" customWidth="1"/>
    <col min="7682" max="7688" width="8.5546875" style="3" customWidth="1"/>
    <col min="7689" max="7689" width="3.5546875" style="3" customWidth="1"/>
    <col min="7690" max="7696" width="9.109375" style="3"/>
    <col min="7697" max="7697" width="3.5546875" style="3" customWidth="1"/>
    <col min="7698" max="7704" width="9.109375" style="3"/>
    <col min="7705" max="7705" width="3.5546875" style="3" customWidth="1"/>
    <col min="7706" max="7712" width="9.109375" style="3"/>
    <col min="7713" max="7713" width="3.5546875" style="3" customWidth="1"/>
    <col min="7714" max="7720" width="9.109375" style="3"/>
    <col min="7721" max="7721" width="5.5546875" style="3" customWidth="1"/>
    <col min="7722" max="7728" width="8.5546875" style="3" customWidth="1"/>
    <col min="7729" max="7729" width="2.88671875" style="3" customWidth="1"/>
    <col min="7730" max="7736" width="9.109375" style="3"/>
    <col min="7737" max="7737" width="3.5546875" style="3" customWidth="1"/>
    <col min="7738" max="7744" width="9.109375" style="3"/>
    <col min="7745" max="7745" width="3.5546875" style="3" customWidth="1"/>
    <col min="7746" max="7752" width="9.109375" style="3"/>
    <col min="7753" max="7753" width="3.5546875" style="3" customWidth="1"/>
    <col min="7754" max="7760" width="9.109375" style="3"/>
    <col min="7761" max="7761" width="3.5546875" style="3" customWidth="1"/>
    <col min="7762" max="7936" width="9.109375" style="3"/>
    <col min="7937" max="7937" width="26.44140625" style="3" customWidth="1"/>
    <col min="7938" max="7944" width="8.5546875" style="3" customWidth="1"/>
    <col min="7945" max="7945" width="3.5546875" style="3" customWidth="1"/>
    <col min="7946" max="7952" width="9.109375" style="3"/>
    <col min="7953" max="7953" width="3.5546875" style="3" customWidth="1"/>
    <col min="7954" max="7960" width="9.109375" style="3"/>
    <col min="7961" max="7961" width="3.5546875" style="3" customWidth="1"/>
    <col min="7962" max="7968" width="9.109375" style="3"/>
    <col min="7969" max="7969" width="3.5546875" style="3" customWidth="1"/>
    <col min="7970" max="7976" width="9.109375" style="3"/>
    <col min="7977" max="7977" width="5.5546875" style="3" customWidth="1"/>
    <col min="7978" max="7984" width="8.5546875" style="3" customWidth="1"/>
    <col min="7985" max="7985" width="2.88671875" style="3" customWidth="1"/>
    <col min="7986" max="7992" width="9.109375" style="3"/>
    <col min="7993" max="7993" width="3.5546875" style="3" customWidth="1"/>
    <col min="7994" max="8000" width="9.109375" style="3"/>
    <col min="8001" max="8001" width="3.5546875" style="3" customWidth="1"/>
    <col min="8002" max="8008" width="9.109375" style="3"/>
    <col min="8009" max="8009" width="3.5546875" style="3" customWidth="1"/>
    <col min="8010" max="8016" width="9.109375" style="3"/>
    <col min="8017" max="8017" width="3.5546875" style="3" customWidth="1"/>
    <col min="8018" max="8192" width="9.109375" style="3"/>
    <col min="8193" max="8193" width="26.44140625" style="3" customWidth="1"/>
    <col min="8194" max="8200" width="8.5546875" style="3" customWidth="1"/>
    <col min="8201" max="8201" width="3.5546875" style="3" customWidth="1"/>
    <col min="8202" max="8208" width="9.109375" style="3"/>
    <col min="8209" max="8209" width="3.5546875" style="3" customWidth="1"/>
    <col min="8210" max="8216" width="9.109375" style="3"/>
    <col min="8217" max="8217" width="3.5546875" style="3" customWidth="1"/>
    <col min="8218" max="8224" width="9.109375" style="3"/>
    <col min="8225" max="8225" width="3.5546875" style="3" customWidth="1"/>
    <col min="8226" max="8232" width="9.109375" style="3"/>
    <col min="8233" max="8233" width="5.5546875" style="3" customWidth="1"/>
    <col min="8234" max="8240" width="8.5546875" style="3" customWidth="1"/>
    <col min="8241" max="8241" width="2.88671875" style="3" customWidth="1"/>
    <col min="8242" max="8248" width="9.109375" style="3"/>
    <col min="8249" max="8249" width="3.5546875" style="3" customWidth="1"/>
    <col min="8250" max="8256" width="9.109375" style="3"/>
    <col min="8257" max="8257" width="3.5546875" style="3" customWidth="1"/>
    <col min="8258" max="8264" width="9.109375" style="3"/>
    <col min="8265" max="8265" width="3.5546875" style="3" customWidth="1"/>
    <col min="8266" max="8272" width="9.109375" style="3"/>
    <col min="8273" max="8273" width="3.5546875" style="3" customWidth="1"/>
    <col min="8274" max="8448" width="9.109375" style="3"/>
    <col min="8449" max="8449" width="26.44140625" style="3" customWidth="1"/>
    <col min="8450" max="8456" width="8.5546875" style="3" customWidth="1"/>
    <col min="8457" max="8457" width="3.5546875" style="3" customWidth="1"/>
    <col min="8458" max="8464" width="9.109375" style="3"/>
    <col min="8465" max="8465" width="3.5546875" style="3" customWidth="1"/>
    <col min="8466" max="8472" width="9.109375" style="3"/>
    <col min="8473" max="8473" width="3.5546875" style="3" customWidth="1"/>
    <col min="8474" max="8480" width="9.109375" style="3"/>
    <col min="8481" max="8481" width="3.5546875" style="3" customWidth="1"/>
    <col min="8482" max="8488" width="9.109375" style="3"/>
    <col min="8489" max="8489" width="5.5546875" style="3" customWidth="1"/>
    <col min="8490" max="8496" width="8.5546875" style="3" customWidth="1"/>
    <col min="8497" max="8497" width="2.88671875" style="3" customWidth="1"/>
    <col min="8498" max="8504" width="9.109375" style="3"/>
    <col min="8505" max="8505" width="3.5546875" style="3" customWidth="1"/>
    <col min="8506" max="8512" width="9.109375" style="3"/>
    <col min="8513" max="8513" width="3.5546875" style="3" customWidth="1"/>
    <col min="8514" max="8520" width="9.109375" style="3"/>
    <col min="8521" max="8521" width="3.5546875" style="3" customWidth="1"/>
    <col min="8522" max="8528" width="9.109375" style="3"/>
    <col min="8529" max="8529" width="3.5546875" style="3" customWidth="1"/>
    <col min="8530" max="8704" width="9.109375" style="3"/>
    <col min="8705" max="8705" width="26.44140625" style="3" customWidth="1"/>
    <col min="8706" max="8712" width="8.5546875" style="3" customWidth="1"/>
    <col min="8713" max="8713" width="3.5546875" style="3" customWidth="1"/>
    <col min="8714" max="8720" width="9.109375" style="3"/>
    <col min="8721" max="8721" width="3.5546875" style="3" customWidth="1"/>
    <col min="8722" max="8728" width="9.109375" style="3"/>
    <col min="8729" max="8729" width="3.5546875" style="3" customWidth="1"/>
    <col min="8730" max="8736" width="9.109375" style="3"/>
    <col min="8737" max="8737" width="3.5546875" style="3" customWidth="1"/>
    <col min="8738" max="8744" width="9.109375" style="3"/>
    <col min="8745" max="8745" width="5.5546875" style="3" customWidth="1"/>
    <col min="8746" max="8752" width="8.5546875" style="3" customWidth="1"/>
    <col min="8753" max="8753" width="2.88671875" style="3" customWidth="1"/>
    <col min="8754" max="8760" width="9.109375" style="3"/>
    <col min="8761" max="8761" width="3.5546875" style="3" customWidth="1"/>
    <col min="8762" max="8768" width="9.109375" style="3"/>
    <col min="8769" max="8769" width="3.5546875" style="3" customWidth="1"/>
    <col min="8770" max="8776" width="9.109375" style="3"/>
    <col min="8777" max="8777" width="3.5546875" style="3" customWidth="1"/>
    <col min="8778" max="8784" width="9.109375" style="3"/>
    <col min="8785" max="8785" width="3.5546875" style="3" customWidth="1"/>
    <col min="8786" max="8960" width="9.109375" style="3"/>
    <col min="8961" max="8961" width="26.44140625" style="3" customWidth="1"/>
    <col min="8962" max="8968" width="8.5546875" style="3" customWidth="1"/>
    <col min="8969" max="8969" width="3.5546875" style="3" customWidth="1"/>
    <col min="8970" max="8976" width="9.109375" style="3"/>
    <col min="8977" max="8977" width="3.5546875" style="3" customWidth="1"/>
    <col min="8978" max="8984" width="9.109375" style="3"/>
    <col min="8985" max="8985" width="3.5546875" style="3" customWidth="1"/>
    <col min="8986" max="8992" width="9.109375" style="3"/>
    <col min="8993" max="8993" width="3.5546875" style="3" customWidth="1"/>
    <col min="8994" max="9000" width="9.109375" style="3"/>
    <col min="9001" max="9001" width="5.5546875" style="3" customWidth="1"/>
    <col min="9002" max="9008" width="8.5546875" style="3" customWidth="1"/>
    <col min="9009" max="9009" width="2.88671875" style="3" customWidth="1"/>
    <col min="9010" max="9016" width="9.109375" style="3"/>
    <col min="9017" max="9017" width="3.5546875" style="3" customWidth="1"/>
    <col min="9018" max="9024" width="9.109375" style="3"/>
    <col min="9025" max="9025" width="3.5546875" style="3" customWidth="1"/>
    <col min="9026" max="9032" width="9.109375" style="3"/>
    <col min="9033" max="9033" width="3.5546875" style="3" customWidth="1"/>
    <col min="9034" max="9040" width="9.109375" style="3"/>
    <col min="9041" max="9041" width="3.5546875" style="3" customWidth="1"/>
    <col min="9042" max="9216" width="9.109375" style="3"/>
    <col min="9217" max="9217" width="26.44140625" style="3" customWidth="1"/>
    <col min="9218" max="9224" width="8.5546875" style="3" customWidth="1"/>
    <col min="9225" max="9225" width="3.5546875" style="3" customWidth="1"/>
    <col min="9226" max="9232" width="9.109375" style="3"/>
    <col min="9233" max="9233" width="3.5546875" style="3" customWidth="1"/>
    <col min="9234" max="9240" width="9.109375" style="3"/>
    <col min="9241" max="9241" width="3.5546875" style="3" customWidth="1"/>
    <col min="9242" max="9248" width="9.109375" style="3"/>
    <col min="9249" max="9249" width="3.5546875" style="3" customWidth="1"/>
    <col min="9250" max="9256" width="9.109375" style="3"/>
    <col min="9257" max="9257" width="5.5546875" style="3" customWidth="1"/>
    <col min="9258" max="9264" width="8.5546875" style="3" customWidth="1"/>
    <col min="9265" max="9265" width="2.88671875" style="3" customWidth="1"/>
    <col min="9266" max="9272" width="9.109375" style="3"/>
    <col min="9273" max="9273" width="3.5546875" style="3" customWidth="1"/>
    <col min="9274" max="9280" width="9.109375" style="3"/>
    <col min="9281" max="9281" width="3.5546875" style="3" customWidth="1"/>
    <col min="9282" max="9288" width="9.109375" style="3"/>
    <col min="9289" max="9289" width="3.5546875" style="3" customWidth="1"/>
    <col min="9290" max="9296" width="9.109375" style="3"/>
    <col min="9297" max="9297" width="3.5546875" style="3" customWidth="1"/>
    <col min="9298" max="9472" width="9.109375" style="3"/>
    <col min="9473" max="9473" width="26.44140625" style="3" customWidth="1"/>
    <col min="9474" max="9480" width="8.5546875" style="3" customWidth="1"/>
    <col min="9481" max="9481" width="3.5546875" style="3" customWidth="1"/>
    <col min="9482" max="9488" width="9.109375" style="3"/>
    <col min="9489" max="9489" width="3.5546875" style="3" customWidth="1"/>
    <col min="9490" max="9496" width="9.109375" style="3"/>
    <col min="9497" max="9497" width="3.5546875" style="3" customWidth="1"/>
    <col min="9498" max="9504" width="9.109375" style="3"/>
    <col min="9505" max="9505" width="3.5546875" style="3" customWidth="1"/>
    <col min="9506" max="9512" width="9.109375" style="3"/>
    <col min="9513" max="9513" width="5.5546875" style="3" customWidth="1"/>
    <col min="9514" max="9520" width="8.5546875" style="3" customWidth="1"/>
    <col min="9521" max="9521" width="2.88671875" style="3" customWidth="1"/>
    <col min="9522" max="9528" width="9.109375" style="3"/>
    <col min="9529" max="9529" width="3.5546875" style="3" customWidth="1"/>
    <col min="9530" max="9536" width="9.109375" style="3"/>
    <col min="9537" max="9537" width="3.5546875" style="3" customWidth="1"/>
    <col min="9538" max="9544" width="9.109375" style="3"/>
    <col min="9545" max="9545" width="3.5546875" style="3" customWidth="1"/>
    <col min="9546" max="9552" width="9.109375" style="3"/>
    <col min="9553" max="9553" width="3.5546875" style="3" customWidth="1"/>
    <col min="9554" max="9728" width="9.109375" style="3"/>
    <col min="9729" max="9729" width="26.44140625" style="3" customWidth="1"/>
    <col min="9730" max="9736" width="8.5546875" style="3" customWidth="1"/>
    <col min="9737" max="9737" width="3.5546875" style="3" customWidth="1"/>
    <col min="9738" max="9744" width="9.109375" style="3"/>
    <col min="9745" max="9745" width="3.5546875" style="3" customWidth="1"/>
    <col min="9746" max="9752" width="9.109375" style="3"/>
    <col min="9753" max="9753" width="3.5546875" style="3" customWidth="1"/>
    <col min="9754" max="9760" width="9.109375" style="3"/>
    <col min="9761" max="9761" width="3.5546875" style="3" customWidth="1"/>
    <col min="9762" max="9768" width="9.109375" style="3"/>
    <col min="9769" max="9769" width="5.5546875" style="3" customWidth="1"/>
    <col min="9770" max="9776" width="8.5546875" style="3" customWidth="1"/>
    <col min="9777" max="9777" width="2.88671875" style="3" customWidth="1"/>
    <col min="9778" max="9784" width="9.109375" style="3"/>
    <col min="9785" max="9785" width="3.5546875" style="3" customWidth="1"/>
    <col min="9786" max="9792" width="9.109375" style="3"/>
    <col min="9793" max="9793" width="3.5546875" style="3" customWidth="1"/>
    <col min="9794" max="9800" width="9.109375" style="3"/>
    <col min="9801" max="9801" width="3.5546875" style="3" customWidth="1"/>
    <col min="9802" max="9808" width="9.109375" style="3"/>
    <col min="9809" max="9809" width="3.5546875" style="3" customWidth="1"/>
    <col min="9810" max="9984" width="9.109375" style="3"/>
    <col min="9985" max="9985" width="26.44140625" style="3" customWidth="1"/>
    <col min="9986" max="9992" width="8.5546875" style="3" customWidth="1"/>
    <col min="9993" max="9993" width="3.5546875" style="3" customWidth="1"/>
    <col min="9994" max="10000" width="9.109375" style="3"/>
    <col min="10001" max="10001" width="3.5546875" style="3" customWidth="1"/>
    <col min="10002" max="10008" width="9.109375" style="3"/>
    <col min="10009" max="10009" width="3.5546875" style="3" customWidth="1"/>
    <col min="10010" max="10016" width="9.109375" style="3"/>
    <col min="10017" max="10017" width="3.5546875" style="3" customWidth="1"/>
    <col min="10018" max="10024" width="9.109375" style="3"/>
    <col min="10025" max="10025" width="5.5546875" style="3" customWidth="1"/>
    <col min="10026" max="10032" width="8.5546875" style="3" customWidth="1"/>
    <col min="10033" max="10033" width="2.88671875" style="3" customWidth="1"/>
    <col min="10034" max="10040" width="9.109375" style="3"/>
    <col min="10041" max="10041" width="3.5546875" style="3" customWidth="1"/>
    <col min="10042" max="10048" width="9.109375" style="3"/>
    <col min="10049" max="10049" width="3.5546875" style="3" customWidth="1"/>
    <col min="10050" max="10056" width="9.109375" style="3"/>
    <col min="10057" max="10057" width="3.5546875" style="3" customWidth="1"/>
    <col min="10058" max="10064" width="9.109375" style="3"/>
    <col min="10065" max="10065" width="3.5546875" style="3" customWidth="1"/>
    <col min="10066" max="10240" width="9.109375" style="3"/>
    <col min="10241" max="10241" width="26.44140625" style="3" customWidth="1"/>
    <col min="10242" max="10248" width="8.5546875" style="3" customWidth="1"/>
    <col min="10249" max="10249" width="3.5546875" style="3" customWidth="1"/>
    <col min="10250" max="10256" width="9.109375" style="3"/>
    <col min="10257" max="10257" width="3.5546875" style="3" customWidth="1"/>
    <col min="10258" max="10264" width="9.109375" style="3"/>
    <col min="10265" max="10265" width="3.5546875" style="3" customWidth="1"/>
    <col min="10266" max="10272" width="9.109375" style="3"/>
    <col min="10273" max="10273" width="3.5546875" style="3" customWidth="1"/>
    <col min="10274" max="10280" width="9.109375" style="3"/>
    <col min="10281" max="10281" width="5.5546875" style="3" customWidth="1"/>
    <col min="10282" max="10288" width="8.5546875" style="3" customWidth="1"/>
    <col min="10289" max="10289" width="2.88671875" style="3" customWidth="1"/>
    <col min="10290" max="10296" width="9.109375" style="3"/>
    <col min="10297" max="10297" width="3.5546875" style="3" customWidth="1"/>
    <col min="10298" max="10304" width="9.109375" style="3"/>
    <col min="10305" max="10305" width="3.5546875" style="3" customWidth="1"/>
    <col min="10306" max="10312" width="9.109375" style="3"/>
    <col min="10313" max="10313" width="3.5546875" style="3" customWidth="1"/>
    <col min="10314" max="10320" width="9.109375" style="3"/>
    <col min="10321" max="10321" width="3.5546875" style="3" customWidth="1"/>
    <col min="10322" max="10496" width="9.109375" style="3"/>
    <col min="10497" max="10497" width="26.44140625" style="3" customWidth="1"/>
    <col min="10498" max="10504" width="8.5546875" style="3" customWidth="1"/>
    <col min="10505" max="10505" width="3.5546875" style="3" customWidth="1"/>
    <col min="10506" max="10512" width="9.109375" style="3"/>
    <col min="10513" max="10513" width="3.5546875" style="3" customWidth="1"/>
    <col min="10514" max="10520" width="9.109375" style="3"/>
    <col min="10521" max="10521" width="3.5546875" style="3" customWidth="1"/>
    <col min="10522" max="10528" width="9.109375" style="3"/>
    <col min="10529" max="10529" width="3.5546875" style="3" customWidth="1"/>
    <col min="10530" max="10536" width="9.109375" style="3"/>
    <col min="10537" max="10537" width="5.5546875" style="3" customWidth="1"/>
    <col min="10538" max="10544" width="8.5546875" style="3" customWidth="1"/>
    <col min="10545" max="10545" width="2.88671875" style="3" customWidth="1"/>
    <col min="10546" max="10552" width="9.109375" style="3"/>
    <col min="10553" max="10553" width="3.5546875" style="3" customWidth="1"/>
    <col min="10554" max="10560" width="9.109375" style="3"/>
    <col min="10561" max="10561" width="3.5546875" style="3" customWidth="1"/>
    <col min="10562" max="10568" width="9.109375" style="3"/>
    <col min="10569" max="10569" width="3.5546875" style="3" customWidth="1"/>
    <col min="10570" max="10576" width="9.109375" style="3"/>
    <col min="10577" max="10577" width="3.5546875" style="3" customWidth="1"/>
    <col min="10578" max="10752" width="9.109375" style="3"/>
    <col min="10753" max="10753" width="26.44140625" style="3" customWidth="1"/>
    <col min="10754" max="10760" width="8.5546875" style="3" customWidth="1"/>
    <col min="10761" max="10761" width="3.5546875" style="3" customWidth="1"/>
    <col min="10762" max="10768" width="9.109375" style="3"/>
    <col min="10769" max="10769" width="3.5546875" style="3" customWidth="1"/>
    <col min="10770" max="10776" width="9.109375" style="3"/>
    <col min="10777" max="10777" width="3.5546875" style="3" customWidth="1"/>
    <col min="10778" max="10784" width="9.109375" style="3"/>
    <col min="10785" max="10785" width="3.5546875" style="3" customWidth="1"/>
    <col min="10786" max="10792" width="9.109375" style="3"/>
    <col min="10793" max="10793" width="5.5546875" style="3" customWidth="1"/>
    <col min="10794" max="10800" width="8.5546875" style="3" customWidth="1"/>
    <col min="10801" max="10801" width="2.88671875" style="3" customWidth="1"/>
    <col min="10802" max="10808" width="9.109375" style="3"/>
    <col min="10809" max="10809" width="3.5546875" style="3" customWidth="1"/>
    <col min="10810" max="10816" width="9.109375" style="3"/>
    <col min="10817" max="10817" width="3.5546875" style="3" customWidth="1"/>
    <col min="10818" max="10824" width="9.109375" style="3"/>
    <col min="10825" max="10825" width="3.5546875" style="3" customWidth="1"/>
    <col min="10826" max="10832" width="9.109375" style="3"/>
    <col min="10833" max="10833" width="3.5546875" style="3" customWidth="1"/>
    <col min="10834" max="11008" width="9.109375" style="3"/>
    <col min="11009" max="11009" width="26.44140625" style="3" customWidth="1"/>
    <col min="11010" max="11016" width="8.5546875" style="3" customWidth="1"/>
    <col min="11017" max="11017" width="3.5546875" style="3" customWidth="1"/>
    <col min="11018" max="11024" width="9.109375" style="3"/>
    <col min="11025" max="11025" width="3.5546875" style="3" customWidth="1"/>
    <col min="11026" max="11032" width="9.109375" style="3"/>
    <col min="11033" max="11033" width="3.5546875" style="3" customWidth="1"/>
    <col min="11034" max="11040" width="9.109375" style="3"/>
    <col min="11041" max="11041" width="3.5546875" style="3" customWidth="1"/>
    <col min="11042" max="11048" width="9.109375" style="3"/>
    <col min="11049" max="11049" width="5.5546875" style="3" customWidth="1"/>
    <col min="11050" max="11056" width="8.5546875" style="3" customWidth="1"/>
    <col min="11057" max="11057" width="2.88671875" style="3" customWidth="1"/>
    <col min="11058" max="11064" width="9.109375" style="3"/>
    <col min="11065" max="11065" width="3.5546875" style="3" customWidth="1"/>
    <col min="11066" max="11072" width="9.109375" style="3"/>
    <col min="11073" max="11073" width="3.5546875" style="3" customWidth="1"/>
    <col min="11074" max="11080" width="9.109375" style="3"/>
    <col min="11081" max="11081" width="3.5546875" style="3" customWidth="1"/>
    <col min="11082" max="11088" width="9.109375" style="3"/>
    <col min="11089" max="11089" width="3.5546875" style="3" customWidth="1"/>
    <col min="11090" max="11264" width="9.109375" style="3"/>
    <col min="11265" max="11265" width="26.44140625" style="3" customWidth="1"/>
    <col min="11266" max="11272" width="8.5546875" style="3" customWidth="1"/>
    <col min="11273" max="11273" width="3.5546875" style="3" customWidth="1"/>
    <col min="11274" max="11280" width="9.109375" style="3"/>
    <col min="11281" max="11281" width="3.5546875" style="3" customWidth="1"/>
    <col min="11282" max="11288" width="9.109375" style="3"/>
    <col min="11289" max="11289" width="3.5546875" style="3" customWidth="1"/>
    <col min="11290" max="11296" width="9.109375" style="3"/>
    <col min="11297" max="11297" width="3.5546875" style="3" customWidth="1"/>
    <col min="11298" max="11304" width="9.109375" style="3"/>
    <col min="11305" max="11305" width="5.5546875" style="3" customWidth="1"/>
    <col min="11306" max="11312" width="8.5546875" style="3" customWidth="1"/>
    <col min="11313" max="11313" width="2.88671875" style="3" customWidth="1"/>
    <col min="11314" max="11320" width="9.109375" style="3"/>
    <col min="11321" max="11321" width="3.5546875" style="3" customWidth="1"/>
    <col min="11322" max="11328" width="9.109375" style="3"/>
    <col min="11329" max="11329" width="3.5546875" style="3" customWidth="1"/>
    <col min="11330" max="11336" width="9.109375" style="3"/>
    <col min="11337" max="11337" width="3.5546875" style="3" customWidth="1"/>
    <col min="11338" max="11344" width="9.109375" style="3"/>
    <col min="11345" max="11345" width="3.5546875" style="3" customWidth="1"/>
    <col min="11346" max="11520" width="9.109375" style="3"/>
    <col min="11521" max="11521" width="26.44140625" style="3" customWidth="1"/>
    <col min="11522" max="11528" width="8.5546875" style="3" customWidth="1"/>
    <col min="11529" max="11529" width="3.5546875" style="3" customWidth="1"/>
    <col min="11530" max="11536" width="9.109375" style="3"/>
    <col min="11537" max="11537" width="3.5546875" style="3" customWidth="1"/>
    <col min="11538" max="11544" width="9.109375" style="3"/>
    <col min="11545" max="11545" width="3.5546875" style="3" customWidth="1"/>
    <col min="11546" max="11552" width="9.109375" style="3"/>
    <col min="11553" max="11553" width="3.5546875" style="3" customWidth="1"/>
    <col min="11554" max="11560" width="9.109375" style="3"/>
    <col min="11561" max="11561" width="5.5546875" style="3" customWidth="1"/>
    <col min="11562" max="11568" width="8.5546875" style="3" customWidth="1"/>
    <col min="11569" max="11569" width="2.88671875" style="3" customWidth="1"/>
    <col min="11570" max="11576" width="9.109375" style="3"/>
    <col min="11577" max="11577" width="3.5546875" style="3" customWidth="1"/>
    <col min="11578" max="11584" width="9.109375" style="3"/>
    <col min="11585" max="11585" width="3.5546875" style="3" customWidth="1"/>
    <col min="11586" max="11592" width="9.109375" style="3"/>
    <col min="11593" max="11593" width="3.5546875" style="3" customWidth="1"/>
    <col min="11594" max="11600" width="9.109375" style="3"/>
    <col min="11601" max="11601" width="3.5546875" style="3" customWidth="1"/>
    <col min="11602" max="11776" width="9.109375" style="3"/>
    <col min="11777" max="11777" width="26.44140625" style="3" customWidth="1"/>
    <col min="11778" max="11784" width="8.5546875" style="3" customWidth="1"/>
    <col min="11785" max="11785" width="3.5546875" style="3" customWidth="1"/>
    <col min="11786" max="11792" width="9.109375" style="3"/>
    <col min="11793" max="11793" width="3.5546875" style="3" customWidth="1"/>
    <col min="11794" max="11800" width="9.109375" style="3"/>
    <col min="11801" max="11801" width="3.5546875" style="3" customWidth="1"/>
    <col min="11802" max="11808" width="9.109375" style="3"/>
    <col min="11809" max="11809" width="3.5546875" style="3" customWidth="1"/>
    <col min="11810" max="11816" width="9.109375" style="3"/>
    <col min="11817" max="11817" width="5.5546875" style="3" customWidth="1"/>
    <col min="11818" max="11824" width="8.5546875" style="3" customWidth="1"/>
    <col min="11825" max="11825" width="2.88671875" style="3" customWidth="1"/>
    <col min="11826" max="11832" width="9.109375" style="3"/>
    <col min="11833" max="11833" width="3.5546875" style="3" customWidth="1"/>
    <col min="11834" max="11840" width="9.109375" style="3"/>
    <col min="11841" max="11841" width="3.5546875" style="3" customWidth="1"/>
    <col min="11842" max="11848" width="9.109375" style="3"/>
    <col min="11849" max="11849" width="3.5546875" style="3" customWidth="1"/>
    <col min="11850" max="11856" width="9.109375" style="3"/>
    <col min="11857" max="11857" width="3.5546875" style="3" customWidth="1"/>
    <col min="11858" max="12032" width="9.109375" style="3"/>
    <col min="12033" max="12033" width="26.44140625" style="3" customWidth="1"/>
    <col min="12034" max="12040" width="8.5546875" style="3" customWidth="1"/>
    <col min="12041" max="12041" width="3.5546875" style="3" customWidth="1"/>
    <col min="12042" max="12048" width="9.109375" style="3"/>
    <col min="12049" max="12049" width="3.5546875" style="3" customWidth="1"/>
    <col min="12050" max="12056" width="9.109375" style="3"/>
    <col min="12057" max="12057" width="3.5546875" style="3" customWidth="1"/>
    <col min="12058" max="12064" width="9.109375" style="3"/>
    <col min="12065" max="12065" width="3.5546875" style="3" customWidth="1"/>
    <col min="12066" max="12072" width="9.109375" style="3"/>
    <col min="12073" max="12073" width="5.5546875" style="3" customWidth="1"/>
    <col min="12074" max="12080" width="8.5546875" style="3" customWidth="1"/>
    <col min="12081" max="12081" width="2.88671875" style="3" customWidth="1"/>
    <col min="12082" max="12088" width="9.109375" style="3"/>
    <col min="12089" max="12089" width="3.5546875" style="3" customWidth="1"/>
    <col min="12090" max="12096" width="9.109375" style="3"/>
    <col min="12097" max="12097" width="3.5546875" style="3" customWidth="1"/>
    <col min="12098" max="12104" width="9.109375" style="3"/>
    <col min="12105" max="12105" width="3.5546875" style="3" customWidth="1"/>
    <col min="12106" max="12112" width="9.109375" style="3"/>
    <col min="12113" max="12113" width="3.5546875" style="3" customWidth="1"/>
    <col min="12114" max="12288" width="9.109375" style="3"/>
    <col min="12289" max="12289" width="26.44140625" style="3" customWidth="1"/>
    <col min="12290" max="12296" width="8.5546875" style="3" customWidth="1"/>
    <col min="12297" max="12297" width="3.5546875" style="3" customWidth="1"/>
    <col min="12298" max="12304" width="9.109375" style="3"/>
    <col min="12305" max="12305" width="3.5546875" style="3" customWidth="1"/>
    <col min="12306" max="12312" width="9.109375" style="3"/>
    <col min="12313" max="12313" width="3.5546875" style="3" customWidth="1"/>
    <col min="12314" max="12320" width="9.109375" style="3"/>
    <col min="12321" max="12321" width="3.5546875" style="3" customWidth="1"/>
    <col min="12322" max="12328" width="9.109375" style="3"/>
    <col min="12329" max="12329" width="5.5546875" style="3" customWidth="1"/>
    <col min="12330" max="12336" width="8.5546875" style="3" customWidth="1"/>
    <col min="12337" max="12337" width="2.88671875" style="3" customWidth="1"/>
    <col min="12338" max="12344" width="9.109375" style="3"/>
    <col min="12345" max="12345" width="3.5546875" style="3" customWidth="1"/>
    <col min="12346" max="12352" width="9.109375" style="3"/>
    <col min="12353" max="12353" width="3.5546875" style="3" customWidth="1"/>
    <col min="12354" max="12360" width="9.109375" style="3"/>
    <col min="12361" max="12361" width="3.5546875" style="3" customWidth="1"/>
    <col min="12362" max="12368" width="9.109375" style="3"/>
    <col min="12369" max="12369" width="3.5546875" style="3" customWidth="1"/>
    <col min="12370" max="12544" width="9.109375" style="3"/>
    <col min="12545" max="12545" width="26.44140625" style="3" customWidth="1"/>
    <col min="12546" max="12552" width="8.5546875" style="3" customWidth="1"/>
    <col min="12553" max="12553" width="3.5546875" style="3" customWidth="1"/>
    <col min="12554" max="12560" width="9.109375" style="3"/>
    <col min="12561" max="12561" width="3.5546875" style="3" customWidth="1"/>
    <col min="12562" max="12568" width="9.109375" style="3"/>
    <col min="12569" max="12569" width="3.5546875" style="3" customWidth="1"/>
    <col min="12570" max="12576" width="9.109375" style="3"/>
    <col min="12577" max="12577" width="3.5546875" style="3" customWidth="1"/>
    <col min="12578" max="12584" width="9.109375" style="3"/>
    <col min="12585" max="12585" width="5.5546875" style="3" customWidth="1"/>
    <col min="12586" max="12592" width="8.5546875" style="3" customWidth="1"/>
    <col min="12593" max="12593" width="2.88671875" style="3" customWidth="1"/>
    <col min="12594" max="12600" width="9.109375" style="3"/>
    <col min="12601" max="12601" width="3.5546875" style="3" customWidth="1"/>
    <col min="12602" max="12608" width="9.109375" style="3"/>
    <col min="12609" max="12609" width="3.5546875" style="3" customWidth="1"/>
    <col min="12610" max="12616" width="9.109375" style="3"/>
    <col min="12617" max="12617" width="3.5546875" style="3" customWidth="1"/>
    <col min="12618" max="12624" width="9.109375" style="3"/>
    <col min="12625" max="12625" width="3.5546875" style="3" customWidth="1"/>
    <col min="12626" max="12800" width="9.109375" style="3"/>
    <col min="12801" max="12801" width="26.44140625" style="3" customWidth="1"/>
    <col min="12802" max="12808" width="8.5546875" style="3" customWidth="1"/>
    <col min="12809" max="12809" width="3.5546875" style="3" customWidth="1"/>
    <col min="12810" max="12816" width="9.109375" style="3"/>
    <col min="12817" max="12817" width="3.5546875" style="3" customWidth="1"/>
    <col min="12818" max="12824" width="9.109375" style="3"/>
    <col min="12825" max="12825" width="3.5546875" style="3" customWidth="1"/>
    <col min="12826" max="12832" width="9.109375" style="3"/>
    <col min="12833" max="12833" width="3.5546875" style="3" customWidth="1"/>
    <col min="12834" max="12840" width="9.109375" style="3"/>
    <col min="12841" max="12841" width="5.5546875" style="3" customWidth="1"/>
    <col min="12842" max="12848" width="8.5546875" style="3" customWidth="1"/>
    <col min="12849" max="12849" width="2.88671875" style="3" customWidth="1"/>
    <col min="12850" max="12856" width="9.109375" style="3"/>
    <col min="12857" max="12857" width="3.5546875" style="3" customWidth="1"/>
    <col min="12858" max="12864" width="9.109375" style="3"/>
    <col min="12865" max="12865" width="3.5546875" style="3" customWidth="1"/>
    <col min="12866" max="12872" width="9.109375" style="3"/>
    <col min="12873" max="12873" width="3.5546875" style="3" customWidth="1"/>
    <col min="12874" max="12880" width="9.109375" style="3"/>
    <col min="12881" max="12881" width="3.5546875" style="3" customWidth="1"/>
    <col min="12882" max="13056" width="9.109375" style="3"/>
    <col min="13057" max="13057" width="26.44140625" style="3" customWidth="1"/>
    <col min="13058" max="13064" width="8.5546875" style="3" customWidth="1"/>
    <col min="13065" max="13065" width="3.5546875" style="3" customWidth="1"/>
    <col min="13066" max="13072" width="9.109375" style="3"/>
    <col min="13073" max="13073" width="3.5546875" style="3" customWidth="1"/>
    <col min="13074" max="13080" width="9.109375" style="3"/>
    <col min="13081" max="13081" width="3.5546875" style="3" customWidth="1"/>
    <col min="13082" max="13088" width="9.109375" style="3"/>
    <col min="13089" max="13089" width="3.5546875" style="3" customWidth="1"/>
    <col min="13090" max="13096" width="9.109375" style="3"/>
    <col min="13097" max="13097" width="5.5546875" style="3" customWidth="1"/>
    <col min="13098" max="13104" width="8.5546875" style="3" customWidth="1"/>
    <col min="13105" max="13105" width="2.88671875" style="3" customWidth="1"/>
    <col min="13106" max="13112" width="9.109375" style="3"/>
    <col min="13113" max="13113" width="3.5546875" style="3" customWidth="1"/>
    <col min="13114" max="13120" width="9.109375" style="3"/>
    <col min="13121" max="13121" width="3.5546875" style="3" customWidth="1"/>
    <col min="13122" max="13128" width="9.109375" style="3"/>
    <col min="13129" max="13129" width="3.5546875" style="3" customWidth="1"/>
    <col min="13130" max="13136" width="9.109375" style="3"/>
    <col min="13137" max="13137" width="3.5546875" style="3" customWidth="1"/>
    <col min="13138" max="13312" width="9.109375" style="3"/>
    <col min="13313" max="13313" width="26.44140625" style="3" customWidth="1"/>
    <col min="13314" max="13320" width="8.5546875" style="3" customWidth="1"/>
    <col min="13321" max="13321" width="3.5546875" style="3" customWidth="1"/>
    <col min="13322" max="13328" width="9.109375" style="3"/>
    <col min="13329" max="13329" width="3.5546875" style="3" customWidth="1"/>
    <col min="13330" max="13336" width="9.109375" style="3"/>
    <col min="13337" max="13337" width="3.5546875" style="3" customWidth="1"/>
    <col min="13338" max="13344" width="9.109375" style="3"/>
    <col min="13345" max="13345" width="3.5546875" style="3" customWidth="1"/>
    <col min="13346" max="13352" width="9.109375" style="3"/>
    <col min="13353" max="13353" width="5.5546875" style="3" customWidth="1"/>
    <col min="13354" max="13360" width="8.5546875" style="3" customWidth="1"/>
    <col min="13361" max="13361" width="2.88671875" style="3" customWidth="1"/>
    <col min="13362" max="13368" width="9.109375" style="3"/>
    <col min="13369" max="13369" width="3.5546875" style="3" customWidth="1"/>
    <col min="13370" max="13376" width="9.109375" style="3"/>
    <col min="13377" max="13377" width="3.5546875" style="3" customWidth="1"/>
    <col min="13378" max="13384" width="9.109375" style="3"/>
    <col min="13385" max="13385" width="3.5546875" style="3" customWidth="1"/>
    <col min="13386" max="13392" width="9.109375" style="3"/>
    <col min="13393" max="13393" width="3.5546875" style="3" customWidth="1"/>
    <col min="13394" max="13568" width="9.109375" style="3"/>
    <col min="13569" max="13569" width="26.44140625" style="3" customWidth="1"/>
    <col min="13570" max="13576" width="8.5546875" style="3" customWidth="1"/>
    <col min="13577" max="13577" width="3.5546875" style="3" customWidth="1"/>
    <col min="13578" max="13584" width="9.109375" style="3"/>
    <col min="13585" max="13585" width="3.5546875" style="3" customWidth="1"/>
    <col min="13586" max="13592" width="9.109375" style="3"/>
    <col min="13593" max="13593" width="3.5546875" style="3" customWidth="1"/>
    <col min="13594" max="13600" width="9.109375" style="3"/>
    <col min="13601" max="13601" width="3.5546875" style="3" customWidth="1"/>
    <col min="13602" max="13608" width="9.109375" style="3"/>
    <col min="13609" max="13609" width="5.5546875" style="3" customWidth="1"/>
    <col min="13610" max="13616" width="8.5546875" style="3" customWidth="1"/>
    <col min="13617" max="13617" width="2.88671875" style="3" customWidth="1"/>
    <col min="13618" max="13624" width="9.109375" style="3"/>
    <col min="13625" max="13625" width="3.5546875" style="3" customWidth="1"/>
    <col min="13626" max="13632" width="9.109375" style="3"/>
    <col min="13633" max="13633" width="3.5546875" style="3" customWidth="1"/>
    <col min="13634" max="13640" width="9.109375" style="3"/>
    <col min="13641" max="13641" width="3.5546875" style="3" customWidth="1"/>
    <col min="13642" max="13648" width="9.109375" style="3"/>
    <col min="13649" max="13649" width="3.5546875" style="3" customWidth="1"/>
    <col min="13650" max="13824" width="9.109375" style="3"/>
    <col min="13825" max="13825" width="26.44140625" style="3" customWidth="1"/>
    <col min="13826" max="13832" width="8.5546875" style="3" customWidth="1"/>
    <col min="13833" max="13833" width="3.5546875" style="3" customWidth="1"/>
    <col min="13834" max="13840" width="9.109375" style="3"/>
    <col min="13841" max="13841" width="3.5546875" style="3" customWidth="1"/>
    <col min="13842" max="13848" width="9.109375" style="3"/>
    <col min="13849" max="13849" width="3.5546875" style="3" customWidth="1"/>
    <col min="13850" max="13856" width="9.109375" style="3"/>
    <col min="13857" max="13857" width="3.5546875" style="3" customWidth="1"/>
    <col min="13858" max="13864" width="9.109375" style="3"/>
    <col min="13865" max="13865" width="5.5546875" style="3" customWidth="1"/>
    <col min="13866" max="13872" width="8.5546875" style="3" customWidth="1"/>
    <col min="13873" max="13873" width="2.88671875" style="3" customWidth="1"/>
    <col min="13874" max="13880" width="9.109375" style="3"/>
    <col min="13881" max="13881" width="3.5546875" style="3" customWidth="1"/>
    <col min="13882" max="13888" width="9.109375" style="3"/>
    <col min="13889" max="13889" width="3.5546875" style="3" customWidth="1"/>
    <col min="13890" max="13896" width="9.109375" style="3"/>
    <col min="13897" max="13897" width="3.5546875" style="3" customWidth="1"/>
    <col min="13898" max="13904" width="9.109375" style="3"/>
    <col min="13905" max="13905" width="3.5546875" style="3" customWidth="1"/>
    <col min="13906" max="14080" width="9.109375" style="3"/>
    <col min="14081" max="14081" width="26.44140625" style="3" customWidth="1"/>
    <col min="14082" max="14088" width="8.5546875" style="3" customWidth="1"/>
    <col min="14089" max="14089" width="3.5546875" style="3" customWidth="1"/>
    <col min="14090" max="14096" width="9.109375" style="3"/>
    <col min="14097" max="14097" width="3.5546875" style="3" customWidth="1"/>
    <col min="14098" max="14104" width="9.109375" style="3"/>
    <col min="14105" max="14105" width="3.5546875" style="3" customWidth="1"/>
    <col min="14106" max="14112" width="9.109375" style="3"/>
    <col min="14113" max="14113" width="3.5546875" style="3" customWidth="1"/>
    <col min="14114" max="14120" width="9.109375" style="3"/>
    <col min="14121" max="14121" width="5.5546875" style="3" customWidth="1"/>
    <col min="14122" max="14128" width="8.5546875" style="3" customWidth="1"/>
    <col min="14129" max="14129" width="2.88671875" style="3" customWidth="1"/>
    <col min="14130" max="14136" width="9.109375" style="3"/>
    <col min="14137" max="14137" width="3.5546875" style="3" customWidth="1"/>
    <col min="14138" max="14144" width="9.109375" style="3"/>
    <col min="14145" max="14145" width="3.5546875" style="3" customWidth="1"/>
    <col min="14146" max="14152" width="9.109375" style="3"/>
    <col min="14153" max="14153" width="3.5546875" style="3" customWidth="1"/>
    <col min="14154" max="14160" width="9.109375" style="3"/>
    <col min="14161" max="14161" width="3.5546875" style="3" customWidth="1"/>
    <col min="14162" max="14336" width="9.109375" style="3"/>
    <col min="14337" max="14337" width="26.44140625" style="3" customWidth="1"/>
    <col min="14338" max="14344" width="8.5546875" style="3" customWidth="1"/>
    <col min="14345" max="14345" width="3.5546875" style="3" customWidth="1"/>
    <col min="14346" max="14352" width="9.109375" style="3"/>
    <col min="14353" max="14353" width="3.5546875" style="3" customWidth="1"/>
    <col min="14354" max="14360" width="9.109375" style="3"/>
    <col min="14361" max="14361" width="3.5546875" style="3" customWidth="1"/>
    <col min="14362" max="14368" width="9.109375" style="3"/>
    <col min="14369" max="14369" width="3.5546875" style="3" customWidth="1"/>
    <col min="14370" max="14376" width="9.109375" style="3"/>
    <col min="14377" max="14377" width="5.5546875" style="3" customWidth="1"/>
    <col min="14378" max="14384" width="8.5546875" style="3" customWidth="1"/>
    <col min="14385" max="14385" width="2.88671875" style="3" customWidth="1"/>
    <col min="14386" max="14392" width="9.109375" style="3"/>
    <col min="14393" max="14393" width="3.5546875" style="3" customWidth="1"/>
    <col min="14394" max="14400" width="9.109375" style="3"/>
    <col min="14401" max="14401" width="3.5546875" style="3" customWidth="1"/>
    <col min="14402" max="14408" width="9.109375" style="3"/>
    <col min="14409" max="14409" width="3.5546875" style="3" customWidth="1"/>
    <col min="14410" max="14416" width="9.109375" style="3"/>
    <col min="14417" max="14417" width="3.5546875" style="3" customWidth="1"/>
    <col min="14418" max="14592" width="9.109375" style="3"/>
    <col min="14593" max="14593" width="26.44140625" style="3" customWidth="1"/>
    <col min="14594" max="14600" width="8.5546875" style="3" customWidth="1"/>
    <col min="14601" max="14601" width="3.5546875" style="3" customWidth="1"/>
    <col min="14602" max="14608" width="9.109375" style="3"/>
    <col min="14609" max="14609" width="3.5546875" style="3" customWidth="1"/>
    <col min="14610" max="14616" width="9.109375" style="3"/>
    <col min="14617" max="14617" width="3.5546875" style="3" customWidth="1"/>
    <col min="14618" max="14624" width="9.109375" style="3"/>
    <col min="14625" max="14625" width="3.5546875" style="3" customWidth="1"/>
    <col min="14626" max="14632" width="9.109375" style="3"/>
    <col min="14633" max="14633" width="5.5546875" style="3" customWidth="1"/>
    <col min="14634" max="14640" width="8.5546875" style="3" customWidth="1"/>
    <col min="14641" max="14641" width="2.88671875" style="3" customWidth="1"/>
    <col min="14642" max="14648" width="9.109375" style="3"/>
    <col min="14649" max="14649" width="3.5546875" style="3" customWidth="1"/>
    <col min="14650" max="14656" width="9.109375" style="3"/>
    <col min="14657" max="14657" width="3.5546875" style="3" customWidth="1"/>
    <col min="14658" max="14664" width="9.109375" style="3"/>
    <col min="14665" max="14665" width="3.5546875" style="3" customWidth="1"/>
    <col min="14666" max="14672" width="9.109375" style="3"/>
    <col min="14673" max="14673" width="3.5546875" style="3" customWidth="1"/>
    <col min="14674" max="14848" width="9.109375" style="3"/>
    <col min="14849" max="14849" width="26.44140625" style="3" customWidth="1"/>
    <col min="14850" max="14856" width="8.5546875" style="3" customWidth="1"/>
    <col min="14857" max="14857" width="3.5546875" style="3" customWidth="1"/>
    <col min="14858" max="14864" width="9.109375" style="3"/>
    <col min="14865" max="14865" width="3.5546875" style="3" customWidth="1"/>
    <col min="14866" max="14872" width="9.109375" style="3"/>
    <col min="14873" max="14873" width="3.5546875" style="3" customWidth="1"/>
    <col min="14874" max="14880" width="9.109375" style="3"/>
    <col min="14881" max="14881" width="3.5546875" style="3" customWidth="1"/>
    <col min="14882" max="14888" width="9.109375" style="3"/>
    <col min="14889" max="14889" width="5.5546875" style="3" customWidth="1"/>
    <col min="14890" max="14896" width="8.5546875" style="3" customWidth="1"/>
    <col min="14897" max="14897" width="2.88671875" style="3" customWidth="1"/>
    <col min="14898" max="14904" width="9.109375" style="3"/>
    <col min="14905" max="14905" width="3.5546875" style="3" customWidth="1"/>
    <col min="14906" max="14912" width="9.109375" style="3"/>
    <col min="14913" max="14913" width="3.5546875" style="3" customWidth="1"/>
    <col min="14914" max="14920" width="9.109375" style="3"/>
    <col min="14921" max="14921" width="3.5546875" style="3" customWidth="1"/>
    <col min="14922" max="14928" width="9.109375" style="3"/>
    <col min="14929" max="14929" width="3.5546875" style="3" customWidth="1"/>
    <col min="14930" max="15104" width="9.109375" style="3"/>
    <col min="15105" max="15105" width="26.44140625" style="3" customWidth="1"/>
    <col min="15106" max="15112" width="8.5546875" style="3" customWidth="1"/>
    <col min="15113" max="15113" width="3.5546875" style="3" customWidth="1"/>
    <col min="15114" max="15120" width="9.109375" style="3"/>
    <col min="15121" max="15121" width="3.5546875" style="3" customWidth="1"/>
    <col min="15122" max="15128" width="9.109375" style="3"/>
    <col min="15129" max="15129" width="3.5546875" style="3" customWidth="1"/>
    <col min="15130" max="15136" width="9.109375" style="3"/>
    <col min="15137" max="15137" width="3.5546875" style="3" customWidth="1"/>
    <col min="15138" max="15144" width="9.109375" style="3"/>
    <col min="15145" max="15145" width="5.5546875" style="3" customWidth="1"/>
    <col min="15146" max="15152" width="8.5546875" style="3" customWidth="1"/>
    <col min="15153" max="15153" width="2.88671875" style="3" customWidth="1"/>
    <col min="15154" max="15160" width="9.109375" style="3"/>
    <col min="15161" max="15161" width="3.5546875" style="3" customWidth="1"/>
    <col min="15162" max="15168" width="9.109375" style="3"/>
    <col min="15169" max="15169" width="3.5546875" style="3" customWidth="1"/>
    <col min="15170" max="15176" width="9.109375" style="3"/>
    <col min="15177" max="15177" width="3.5546875" style="3" customWidth="1"/>
    <col min="15178" max="15184" width="9.109375" style="3"/>
    <col min="15185" max="15185" width="3.5546875" style="3" customWidth="1"/>
    <col min="15186" max="15360" width="9.109375" style="3"/>
    <col min="15361" max="15361" width="26.44140625" style="3" customWidth="1"/>
    <col min="15362" max="15368" width="8.5546875" style="3" customWidth="1"/>
    <col min="15369" max="15369" width="3.5546875" style="3" customWidth="1"/>
    <col min="15370" max="15376" width="9.109375" style="3"/>
    <col min="15377" max="15377" width="3.5546875" style="3" customWidth="1"/>
    <col min="15378" max="15384" width="9.109375" style="3"/>
    <col min="15385" max="15385" width="3.5546875" style="3" customWidth="1"/>
    <col min="15386" max="15392" width="9.109375" style="3"/>
    <col min="15393" max="15393" width="3.5546875" style="3" customWidth="1"/>
    <col min="15394" max="15400" width="9.109375" style="3"/>
    <col min="15401" max="15401" width="5.5546875" style="3" customWidth="1"/>
    <col min="15402" max="15408" width="8.5546875" style="3" customWidth="1"/>
    <col min="15409" max="15409" width="2.88671875" style="3" customWidth="1"/>
    <col min="15410" max="15416" width="9.109375" style="3"/>
    <col min="15417" max="15417" width="3.5546875" style="3" customWidth="1"/>
    <col min="15418" max="15424" width="9.109375" style="3"/>
    <col min="15425" max="15425" width="3.5546875" style="3" customWidth="1"/>
    <col min="15426" max="15432" width="9.109375" style="3"/>
    <col min="15433" max="15433" width="3.5546875" style="3" customWidth="1"/>
    <col min="15434" max="15440" width="9.109375" style="3"/>
    <col min="15441" max="15441" width="3.5546875" style="3" customWidth="1"/>
    <col min="15442" max="15616" width="9.109375" style="3"/>
    <col min="15617" max="15617" width="26.44140625" style="3" customWidth="1"/>
    <col min="15618" max="15624" width="8.5546875" style="3" customWidth="1"/>
    <col min="15625" max="15625" width="3.5546875" style="3" customWidth="1"/>
    <col min="15626" max="15632" width="9.109375" style="3"/>
    <col min="15633" max="15633" width="3.5546875" style="3" customWidth="1"/>
    <col min="15634" max="15640" width="9.109375" style="3"/>
    <col min="15641" max="15641" width="3.5546875" style="3" customWidth="1"/>
    <col min="15642" max="15648" width="9.109375" style="3"/>
    <col min="15649" max="15649" width="3.5546875" style="3" customWidth="1"/>
    <col min="15650" max="15656" width="9.109375" style="3"/>
    <col min="15657" max="15657" width="5.5546875" style="3" customWidth="1"/>
    <col min="15658" max="15664" width="8.5546875" style="3" customWidth="1"/>
    <col min="15665" max="15665" width="2.88671875" style="3" customWidth="1"/>
    <col min="15666" max="15672" width="9.109375" style="3"/>
    <col min="15673" max="15673" width="3.5546875" style="3" customWidth="1"/>
    <col min="15674" max="15680" width="9.109375" style="3"/>
    <col min="15681" max="15681" width="3.5546875" style="3" customWidth="1"/>
    <col min="15682" max="15688" width="9.109375" style="3"/>
    <col min="15689" max="15689" width="3.5546875" style="3" customWidth="1"/>
    <col min="15690" max="15696" width="9.109375" style="3"/>
    <col min="15697" max="15697" width="3.5546875" style="3" customWidth="1"/>
    <col min="15698" max="15872" width="9.109375" style="3"/>
    <col min="15873" max="15873" width="26.44140625" style="3" customWidth="1"/>
    <col min="15874" max="15880" width="8.5546875" style="3" customWidth="1"/>
    <col min="15881" max="15881" width="3.5546875" style="3" customWidth="1"/>
    <col min="15882" max="15888" width="9.109375" style="3"/>
    <col min="15889" max="15889" width="3.5546875" style="3" customWidth="1"/>
    <col min="15890" max="15896" width="9.109375" style="3"/>
    <col min="15897" max="15897" width="3.5546875" style="3" customWidth="1"/>
    <col min="15898" max="15904" width="9.109375" style="3"/>
    <col min="15905" max="15905" width="3.5546875" style="3" customWidth="1"/>
    <col min="15906" max="15912" width="9.109375" style="3"/>
    <col min="15913" max="15913" width="5.5546875" style="3" customWidth="1"/>
    <col min="15914" max="15920" width="8.5546875" style="3" customWidth="1"/>
    <col min="15921" max="15921" width="2.88671875" style="3" customWidth="1"/>
    <col min="15922" max="15928" width="9.109375" style="3"/>
    <col min="15929" max="15929" width="3.5546875" style="3" customWidth="1"/>
    <col min="15930" max="15936" width="9.109375" style="3"/>
    <col min="15937" max="15937" width="3.5546875" style="3" customWidth="1"/>
    <col min="15938" max="15944" width="9.109375" style="3"/>
    <col min="15945" max="15945" width="3.5546875" style="3" customWidth="1"/>
    <col min="15946" max="15952" width="9.109375" style="3"/>
    <col min="15953" max="15953" width="3.5546875" style="3" customWidth="1"/>
    <col min="15954" max="16128" width="9.109375" style="3"/>
    <col min="16129" max="16129" width="26.44140625" style="3" customWidth="1"/>
    <col min="16130" max="16136" width="8.5546875" style="3" customWidth="1"/>
    <col min="16137" max="16137" width="3.5546875" style="3" customWidth="1"/>
    <col min="16138" max="16144" width="9.109375" style="3"/>
    <col min="16145" max="16145" width="3.5546875" style="3" customWidth="1"/>
    <col min="16146" max="16152" width="9.109375" style="3"/>
    <col min="16153" max="16153" width="3.5546875" style="3" customWidth="1"/>
    <col min="16154" max="16160" width="9.109375" style="3"/>
    <col min="16161" max="16161" width="3.5546875" style="3" customWidth="1"/>
    <col min="16162" max="16168" width="9.109375" style="3"/>
    <col min="16169" max="16169" width="5.5546875" style="3" customWidth="1"/>
    <col min="16170" max="16176" width="8.5546875" style="3" customWidth="1"/>
    <col min="16177" max="16177" width="2.88671875" style="3" customWidth="1"/>
    <col min="16178" max="16184" width="9.109375" style="3"/>
    <col min="16185" max="16185" width="3.5546875" style="3" customWidth="1"/>
    <col min="16186" max="16192" width="9.109375" style="3"/>
    <col min="16193" max="16193" width="3.5546875" style="3" customWidth="1"/>
    <col min="16194" max="16200" width="9.109375" style="3"/>
    <col min="16201" max="16201" width="3.5546875" style="3" customWidth="1"/>
    <col min="16202" max="16208" width="9.109375" style="3"/>
    <col min="16209" max="16209" width="3.5546875" style="3" customWidth="1"/>
    <col min="16210" max="16384" width="9.109375" style="3"/>
  </cols>
  <sheetData>
    <row r="1" spans="1:81" ht="17.399999999999999" x14ac:dyDescent="0.3">
      <c r="A1" s="948" t="s">
        <v>375</v>
      </c>
      <c r="I1" s="916"/>
      <c r="J1" s="3"/>
      <c r="K1" s="3"/>
      <c r="L1" s="3"/>
      <c r="M1" s="3"/>
      <c r="N1" s="3"/>
      <c r="O1" s="3"/>
      <c r="P1" s="3"/>
      <c r="BA1" s="3"/>
      <c r="BB1" s="3"/>
      <c r="BC1" s="3"/>
      <c r="BD1" s="3"/>
      <c r="BE1" s="3"/>
      <c r="BF1" s="3"/>
      <c r="BG1" s="3"/>
      <c r="BH1" s="3"/>
      <c r="CC1" s="5"/>
    </row>
    <row r="2" spans="1:81" ht="13.8" thickBot="1" x14ac:dyDescent="0.3">
      <c r="A2" s="36"/>
      <c r="B2" s="65"/>
      <c r="C2" s="65"/>
      <c r="D2" s="65"/>
      <c r="E2" s="65"/>
      <c r="F2" s="65"/>
      <c r="G2" s="65"/>
      <c r="H2" s="65"/>
      <c r="I2" s="36"/>
      <c r="J2" s="65"/>
      <c r="K2" s="65"/>
      <c r="L2" s="65"/>
      <c r="M2" s="65"/>
      <c r="N2" s="65"/>
      <c r="O2" s="65"/>
      <c r="P2" s="65"/>
      <c r="Q2" s="65"/>
      <c r="R2" s="65"/>
      <c r="S2" s="65"/>
      <c r="T2" s="38"/>
      <c r="U2" s="38"/>
      <c r="V2" s="38"/>
      <c r="W2" s="38"/>
      <c r="X2" s="38"/>
      <c r="Y2" s="38"/>
      <c r="Z2" s="65"/>
      <c r="AA2" s="65"/>
      <c r="AB2" s="38"/>
      <c r="AC2" s="38"/>
      <c r="AD2" s="38"/>
      <c r="AE2" s="38"/>
      <c r="AF2" s="38"/>
      <c r="AG2" s="38"/>
      <c r="AH2" s="65"/>
      <c r="AI2" s="65"/>
      <c r="AJ2" s="65"/>
      <c r="AK2" s="65"/>
      <c r="AL2" s="65"/>
      <c r="AM2" s="65"/>
      <c r="AN2" s="65"/>
      <c r="AO2" s="5"/>
      <c r="AP2" s="65"/>
      <c r="AQ2" s="65"/>
      <c r="AR2" s="65"/>
      <c r="AS2" s="65"/>
      <c r="AT2" s="65"/>
      <c r="AU2" s="65"/>
      <c r="AV2" s="65"/>
      <c r="AW2" s="14"/>
      <c r="BA2" s="3"/>
      <c r="BB2" s="3"/>
      <c r="BC2" s="3"/>
      <c r="BD2" s="3"/>
      <c r="BE2" s="3"/>
      <c r="BF2" s="3"/>
      <c r="BG2" s="3"/>
      <c r="BH2" s="3"/>
      <c r="CC2" s="5"/>
    </row>
    <row r="3" spans="1:81" ht="21" customHeight="1" thickBot="1" x14ac:dyDescent="0.3">
      <c r="A3" s="946"/>
      <c r="B3" s="1071" t="s">
        <v>56</v>
      </c>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1"/>
      <c r="AK3" s="1071"/>
      <c r="AL3" s="1071"/>
      <c r="AM3" s="1071"/>
      <c r="AN3" s="1072"/>
      <c r="AO3" s="547"/>
      <c r="AP3" s="1071" t="s">
        <v>57</v>
      </c>
      <c r="AQ3" s="1071"/>
      <c r="AR3" s="1071"/>
      <c r="AS3" s="1071"/>
      <c r="AT3" s="1071"/>
      <c r="AU3" s="1071"/>
      <c r="AV3" s="1071"/>
      <c r="AW3" s="1071"/>
      <c r="AX3" s="1071"/>
      <c r="AY3" s="1071"/>
      <c r="AZ3" s="1071"/>
      <c r="BA3" s="1071"/>
      <c r="BB3" s="1071"/>
      <c r="BC3" s="1071"/>
      <c r="BD3" s="1071"/>
      <c r="BE3" s="1071"/>
      <c r="BF3" s="1071"/>
      <c r="BG3" s="1071"/>
      <c r="BH3" s="1071"/>
      <c r="BI3" s="1071"/>
      <c r="BJ3" s="1071"/>
      <c r="BK3" s="1071"/>
      <c r="BL3" s="1071"/>
      <c r="BM3" s="1071"/>
      <c r="BN3" s="1071"/>
      <c r="BO3" s="1071"/>
      <c r="BP3" s="1071"/>
      <c r="BQ3" s="1071"/>
      <c r="BR3" s="1071"/>
      <c r="BS3" s="1071"/>
      <c r="BT3" s="1071"/>
      <c r="BU3" s="1071"/>
      <c r="BV3" s="1071"/>
      <c r="BW3" s="1071"/>
      <c r="BX3" s="1071"/>
      <c r="BY3" s="1071"/>
      <c r="BZ3" s="1071"/>
      <c r="CA3" s="1071"/>
      <c r="CB3" s="1071"/>
      <c r="CC3" s="5"/>
    </row>
    <row r="4" spans="1:81" s="2" customFormat="1" ht="15.75" customHeight="1" x14ac:dyDescent="0.25">
      <c r="A4" s="12"/>
      <c r="B4" s="1021" t="s">
        <v>40</v>
      </c>
      <c r="C4" s="1021"/>
      <c r="D4" s="1021"/>
      <c r="E4" s="1021"/>
      <c r="F4" s="1021"/>
      <c r="G4" s="1021"/>
      <c r="H4" s="1021"/>
      <c r="I4" s="548"/>
      <c r="J4" s="1021" t="s">
        <v>41</v>
      </c>
      <c r="K4" s="1021"/>
      <c r="L4" s="1021"/>
      <c r="M4" s="1021"/>
      <c r="N4" s="1021"/>
      <c r="O4" s="1021"/>
      <c r="P4" s="1021"/>
      <c r="Q4" s="548"/>
      <c r="R4" s="1021" t="s">
        <v>42</v>
      </c>
      <c r="S4" s="1021"/>
      <c r="T4" s="1021"/>
      <c r="U4" s="1021"/>
      <c r="V4" s="1021"/>
      <c r="W4" s="1021"/>
      <c r="X4" s="1021"/>
      <c r="Y4" s="548"/>
      <c r="Z4" s="1021" t="s">
        <v>44</v>
      </c>
      <c r="AA4" s="1021"/>
      <c r="AB4" s="1021"/>
      <c r="AC4" s="1021"/>
      <c r="AD4" s="1021"/>
      <c r="AE4" s="1021"/>
      <c r="AF4" s="1021"/>
      <c r="AG4" s="548"/>
      <c r="AH4" s="1021" t="s">
        <v>91</v>
      </c>
      <c r="AI4" s="1021"/>
      <c r="AJ4" s="1021"/>
      <c r="AK4" s="1021"/>
      <c r="AL4" s="1021"/>
      <c r="AM4" s="1021"/>
      <c r="AN4" s="1021"/>
      <c r="AO4" s="548"/>
      <c r="AP4" s="1021" t="s">
        <v>40</v>
      </c>
      <c r="AQ4" s="1021"/>
      <c r="AR4" s="1021"/>
      <c r="AS4" s="1021"/>
      <c r="AT4" s="1021"/>
      <c r="AU4" s="1021"/>
      <c r="AV4" s="1021"/>
      <c r="AW4" s="548"/>
      <c r="AX4" s="1021" t="s">
        <v>41</v>
      </c>
      <c r="AY4" s="1021"/>
      <c r="AZ4" s="1021"/>
      <c r="BA4" s="1021"/>
      <c r="BB4" s="1021"/>
      <c r="BC4" s="1021"/>
      <c r="BD4" s="1021"/>
      <c r="BE4" s="548"/>
      <c r="BF4" s="1021" t="s">
        <v>42</v>
      </c>
      <c r="BG4" s="1021"/>
      <c r="BH4" s="1021"/>
      <c r="BI4" s="1021"/>
      <c r="BJ4" s="1021"/>
      <c r="BK4" s="1021"/>
      <c r="BL4" s="1021"/>
      <c r="BM4" s="548"/>
      <c r="BN4" s="1021" t="s">
        <v>44</v>
      </c>
      <c r="BO4" s="1021"/>
      <c r="BP4" s="1021"/>
      <c r="BQ4" s="1021"/>
      <c r="BR4" s="1021"/>
      <c r="BS4" s="1021"/>
      <c r="BT4" s="1021"/>
      <c r="BU4" s="548"/>
      <c r="BV4" s="1021" t="s">
        <v>91</v>
      </c>
      <c r="BW4" s="1021"/>
      <c r="BX4" s="1021"/>
      <c r="BY4" s="1021"/>
      <c r="BZ4" s="1021"/>
      <c r="CA4" s="1021"/>
      <c r="CB4" s="1021"/>
      <c r="CC4" s="14"/>
    </row>
    <row r="5" spans="1:81" s="2" customFormat="1" ht="21" customHeight="1" x14ac:dyDescent="0.25">
      <c r="A5" s="12"/>
      <c r="B5" s="1012" t="s">
        <v>156</v>
      </c>
      <c r="C5" s="1012"/>
      <c r="D5" s="1012" t="s">
        <v>157</v>
      </c>
      <c r="E5" s="1012"/>
      <c r="F5" s="1012" t="s">
        <v>158</v>
      </c>
      <c r="G5" s="1012"/>
      <c r="H5" s="26" t="s">
        <v>91</v>
      </c>
      <c r="I5" s="472"/>
      <c r="J5" s="1012" t="s">
        <v>156</v>
      </c>
      <c r="K5" s="1012"/>
      <c r="L5" s="1012" t="s">
        <v>157</v>
      </c>
      <c r="M5" s="1012"/>
      <c r="N5" s="1012" t="s">
        <v>158</v>
      </c>
      <c r="O5" s="1012"/>
      <c r="P5" s="26" t="s">
        <v>91</v>
      </c>
      <c r="Q5" s="472"/>
      <c r="R5" s="1012" t="s">
        <v>156</v>
      </c>
      <c r="S5" s="1012"/>
      <c r="T5" s="1012" t="s">
        <v>157</v>
      </c>
      <c r="U5" s="1012"/>
      <c r="V5" s="1012" t="s">
        <v>158</v>
      </c>
      <c r="W5" s="1012"/>
      <c r="X5" s="26" t="s">
        <v>91</v>
      </c>
      <c r="Y5" s="472"/>
      <c r="Z5" s="1012" t="s">
        <v>156</v>
      </c>
      <c r="AA5" s="1012"/>
      <c r="AB5" s="1012" t="s">
        <v>157</v>
      </c>
      <c r="AC5" s="1012"/>
      <c r="AD5" s="1012" t="s">
        <v>158</v>
      </c>
      <c r="AE5" s="1012"/>
      <c r="AF5" s="26" t="s">
        <v>91</v>
      </c>
      <c r="AG5" s="472"/>
      <c r="AH5" s="1012" t="s">
        <v>156</v>
      </c>
      <c r="AI5" s="1012"/>
      <c r="AJ5" s="1012" t="s">
        <v>157</v>
      </c>
      <c r="AK5" s="1012"/>
      <c r="AL5" s="1012" t="s">
        <v>158</v>
      </c>
      <c r="AM5" s="1012"/>
      <c r="AN5" s="26" t="s">
        <v>91</v>
      </c>
      <c r="AO5" s="472"/>
      <c r="AP5" s="1012" t="s">
        <v>156</v>
      </c>
      <c r="AQ5" s="1012"/>
      <c r="AR5" s="1012" t="s">
        <v>157</v>
      </c>
      <c r="AS5" s="1012"/>
      <c r="AT5" s="1012" t="s">
        <v>158</v>
      </c>
      <c r="AU5" s="1012"/>
      <c r="AV5" s="26" t="s">
        <v>91</v>
      </c>
      <c r="AW5" s="472"/>
      <c r="AX5" s="1012" t="s">
        <v>156</v>
      </c>
      <c r="AY5" s="1012"/>
      <c r="AZ5" s="1012" t="s">
        <v>157</v>
      </c>
      <c r="BA5" s="1012"/>
      <c r="BB5" s="1012" t="s">
        <v>158</v>
      </c>
      <c r="BC5" s="1012"/>
      <c r="BD5" s="26" t="s">
        <v>91</v>
      </c>
      <c r="BE5" s="472"/>
      <c r="BF5" s="1012" t="s">
        <v>156</v>
      </c>
      <c r="BG5" s="1012"/>
      <c r="BH5" s="1012" t="s">
        <v>157</v>
      </c>
      <c r="BI5" s="1012"/>
      <c r="BJ5" s="1012" t="s">
        <v>158</v>
      </c>
      <c r="BK5" s="1012"/>
      <c r="BL5" s="26" t="s">
        <v>91</v>
      </c>
      <c r="BM5" s="472"/>
      <c r="BN5" s="1012" t="s">
        <v>156</v>
      </c>
      <c r="BO5" s="1012"/>
      <c r="BP5" s="1012" t="s">
        <v>157</v>
      </c>
      <c r="BQ5" s="1012"/>
      <c r="BR5" s="1012" t="s">
        <v>158</v>
      </c>
      <c r="BS5" s="1012"/>
      <c r="BT5" s="26" t="s">
        <v>91</v>
      </c>
      <c r="BU5" s="472"/>
      <c r="BV5" s="1012" t="s">
        <v>156</v>
      </c>
      <c r="BW5" s="1012"/>
      <c r="BX5" s="1012" t="s">
        <v>157</v>
      </c>
      <c r="BY5" s="1012"/>
      <c r="BZ5" s="1012" t="s">
        <v>158</v>
      </c>
      <c r="CA5" s="1012"/>
      <c r="CB5" s="26" t="s">
        <v>91</v>
      </c>
      <c r="CC5" s="14"/>
    </row>
    <row r="6" spans="1:81" s="2" customFormat="1" ht="21" customHeight="1" x14ac:dyDescent="0.25">
      <c r="A6" s="445"/>
      <c r="B6" s="26" t="s">
        <v>60</v>
      </c>
      <c r="C6" s="987" t="s">
        <v>337</v>
      </c>
      <c r="D6" s="26" t="s">
        <v>60</v>
      </c>
      <c r="E6" s="987" t="s">
        <v>337</v>
      </c>
      <c r="F6" s="26" t="s">
        <v>60</v>
      </c>
      <c r="G6" s="987" t="s">
        <v>337</v>
      </c>
      <c r="H6" s="26" t="s">
        <v>60</v>
      </c>
      <c r="I6" s="472"/>
      <c r="J6" s="26" t="s">
        <v>60</v>
      </c>
      <c r="K6" s="987" t="s">
        <v>337</v>
      </c>
      <c r="L6" s="26" t="s">
        <v>60</v>
      </c>
      <c r="M6" s="987" t="s">
        <v>337</v>
      </c>
      <c r="N6" s="26" t="s">
        <v>60</v>
      </c>
      <c r="O6" s="987" t="s">
        <v>337</v>
      </c>
      <c r="P6" s="26" t="s">
        <v>60</v>
      </c>
      <c r="Q6" s="472"/>
      <c r="R6" s="952" t="s">
        <v>60</v>
      </c>
      <c r="S6" s="987" t="s">
        <v>337</v>
      </c>
      <c r="T6" s="952" t="s">
        <v>60</v>
      </c>
      <c r="U6" s="987" t="s">
        <v>337</v>
      </c>
      <c r="V6" s="952" t="s">
        <v>60</v>
      </c>
      <c r="W6" s="987" t="s">
        <v>337</v>
      </c>
      <c r="X6" s="952" t="s">
        <v>60</v>
      </c>
      <c r="Y6" s="472"/>
      <c r="Z6" s="952" t="s">
        <v>60</v>
      </c>
      <c r="AA6" s="987" t="s">
        <v>337</v>
      </c>
      <c r="AB6" s="952" t="s">
        <v>60</v>
      </c>
      <c r="AC6" s="987" t="s">
        <v>337</v>
      </c>
      <c r="AD6" s="952" t="s">
        <v>60</v>
      </c>
      <c r="AE6" s="987" t="s">
        <v>337</v>
      </c>
      <c r="AF6" s="952" t="s">
        <v>60</v>
      </c>
      <c r="AG6" s="472"/>
      <c r="AH6" s="952" t="s">
        <v>60</v>
      </c>
      <c r="AI6" s="987" t="s">
        <v>337</v>
      </c>
      <c r="AJ6" s="952" t="s">
        <v>60</v>
      </c>
      <c r="AK6" s="987" t="s">
        <v>337</v>
      </c>
      <c r="AL6" s="952" t="s">
        <v>60</v>
      </c>
      <c r="AM6" s="987" t="s">
        <v>337</v>
      </c>
      <c r="AN6" s="952" t="s">
        <v>60</v>
      </c>
      <c r="AO6" s="472"/>
      <c r="AP6" s="26" t="s">
        <v>60</v>
      </c>
      <c r="AQ6" s="987" t="s">
        <v>337</v>
      </c>
      <c r="AR6" s="26" t="s">
        <v>60</v>
      </c>
      <c r="AS6" s="987" t="s">
        <v>337</v>
      </c>
      <c r="AT6" s="26" t="s">
        <v>60</v>
      </c>
      <c r="AU6" s="987" t="s">
        <v>337</v>
      </c>
      <c r="AV6" s="26" t="s">
        <v>60</v>
      </c>
      <c r="AW6" s="472"/>
      <c r="AX6" s="26" t="s">
        <v>60</v>
      </c>
      <c r="AY6" s="987" t="s">
        <v>337</v>
      </c>
      <c r="AZ6" s="26" t="s">
        <v>60</v>
      </c>
      <c r="BA6" s="987" t="s">
        <v>337</v>
      </c>
      <c r="BB6" s="26" t="s">
        <v>60</v>
      </c>
      <c r="BC6" s="987" t="s">
        <v>337</v>
      </c>
      <c r="BD6" s="26" t="s">
        <v>60</v>
      </c>
      <c r="BE6" s="472"/>
      <c r="BF6" s="952" t="s">
        <v>60</v>
      </c>
      <c r="BG6" s="987" t="s">
        <v>337</v>
      </c>
      <c r="BH6" s="952" t="s">
        <v>60</v>
      </c>
      <c r="BI6" s="987" t="s">
        <v>337</v>
      </c>
      <c r="BJ6" s="952" t="s">
        <v>60</v>
      </c>
      <c r="BK6" s="987" t="s">
        <v>337</v>
      </c>
      <c r="BL6" s="952" t="s">
        <v>60</v>
      </c>
      <c r="BM6" s="472"/>
      <c r="BN6" s="952" t="s">
        <v>60</v>
      </c>
      <c r="BO6" s="987" t="s">
        <v>337</v>
      </c>
      <c r="BP6" s="952" t="s">
        <v>60</v>
      </c>
      <c r="BQ6" s="987" t="s">
        <v>337</v>
      </c>
      <c r="BR6" s="952" t="s">
        <v>60</v>
      </c>
      <c r="BS6" s="987" t="s">
        <v>337</v>
      </c>
      <c r="BT6" s="952" t="s">
        <v>60</v>
      </c>
      <c r="BU6" s="472"/>
      <c r="BV6" s="952" t="s">
        <v>60</v>
      </c>
      <c r="BW6" s="987" t="s">
        <v>337</v>
      </c>
      <c r="BX6" s="952" t="s">
        <v>60</v>
      </c>
      <c r="BY6" s="987" t="s">
        <v>337</v>
      </c>
      <c r="BZ6" s="952" t="s">
        <v>60</v>
      </c>
      <c r="CA6" s="987" t="s">
        <v>337</v>
      </c>
      <c r="CB6" s="952" t="s">
        <v>60</v>
      </c>
      <c r="CC6" s="14"/>
    </row>
    <row r="7" spans="1:81" x14ac:dyDescent="0.25">
      <c r="A7" s="14" t="s">
        <v>136</v>
      </c>
      <c r="I7" s="5"/>
      <c r="J7" s="14"/>
      <c r="K7" s="3"/>
      <c r="L7" s="3"/>
      <c r="M7" s="3"/>
      <c r="N7" s="3"/>
      <c r="O7" s="3"/>
      <c r="P7" s="3"/>
      <c r="Q7" s="3"/>
      <c r="R7" s="14"/>
      <c r="T7" s="3"/>
      <c r="U7" s="3"/>
      <c r="V7" s="3"/>
      <c r="W7" s="3"/>
      <c r="X7" s="3"/>
      <c r="Y7" s="5"/>
      <c r="Z7" s="14"/>
      <c r="AG7" s="5"/>
      <c r="AH7" s="14"/>
      <c r="AJ7" s="3"/>
      <c r="AK7" s="3"/>
      <c r="AL7" s="3"/>
      <c r="AM7" s="3"/>
      <c r="AN7" s="3"/>
      <c r="AO7" s="5"/>
      <c r="AW7" s="5"/>
      <c r="AX7" s="14"/>
      <c r="BA7" s="3"/>
      <c r="BB7" s="3"/>
      <c r="BC7" s="3"/>
      <c r="BD7" s="3"/>
      <c r="BE7" s="5"/>
      <c r="BF7" s="14"/>
      <c r="BG7" s="3"/>
      <c r="BH7" s="3"/>
      <c r="BM7" s="5"/>
      <c r="BN7" s="14"/>
      <c r="BU7" s="5"/>
      <c r="BV7" s="14"/>
      <c r="CC7" s="5"/>
    </row>
    <row r="8" spans="1:81" x14ac:dyDescent="0.25">
      <c r="A8" s="12"/>
      <c r="B8" s="473">
        <f>B11+B12</f>
        <v>1013</v>
      </c>
      <c r="C8" s="726">
        <f>B8/$H8</f>
        <v>3.0967229151381757E-2</v>
      </c>
      <c r="D8" s="473">
        <f>D11+D12</f>
        <v>28813</v>
      </c>
      <c r="E8" s="726">
        <f>D8/$H8</f>
        <v>0.88080826607972607</v>
      </c>
      <c r="F8" s="473">
        <f>F11+F12</f>
        <v>2886</v>
      </c>
      <c r="G8" s="726">
        <f>F8/$H8</f>
        <v>8.8224504768892154E-2</v>
      </c>
      <c r="H8" s="473">
        <f>H11+H12</f>
        <v>32712</v>
      </c>
      <c r="I8" s="66"/>
      <c r="J8" s="473">
        <f>J11+J12</f>
        <v>666</v>
      </c>
      <c r="K8" s="726">
        <f>J8/$P8</f>
        <v>3.8181505474975633E-2</v>
      </c>
      <c r="L8" s="473">
        <f>L11+L12</f>
        <v>13348</v>
      </c>
      <c r="M8" s="726">
        <f>L8/$P8</f>
        <v>0.76523533795792009</v>
      </c>
      <c r="N8" s="473">
        <f>N11+N12</f>
        <v>3429</v>
      </c>
      <c r="O8" s="726">
        <f>N8/$P8</f>
        <v>0.19658315656710429</v>
      </c>
      <c r="P8" s="473">
        <f>P11+P12</f>
        <v>17443</v>
      </c>
      <c r="Q8" s="66"/>
      <c r="R8" s="473">
        <f>R11+R12</f>
        <v>93</v>
      </c>
      <c r="S8" s="726">
        <f>R8/$X8</f>
        <v>5.3819444444444448E-2</v>
      </c>
      <c r="T8" s="473">
        <f>T11+T12</f>
        <v>1108</v>
      </c>
      <c r="U8" s="726">
        <f>T8/$X8</f>
        <v>0.64120370370370372</v>
      </c>
      <c r="V8" s="473">
        <f>V11+V12</f>
        <v>527</v>
      </c>
      <c r="W8" s="726">
        <f>V8/$X8</f>
        <v>0.30497685185185186</v>
      </c>
      <c r="X8" s="473">
        <f>X11+X12</f>
        <v>1728</v>
      </c>
      <c r="Y8" s="66"/>
      <c r="Z8" s="473">
        <f>Z11+Z12</f>
        <v>180</v>
      </c>
      <c r="AA8" s="726">
        <f>Z8/$AF8</f>
        <v>2.664298401420959E-2</v>
      </c>
      <c r="AB8" s="473">
        <f>AB11+AB12</f>
        <v>5818</v>
      </c>
      <c r="AC8" s="726">
        <f>AB8/$AF8</f>
        <v>0.86116044997039665</v>
      </c>
      <c r="AD8" s="473">
        <f>AD11+AD12</f>
        <v>758</v>
      </c>
      <c r="AE8" s="726">
        <f>AD8/$AF8</f>
        <v>0.11219656601539373</v>
      </c>
      <c r="AF8" s="473">
        <f>AF11+AF12</f>
        <v>6756</v>
      </c>
      <c r="AG8" s="66"/>
      <c r="AH8" s="473">
        <f>AH11+AH12</f>
        <v>1952</v>
      </c>
      <c r="AI8" s="726">
        <f>AH8/$AN8</f>
        <v>3.3288425791708591E-2</v>
      </c>
      <c r="AJ8" s="473">
        <f>AJ11+AJ12</f>
        <v>49087</v>
      </c>
      <c r="AK8" s="726">
        <f>AJ8/$AN8</f>
        <v>0.83710499837991781</v>
      </c>
      <c r="AL8" s="473">
        <f>AL11+AL12</f>
        <v>7600</v>
      </c>
      <c r="AM8" s="726">
        <f>AL8/$AN8</f>
        <v>0.12960657582837362</v>
      </c>
      <c r="AN8" s="473">
        <f>AN11+AN12</f>
        <v>58639</v>
      </c>
      <c r="AO8" s="66"/>
      <c r="AP8" s="473">
        <f>AP11+AP12</f>
        <v>1109</v>
      </c>
      <c r="AQ8" s="726">
        <f>AP8/$AV8</f>
        <v>3.5827356722879108E-2</v>
      </c>
      <c r="AR8" s="473">
        <f>AR11+AR12</f>
        <v>26763</v>
      </c>
      <c r="AS8" s="726">
        <f>AR8/$AV8</f>
        <v>0.8646055437100213</v>
      </c>
      <c r="AT8" s="473">
        <f>AT11+AT12</f>
        <v>3082</v>
      </c>
      <c r="AU8" s="726">
        <f>AT8/$AV8</f>
        <v>9.9567099567099568E-2</v>
      </c>
      <c r="AV8" s="473">
        <f>AV11+AV12</f>
        <v>30954</v>
      </c>
      <c r="AW8" s="66"/>
      <c r="AX8" s="473">
        <f>AX11+AX12</f>
        <v>747</v>
      </c>
      <c r="AY8" s="726">
        <f>AX8/$BD8</f>
        <v>4.354923337025593E-2</v>
      </c>
      <c r="AZ8" s="473">
        <f>AZ11+AZ12</f>
        <v>13018</v>
      </c>
      <c r="BA8" s="726">
        <f>AZ8/$BD8</f>
        <v>0.75893429720748562</v>
      </c>
      <c r="BB8" s="473">
        <f>BB11+BB12</f>
        <v>3388</v>
      </c>
      <c r="BC8" s="726">
        <f>BB8/$BD8</f>
        <v>0.19751646942225851</v>
      </c>
      <c r="BD8" s="473">
        <f>BD11+BD12</f>
        <v>17153</v>
      </c>
      <c r="BE8" s="66"/>
      <c r="BF8" s="473">
        <f>BF11+BF12</f>
        <v>81</v>
      </c>
      <c r="BG8" s="726">
        <f>BF8/$BL8</f>
        <v>4.7230320699708457E-2</v>
      </c>
      <c r="BH8" s="473">
        <f>BH11+BH12</f>
        <v>1126</v>
      </c>
      <c r="BI8" s="726">
        <f>BH8/$BL8</f>
        <v>0.65655976676384842</v>
      </c>
      <c r="BJ8" s="473">
        <f>BJ11+BJ12</f>
        <v>508</v>
      </c>
      <c r="BK8" s="726">
        <f>BJ8/$BL8</f>
        <v>0.29620991253644313</v>
      </c>
      <c r="BL8" s="473">
        <f>BL11+BL12</f>
        <v>1715</v>
      </c>
      <c r="BM8" s="66"/>
      <c r="BN8" s="473">
        <f>BN11+BN12</f>
        <v>386.00000000000006</v>
      </c>
      <c r="BO8" s="726">
        <f>BN8/$BT8</f>
        <v>5.0696086157079073E-2</v>
      </c>
      <c r="BP8" s="473">
        <f>BP11+BP12</f>
        <v>6028</v>
      </c>
      <c r="BQ8" s="726">
        <f>BP8/$BT8</f>
        <v>0.79169950091935903</v>
      </c>
      <c r="BR8" s="473">
        <f>BR11+BR12</f>
        <v>1200</v>
      </c>
      <c r="BS8" s="726">
        <f>BR8/$BT8</f>
        <v>0.15760441292356187</v>
      </c>
      <c r="BT8" s="473">
        <f>BT11+BT12</f>
        <v>7614</v>
      </c>
      <c r="BU8" s="66"/>
      <c r="BV8" s="473">
        <f>BV11+BV12</f>
        <v>2323</v>
      </c>
      <c r="BW8" s="726">
        <f>BV8/$CB8</f>
        <v>4.0445017062469529E-2</v>
      </c>
      <c r="BX8" s="473">
        <f>BX11+BX12</f>
        <v>46935</v>
      </c>
      <c r="BY8" s="726">
        <f>BX8/$CB8</f>
        <v>0.81717041576711469</v>
      </c>
      <c r="BZ8" s="473">
        <f>BZ11+BZ12</f>
        <v>8178</v>
      </c>
      <c r="CA8" s="726">
        <f>BZ8/$CB8</f>
        <v>0.14238456717041575</v>
      </c>
      <c r="CB8" s="473">
        <f>CB11+CB12</f>
        <v>57436</v>
      </c>
      <c r="CC8" s="5"/>
    </row>
    <row r="9" spans="1:81" x14ac:dyDescent="0.25">
      <c r="B9" s="848"/>
      <c r="D9" s="848"/>
      <c r="F9" s="848"/>
      <c r="H9" s="848"/>
      <c r="I9" s="5"/>
      <c r="J9" s="848"/>
      <c r="K9" s="3"/>
      <c r="L9" s="848"/>
      <c r="M9" s="3"/>
      <c r="N9" s="848"/>
      <c r="O9" s="3"/>
      <c r="P9" s="848"/>
      <c r="Q9" s="5"/>
      <c r="R9" s="848"/>
      <c r="T9" s="848"/>
      <c r="U9" s="3"/>
      <c r="V9" s="848"/>
      <c r="W9" s="3"/>
      <c r="X9" s="848"/>
      <c r="Y9" s="5"/>
      <c r="Z9" s="848"/>
      <c r="AB9" s="848"/>
      <c r="AD9" s="848"/>
      <c r="AF9" s="848"/>
      <c r="AG9" s="5"/>
      <c r="AH9" s="848"/>
      <c r="AJ9" s="848"/>
      <c r="AK9" s="3"/>
      <c r="AL9" s="848"/>
      <c r="AM9" s="3"/>
      <c r="AN9" s="848"/>
      <c r="AO9" s="5"/>
      <c r="AP9" s="848"/>
      <c r="AR9" s="848"/>
      <c r="AT9" s="848"/>
      <c r="AV9" s="848"/>
      <c r="AW9" s="5"/>
      <c r="AX9" s="848"/>
      <c r="AZ9" s="848"/>
      <c r="BA9" s="3"/>
      <c r="BB9" s="848"/>
      <c r="BC9" s="3"/>
      <c r="BD9" s="848"/>
      <c r="BE9" s="5"/>
      <c r="BF9" s="848"/>
      <c r="BG9" s="3"/>
      <c r="BH9" s="848"/>
      <c r="BJ9" s="848"/>
      <c r="BL9" s="848"/>
      <c r="BM9" s="5"/>
      <c r="BN9" s="848"/>
      <c r="BP9" s="848"/>
      <c r="BR9" s="848"/>
      <c r="BT9" s="848"/>
      <c r="BU9" s="5"/>
      <c r="BV9" s="848"/>
      <c r="BX9" s="848"/>
      <c r="BZ9" s="848"/>
      <c r="CB9" s="848"/>
      <c r="CC9" s="5"/>
    </row>
    <row r="10" spans="1:81" x14ac:dyDescent="0.25">
      <c r="A10" s="14" t="s">
        <v>10</v>
      </c>
      <c r="B10" s="846"/>
      <c r="C10" s="5"/>
      <c r="D10" s="846"/>
      <c r="E10" s="5"/>
      <c r="F10" s="846"/>
      <c r="G10" s="5"/>
      <c r="H10" s="846"/>
      <c r="I10" s="5"/>
      <c r="J10" s="846"/>
      <c r="K10" s="5"/>
      <c r="L10" s="846"/>
      <c r="M10" s="5"/>
      <c r="N10" s="846"/>
      <c r="O10" s="5"/>
      <c r="P10" s="846"/>
      <c r="Q10" s="5"/>
      <c r="R10" s="846"/>
      <c r="S10" s="5"/>
      <c r="T10" s="846"/>
      <c r="U10" s="5"/>
      <c r="V10" s="846"/>
      <c r="W10" s="5"/>
      <c r="X10" s="846"/>
      <c r="Y10" s="5"/>
      <c r="Z10" s="846"/>
      <c r="AA10" s="5"/>
      <c r="AB10" s="846"/>
      <c r="AC10" s="5"/>
      <c r="AD10" s="846"/>
      <c r="AE10" s="5"/>
      <c r="AF10" s="846"/>
      <c r="AG10" s="5"/>
      <c r="AH10" s="846"/>
      <c r="AI10" s="5"/>
      <c r="AJ10" s="846"/>
      <c r="AK10" s="5"/>
      <c r="AL10" s="846"/>
      <c r="AM10" s="5"/>
      <c r="AN10" s="846"/>
      <c r="AO10" s="5"/>
      <c r="AP10" s="846"/>
      <c r="AQ10" s="5"/>
      <c r="AR10" s="846"/>
      <c r="AS10" s="5"/>
      <c r="AT10" s="846"/>
      <c r="AU10" s="5"/>
      <c r="AV10" s="846"/>
      <c r="AX10" s="846"/>
      <c r="AY10" s="5"/>
      <c r="AZ10" s="846"/>
      <c r="BA10" s="5"/>
      <c r="BB10" s="846"/>
      <c r="BC10" s="5"/>
      <c r="BD10" s="846"/>
      <c r="BE10" s="546"/>
      <c r="BF10" s="846"/>
      <c r="BG10" s="5"/>
      <c r="BH10" s="846"/>
      <c r="BI10" s="5"/>
      <c r="BJ10" s="846"/>
      <c r="BK10" s="5"/>
      <c r="BL10" s="846"/>
      <c r="BN10" s="846"/>
      <c r="BO10" s="5"/>
      <c r="BP10" s="846"/>
      <c r="BQ10" s="5"/>
      <c r="BR10" s="846"/>
      <c r="BS10" s="5"/>
      <c r="BT10" s="846"/>
      <c r="BU10" s="5"/>
      <c r="BV10" s="846"/>
      <c r="BW10" s="5"/>
      <c r="BX10" s="846"/>
      <c r="BY10" s="5"/>
      <c r="BZ10" s="846"/>
      <c r="CA10" s="5"/>
      <c r="CB10" s="846"/>
      <c r="CC10" s="5"/>
    </row>
    <row r="11" spans="1:81" x14ac:dyDescent="0.25">
      <c r="A11" s="66" t="s">
        <v>11</v>
      </c>
      <c r="B11" s="846">
        <f>'Table 4 Perf Markings excl NOMS'!B7+'Table 4 Perf Markings NOMS'!B7</f>
        <v>494</v>
      </c>
      <c r="C11" s="727">
        <f>B11/$H11</f>
        <v>2.945033981161321E-2</v>
      </c>
      <c r="D11" s="846">
        <f>'Table 4 Perf Markings excl NOMS'!C7+'Table 4 Perf Markings NOMS'!C7</f>
        <v>14482</v>
      </c>
      <c r="E11" s="727">
        <f>D11/$H11</f>
        <v>0.86335996184571362</v>
      </c>
      <c r="F11" s="846">
        <f>'Table 4 Perf Markings excl NOMS'!D7+'Table 4 Perf Markings NOMS'!D7</f>
        <v>1798</v>
      </c>
      <c r="G11" s="727">
        <f>F11/$H11</f>
        <v>0.10718969834267318</v>
      </c>
      <c r="H11" s="846">
        <f>'Table 4 Perf Markings excl NOMS'!E7+'Table 4 Perf Markings NOMS'!E7</f>
        <v>16774</v>
      </c>
      <c r="I11" s="5"/>
      <c r="J11" s="846">
        <f>'Table 4 Perf Markings excl NOMS'!B32+'Table 4 Perf Markings NOMS'!B32</f>
        <v>294</v>
      </c>
      <c r="K11" s="727">
        <f>J11/$P11</f>
        <v>3.3913946245241668E-2</v>
      </c>
      <c r="L11" s="846">
        <f>'Table 4 Perf Markings excl NOMS'!C32+'Table 4 Perf Markings NOMS'!C32</f>
        <v>6500</v>
      </c>
      <c r="M11" s="727">
        <f>L11/$P11</f>
        <v>0.74979813127234973</v>
      </c>
      <c r="N11" s="846">
        <f>'Table 4 Perf Markings excl NOMS'!D32+'Table 4 Perf Markings NOMS'!D32</f>
        <v>1875</v>
      </c>
      <c r="O11" s="727">
        <f>N11/$P11</f>
        <v>0.21628792248240858</v>
      </c>
      <c r="P11" s="846">
        <f>'Table 4 Perf Markings excl NOMS'!E32+'Table 4 Perf Markings NOMS'!E32</f>
        <v>8669</v>
      </c>
      <c r="Q11" s="5"/>
      <c r="R11" s="846">
        <f>'Table 4 Perf Markings excl NOMS'!B57+'Table 4 Perf Markings NOMS'!B57</f>
        <v>29</v>
      </c>
      <c r="S11" s="727">
        <f>R11/$X11</f>
        <v>3.4688995215311005E-2</v>
      </c>
      <c r="T11" s="846">
        <f>'Table 4 Perf Markings excl NOMS'!C57+'Table 4 Perf Markings NOMS'!C57</f>
        <v>526</v>
      </c>
      <c r="U11" s="727">
        <f>T11/$X11</f>
        <v>0.62918660287081341</v>
      </c>
      <c r="V11" s="846">
        <f>'Table 4 Perf Markings excl NOMS'!D57+'Table 4 Perf Markings NOMS'!D57</f>
        <v>281</v>
      </c>
      <c r="W11" s="727">
        <f>V11/$X11</f>
        <v>0.3361244019138756</v>
      </c>
      <c r="X11" s="846">
        <f>'Table 4 Perf Markings excl NOMS'!E57+'Table 4 Perf Markings NOMS'!E57</f>
        <v>836</v>
      </c>
      <c r="Y11" s="5"/>
      <c r="Z11" s="846">
        <f>'Table 4 Perf Markings excl NOMS'!B82+'Table 4 Perf Markings NOMS'!B82</f>
        <v>112</v>
      </c>
      <c r="AA11" s="727">
        <f>Z11/$AF11</f>
        <v>2.2319649262654444E-2</v>
      </c>
      <c r="AB11" s="846">
        <f>'Table 4 Perf Markings excl NOMS'!C82+'Table 4 Perf Markings NOMS'!C82</f>
        <v>4308</v>
      </c>
      <c r="AC11" s="727">
        <f>AB11/$AF11</f>
        <v>0.85850936628138697</v>
      </c>
      <c r="AD11" s="846">
        <f>'Table 4 Perf Markings excl NOMS'!D82+'Table 4 Perf Markings NOMS'!D82</f>
        <v>598</v>
      </c>
      <c r="AE11" s="727">
        <f>AD11/$AF11</f>
        <v>0.11917098445595854</v>
      </c>
      <c r="AF11" s="846">
        <f>'Table 4 Perf Markings excl NOMS'!E82+'Table 4 Perf Markings NOMS'!E82</f>
        <v>5018</v>
      </c>
      <c r="AG11" s="5"/>
      <c r="AH11" s="846">
        <f>'Table 4 Perf Markings excl NOMS'!B107+'Table 4 Perf Markings NOMS'!B107</f>
        <v>929</v>
      </c>
      <c r="AI11" s="727">
        <f>AH11/$AN11</f>
        <v>2.9683356232226732E-2</v>
      </c>
      <c r="AJ11" s="846">
        <f>'Table 4 Perf Markings excl NOMS'!C107+'Table 4 Perf Markings NOMS'!C107</f>
        <v>25816</v>
      </c>
      <c r="AK11" s="727">
        <f>AJ11/$AN11</f>
        <v>0.82487139342428983</v>
      </c>
      <c r="AL11" s="846">
        <f>'Table 4 Perf Markings excl NOMS'!D107+'Table 4 Perf Markings NOMS'!D107</f>
        <v>4552</v>
      </c>
      <c r="AM11" s="727">
        <f>AL11/$AN11</f>
        <v>0.14544525034348341</v>
      </c>
      <c r="AN11" s="846">
        <f>'Table 4 Perf Markings excl NOMS'!E107+'Table 4 Perf Markings NOMS'!E107</f>
        <v>31297</v>
      </c>
      <c r="AO11" s="5"/>
      <c r="AP11" s="846">
        <f>'Table 4 Perf Markings excl NOMS'!G7+'Table 4 Perf Markings NOMS'!G7</f>
        <v>592</v>
      </c>
      <c r="AQ11" s="727">
        <f>AP11/$AV11</f>
        <v>3.7129954841946811E-2</v>
      </c>
      <c r="AR11" s="846">
        <f>'Table 4 Perf Markings excl NOMS'!H7+'Table 4 Perf Markings NOMS'!H7</f>
        <v>13398</v>
      </c>
      <c r="AS11" s="727">
        <f>AR11/$AV11</f>
        <v>0.84031610637230303</v>
      </c>
      <c r="AT11" s="846">
        <f>'Table 4 Perf Markings excl NOMS'!I7+'Table 4 Perf Markings NOMS'!I7</f>
        <v>1954</v>
      </c>
      <c r="AU11" s="727">
        <f>AT11/$AV11</f>
        <v>0.12255393878575012</v>
      </c>
      <c r="AV11" s="846">
        <f>'Table 4 Perf Markings excl NOMS'!J7+'Table 4 Perf Markings NOMS'!J7</f>
        <v>15944</v>
      </c>
      <c r="AW11" s="5"/>
      <c r="AX11" s="846">
        <f>'Table 4 Perf Markings excl NOMS'!G32+'Table 4 Perf Markings NOMS'!G32</f>
        <v>370</v>
      </c>
      <c r="AY11" s="727">
        <f>AX11/$BD11</f>
        <v>4.3063314711359407E-2</v>
      </c>
      <c r="AZ11" s="846">
        <f>'Table 4 Perf Markings excl NOMS'!H32+'Table 4 Perf Markings NOMS'!H32</f>
        <v>6312</v>
      </c>
      <c r="BA11" s="727">
        <f>AZ11/$BD11</f>
        <v>0.73463687150837986</v>
      </c>
      <c r="BB11" s="846">
        <f>'Table 4 Perf Markings excl NOMS'!I32+'Table 4 Perf Markings NOMS'!I32</f>
        <v>1910</v>
      </c>
      <c r="BC11" s="727">
        <f>BB11/$BD11</f>
        <v>0.2222998137802607</v>
      </c>
      <c r="BD11" s="846">
        <f>'Table 4 Perf Markings excl NOMS'!J32+'Table 4 Perf Markings NOMS'!J32</f>
        <v>8592</v>
      </c>
      <c r="BE11" s="5"/>
      <c r="BF11" s="846">
        <f>'Table 4 Perf Markings excl NOMS'!G57+'Table 4 Perf Markings NOMS'!G57</f>
        <v>31</v>
      </c>
      <c r="BG11" s="727">
        <f>BF11/$BL11</f>
        <v>3.5469107551487411E-2</v>
      </c>
      <c r="BH11" s="846">
        <f>'Table 4 Perf Markings excl NOMS'!H57+'Table 4 Perf Markings NOMS'!H57</f>
        <v>563</v>
      </c>
      <c r="BI11" s="727">
        <f>BH11/$BL11</f>
        <v>0.64416475972540044</v>
      </c>
      <c r="BJ11" s="846">
        <f>'Table 4 Perf Markings excl NOMS'!I57+'Table 4 Perf Markings NOMS'!I57</f>
        <v>280</v>
      </c>
      <c r="BK11" s="727">
        <f>BJ11/$BL11</f>
        <v>0.32036613272311215</v>
      </c>
      <c r="BL11" s="846">
        <f>'Table 4 Perf Markings excl NOMS'!J57+'Table 4 Perf Markings NOMS'!J57</f>
        <v>874</v>
      </c>
      <c r="BN11" s="846">
        <f>'Table 4 Perf Markings excl NOMS'!G82+'Table 4 Perf Markings NOMS'!G82</f>
        <v>251.00000000000006</v>
      </c>
      <c r="BO11" s="727">
        <f>BN11/$BT11</f>
        <v>4.4252468265162208E-2</v>
      </c>
      <c r="BP11" s="846">
        <f>'Table 4 Perf Markings excl NOMS'!H82+'Table 4 Perf Markings NOMS'!H82</f>
        <v>4491</v>
      </c>
      <c r="BQ11" s="727">
        <f>BP11/$BT11</f>
        <v>0.79178420310296194</v>
      </c>
      <c r="BR11" s="846">
        <f>'Table 4 Perf Markings excl NOMS'!I82+'Table 4 Perf Markings NOMS'!I82</f>
        <v>930</v>
      </c>
      <c r="BS11" s="727">
        <f>BR11/$BT11</f>
        <v>0.16396332863187588</v>
      </c>
      <c r="BT11" s="846">
        <f>'Table 4 Perf Markings excl NOMS'!J82+'Table 4 Perf Markings NOMS'!J82</f>
        <v>5672</v>
      </c>
      <c r="BU11" s="5"/>
      <c r="BV11" s="846">
        <f>'Table 4 Perf Markings excl NOMS'!G107+'Table 4 Perf Markings NOMS'!G107</f>
        <v>1244</v>
      </c>
      <c r="BW11" s="727">
        <f>BV11/$CB11</f>
        <v>4.0023164532526863E-2</v>
      </c>
      <c r="BX11" s="846">
        <f>'Table 4 Perf Markings excl NOMS'!H107+'Table 4 Perf Markings NOMS'!H107</f>
        <v>24764</v>
      </c>
      <c r="BY11" s="727">
        <f>BX11/$CB11</f>
        <v>0.79673122707676469</v>
      </c>
      <c r="BZ11" s="846">
        <f>'Table 4 Perf Markings excl NOMS'!I107+'Table 4 Perf Markings NOMS'!I107</f>
        <v>5074</v>
      </c>
      <c r="CA11" s="727">
        <f>BZ11/$CB11</f>
        <v>0.16324560839070845</v>
      </c>
      <c r="CB11" s="846">
        <f>'Table 4 Perf Markings excl NOMS'!J107+'Table 4 Perf Markings NOMS'!J107</f>
        <v>31082</v>
      </c>
      <c r="CC11" s="5"/>
    </row>
    <row r="12" spans="1:81" x14ac:dyDescent="0.25">
      <c r="A12" s="68" t="s">
        <v>12</v>
      </c>
      <c r="B12" s="849">
        <f>'Table 4 Perf Markings excl NOMS'!B8+'Table 4 Perf Markings NOMS'!B8</f>
        <v>519</v>
      </c>
      <c r="C12" s="726">
        <f>B12/$H12</f>
        <v>3.2563684276571712E-2</v>
      </c>
      <c r="D12" s="849">
        <f>'Table 4 Perf Markings excl NOMS'!C8+'Table 4 Perf Markings NOMS'!C8</f>
        <v>14331</v>
      </c>
      <c r="E12" s="726">
        <f>D12/$H12</f>
        <v>0.89917179068891961</v>
      </c>
      <c r="F12" s="849">
        <f>'Table 4 Perf Markings excl NOMS'!D8+'Table 4 Perf Markings NOMS'!D8</f>
        <v>1088</v>
      </c>
      <c r="G12" s="726">
        <f>F12/$H12</f>
        <v>6.8264525034508722E-2</v>
      </c>
      <c r="H12" s="849">
        <f>'Table 4 Perf Markings excl NOMS'!E8+'Table 4 Perf Markings NOMS'!E8</f>
        <v>15938</v>
      </c>
      <c r="I12" s="5"/>
      <c r="J12" s="849">
        <f>'Table 4 Perf Markings excl NOMS'!B33+'Table 4 Perf Markings NOMS'!B33</f>
        <v>372</v>
      </c>
      <c r="K12" s="726">
        <f>J12/$P12</f>
        <v>4.2397994073398677E-2</v>
      </c>
      <c r="L12" s="849">
        <f>'Table 4 Perf Markings excl NOMS'!C33+'Table 4 Perf Markings NOMS'!C33</f>
        <v>6848</v>
      </c>
      <c r="M12" s="726">
        <f>L12/$P12</f>
        <v>0.78048780487804881</v>
      </c>
      <c r="N12" s="849">
        <f>'Table 4 Perf Markings excl NOMS'!D33+'Table 4 Perf Markings NOMS'!D33</f>
        <v>1554</v>
      </c>
      <c r="O12" s="726">
        <f>N12/$P12</f>
        <v>0.17711420104855255</v>
      </c>
      <c r="P12" s="849">
        <f>'Table 4 Perf Markings excl NOMS'!E33+'Table 4 Perf Markings NOMS'!E33</f>
        <v>8774</v>
      </c>
      <c r="Q12" s="5"/>
      <c r="R12" s="849">
        <f>'Table 4 Perf Markings excl NOMS'!B58+'Table 4 Perf Markings NOMS'!B58</f>
        <v>64</v>
      </c>
      <c r="S12" s="726">
        <f>R12/$X12</f>
        <v>7.1748878923766815E-2</v>
      </c>
      <c r="T12" s="849">
        <f>'Table 4 Perf Markings excl NOMS'!C58+'Table 4 Perf Markings NOMS'!C58</f>
        <v>582</v>
      </c>
      <c r="U12" s="726">
        <f>T12/$X12</f>
        <v>0.65246636771300448</v>
      </c>
      <c r="V12" s="849">
        <f>'Table 4 Perf Markings excl NOMS'!D58+'Table 4 Perf Markings NOMS'!D58</f>
        <v>246</v>
      </c>
      <c r="W12" s="726">
        <f>V12/$X12</f>
        <v>0.27578475336322872</v>
      </c>
      <c r="X12" s="849">
        <f>'Table 4 Perf Markings excl NOMS'!E58+'Table 4 Perf Markings NOMS'!E58</f>
        <v>892</v>
      </c>
      <c r="Y12" s="5"/>
      <c r="Z12" s="849">
        <f>'Table 4 Perf Markings excl NOMS'!B83+'Table 4 Perf Markings NOMS'!B83</f>
        <v>68</v>
      </c>
      <c r="AA12" s="726">
        <f>Z12/$AF12</f>
        <v>3.9125431530494824E-2</v>
      </c>
      <c r="AB12" s="849">
        <f>'Table 4 Perf Markings excl NOMS'!C83+'Table 4 Perf Markings NOMS'!C83</f>
        <v>1510</v>
      </c>
      <c r="AC12" s="726">
        <f>AB12/$AF12</f>
        <v>0.86881472957422323</v>
      </c>
      <c r="AD12" s="849">
        <f>'Table 4 Perf Markings excl NOMS'!D83+'Table 4 Perf Markings NOMS'!D83</f>
        <v>160</v>
      </c>
      <c r="AE12" s="726">
        <f>AD12/$AF12</f>
        <v>9.2059838895281937E-2</v>
      </c>
      <c r="AF12" s="849">
        <f>'Table 4 Perf Markings excl NOMS'!E83+'Table 4 Perf Markings NOMS'!E83</f>
        <v>1738</v>
      </c>
      <c r="AG12" s="5"/>
      <c r="AH12" s="849">
        <f>'Table 4 Perf Markings excl NOMS'!B108+'Table 4 Perf Markings NOMS'!B108</f>
        <v>1023</v>
      </c>
      <c r="AI12" s="726">
        <f>AH12/$AN12</f>
        <v>3.7414965986394558E-2</v>
      </c>
      <c r="AJ12" s="849">
        <f>'Table 4 Perf Markings excl NOMS'!C108+'Table 4 Perf Markings NOMS'!C108</f>
        <v>23271</v>
      </c>
      <c r="AK12" s="726">
        <f>AJ12/$AN12</f>
        <v>0.85110818520956766</v>
      </c>
      <c r="AL12" s="849">
        <f>'Table 4 Perf Markings excl NOMS'!D108+'Table 4 Perf Markings NOMS'!D108</f>
        <v>3048</v>
      </c>
      <c r="AM12" s="726">
        <f>AL12/$AN12</f>
        <v>0.11147684880403774</v>
      </c>
      <c r="AN12" s="849">
        <f>'Table 4 Perf Markings excl NOMS'!E108+'Table 4 Perf Markings NOMS'!E108</f>
        <v>27342</v>
      </c>
      <c r="AO12" s="5"/>
      <c r="AP12" s="849">
        <f>'Table 4 Perf Markings excl NOMS'!G8+'Table 4 Perf Markings NOMS'!G8</f>
        <v>517</v>
      </c>
      <c r="AQ12" s="726">
        <f>AP12/$AV12</f>
        <v>3.4443704197201865E-2</v>
      </c>
      <c r="AR12" s="849">
        <f>'Table 4 Perf Markings excl NOMS'!H8+'Table 4 Perf Markings NOMS'!H8</f>
        <v>13365</v>
      </c>
      <c r="AS12" s="726">
        <f>AR12/$AV12</f>
        <v>0.89040639573617586</v>
      </c>
      <c r="AT12" s="849">
        <f>'Table 4 Perf Markings excl NOMS'!I8+'Table 4 Perf Markings NOMS'!I8</f>
        <v>1128</v>
      </c>
      <c r="AU12" s="726">
        <f>AT12/$AV12</f>
        <v>7.5149900066622255E-2</v>
      </c>
      <c r="AV12" s="849">
        <f>'Table 4 Perf Markings excl NOMS'!J8+'Table 4 Perf Markings NOMS'!J8</f>
        <v>15010</v>
      </c>
      <c r="AW12" s="5"/>
      <c r="AX12" s="849">
        <f>'Table 4 Perf Markings excl NOMS'!G33+'Table 4 Perf Markings NOMS'!G33</f>
        <v>377</v>
      </c>
      <c r="AY12" s="726">
        <f>AX12/$BD12</f>
        <v>4.4036911575750494E-2</v>
      </c>
      <c r="AZ12" s="849">
        <f>'Table 4 Perf Markings excl NOMS'!H33+'Table 4 Perf Markings NOMS'!H33</f>
        <v>6706</v>
      </c>
      <c r="BA12" s="726">
        <f>AZ12/$BD12</f>
        <v>0.78331970564186426</v>
      </c>
      <c r="BB12" s="849">
        <f>'Table 4 Perf Markings excl NOMS'!I33+'Table 4 Perf Markings NOMS'!I33</f>
        <v>1478</v>
      </c>
      <c r="BC12" s="726">
        <f>BB12/$BD12</f>
        <v>0.17264338278238522</v>
      </c>
      <c r="BD12" s="849">
        <f>'Table 4 Perf Markings excl NOMS'!J33+'Table 4 Perf Markings NOMS'!J33</f>
        <v>8561</v>
      </c>
      <c r="BE12" s="5"/>
      <c r="BF12" s="849">
        <f>'Table 4 Perf Markings excl NOMS'!G58+'Table 4 Perf Markings NOMS'!G58</f>
        <v>50</v>
      </c>
      <c r="BG12" s="726">
        <f>BF12/$BL12</f>
        <v>5.9453032104637336E-2</v>
      </c>
      <c r="BH12" s="849">
        <f>'Table 4 Perf Markings excl NOMS'!H58+'Table 4 Perf Markings NOMS'!H58</f>
        <v>563</v>
      </c>
      <c r="BI12" s="726">
        <f>BH12/$BL12</f>
        <v>0.66944114149821643</v>
      </c>
      <c r="BJ12" s="849">
        <f>'Table 4 Perf Markings excl NOMS'!I58+'Table 4 Perf Markings NOMS'!I58</f>
        <v>228</v>
      </c>
      <c r="BK12" s="726">
        <f>BJ12/$BL12</f>
        <v>0.27110582639714625</v>
      </c>
      <c r="BL12" s="849">
        <f>'Table 4 Perf Markings excl NOMS'!J58+'Table 4 Perf Markings NOMS'!J58</f>
        <v>841</v>
      </c>
      <c r="BM12" s="5"/>
      <c r="BN12" s="849">
        <f>'Table 4 Perf Markings excl NOMS'!G83+'Table 4 Perf Markings NOMS'!G83</f>
        <v>135</v>
      </c>
      <c r="BO12" s="726">
        <f>BN12/$BT12</f>
        <v>6.9515962924819777E-2</v>
      </c>
      <c r="BP12" s="849">
        <f>'Table 4 Perf Markings excl NOMS'!H83+'Table 4 Perf Markings NOMS'!H83</f>
        <v>1537</v>
      </c>
      <c r="BQ12" s="726">
        <f>BP12/$BT12</f>
        <v>0.79145211122554071</v>
      </c>
      <c r="BR12" s="849">
        <f>'Table 4 Perf Markings excl NOMS'!I83+'Table 4 Perf Markings NOMS'!I83</f>
        <v>270</v>
      </c>
      <c r="BS12" s="726">
        <f>BR12/$BT12</f>
        <v>0.13903192584963955</v>
      </c>
      <c r="BT12" s="849">
        <f>'Table 4 Perf Markings excl NOMS'!J83+'Table 4 Perf Markings NOMS'!J83</f>
        <v>1942</v>
      </c>
      <c r="BU12" s="5"/>
      <c r="BV12" s="849">
        <f>'Table 4 Perf Markings excl NOMS'!G108+'Table 4 Perf Markings NOMS'!G108</f>
        <v>1079</v>
      </c>
      <c r="BW12" s="726">
        <f>BV12/$CB12</f>
        <v>4.0942551415344919E-2</v>
      </c>
      <c r="BX12" s="849">
        <f>'Table 4 Perf Markings excl NOMS'!H108+'Table 4 Perf Markings NOMS'!H108</f>
        <v>22171</v>
      </c>
      <c r="BY12" s="726">
        <f>BX12/$CB12</f>
        <v>0.84127646657053956</v>
      </c>
      <c r="BZ12" s="849">
        <f>'Table 4 Perf Markings excl NOMS'!I108+'Table 4 Perf Markings NOMS'!I108</f>
        <v>3104</v>
      </c>
      <c r="CA12" s="726">
        <f>BZ12/$CB12</f>
        <v>0.11778098201411551</v>
      </c>
      <c r="CB12" s="849">
        <f>'Table 4 Perf Markings excl NOMS'!J108+'Table 4 Perf Markings NOMS'!J108</f>
        <v>26354</v>
      </c>
      <c r="CC12" s="5"/>
    </row>
    <row r="13" spans="1:81" x14ac:dyDescent="0.25">
      <c r="A13" s="14" t="s">
        <v>13</v>
      </c>
      <c r="B13" s="846"/>
      <c r="C13" s="5"/>
      <c r="D13" s="846"/>
      <c r="E13" s="5"/>
      <c r="F13" s="846"/>
      <c r="G13" s="5"/>
      <c r="H13" s="846"/>
      <c r="I13" s="5"/>
      <c r="J13" s="846"/>
      <c r="K13" s="5"/>
      <c r="L13" s="846"/>
      <c r="M13" s="5"/>
      <c r="N13" s="846"/>
      <c r="O13" s="5"/>
      <c r="P13" s="846"/>
      <c r="Q13" s="5"/>
      <c r="R13" s="846"/>
      <c r="S13" s="5"/>
      <c r="T13" s="846"/>
      <c r="U13" s="5"/>
      <c r="V13" s="846"/>
      <c r="W13" s="5"/>
      <c r="X13" s="846"/>
      <c r="Y13" s="5"/>
      <c r="Z13" s="846"/>
      <c r="AA13" s="5"/>
      <c r="AB13" s="846"/>
      <c r="AC13" s="5"/>
      <c r="AD13" s="846"/>
      <c r="AE13" s="5"/>
      <c r="AF13" s="846"/>
      <c r="AG13" s="5"/>
      <c r="AH13" s="846"/>
      <c r="AI13" s="5"/>
      <c r="AJ13" s="846"/>
      <c r="AK13" s="5"/>
      <c r="AL13" s="846"/>
      <c r="AM13" s="5"/>
      <c r="AN13" s="846"/>
      <c r="AO13" s="5"/>
      <c r="AP13" s="846"/>
      <c r="AQ13" s="5"/>
      <c r="AR13" s="846"/>
      <c r="AS13" s="5"/>
      <c r="AT13" s="846"/>
      <c r="AU13" s="5"/>
      <c r="AV13" s="846"/>
      <c r="AW13" s="5"/>
      <c r="AX13" s="846"/>
      <c r="AY13" s="5"/>
      <c r="AZ13" s="846"/>
      <c r="BA13" s="5"/>
      <c r="BB13" s="846"/>
      <c r="BC13" s="5"/>
      <c r="BD13" s="846"/>
      <c r="BE13" s="5"/>
      <c r="BF13" s="846"/>
      <c r="BG13" s="5"/>
      <c r="BH13" s="846"/>
      <c r="BI13" s="5"/>
      <c r="BJ13" s="846"/>
      <c r="BK13" s="5"/>
      <c r="BL13" s="846"/>
      <c r="BM13" s="5"/>
      <c r="BN13" s="846"/>
      <c r="BO13" s="5"/>
      <c r="BP13" s="846"/>
      <c r="BQ13" s="5"/>
      <c r="BR13" s="846"/>
      <c r="BS13" s="5"/>
      <c r="BT13" s="846"/>
      <c r="BU13" s="5"/>
      <c r="BV13" s="846"/>
      <c r="BW13" s="5"/>
      <c r="BX13" s="846"/>
      <c r="BY13" s="5"/>
      <c r="BZ13" s="846"/>
      <c r="CA13" s="5"/>
      <c r="CB13" s="846"/>
      <c r="CC13" s="5"/>
    </row>
    <row r="14" spans="1:81" x14ac:dyDescent="0.25">
      <c r="A14" s="66" t="s">
        <v>14</v>
      </c>
      <c r="B14" s="846">
        <f>'Table 4 Perf Markings excl NOMS'!B10+'Table 4 Perf Markings NOMS'!B10</f>
        <v>158</v>
      </c>
      <c r="C14" s="727">
        <f>B14/$H14</f>
        <v>3.9888916940166622E-2</v>
      </c>
      <c r="D14" s="846">
        <f>'Table 4 Perf Markings excl NOMS'!C10+'Table 4 Perf Markings NOMS'!C10</f>
        <v>3319</v>
      </c>
      <c r="E14" s="727">
        <f>D14/$H14</f>
        <v>0.83791971724312042</v>
      </c>
      <c r="F14" s="846">
        <f>'Table 4 Perf Markings excl NOMS'!D10+'Table 4 Perf Markings NOMS'!D10</f>
        <v>484</v>
      </c>
      <c r="G14" s="727">
        <f>F14/$H14</f>
        <v>0.12219136581671296</v>
      </c>
      <c r="H14" s="846">
        <f>'Table 4 Perf Markings excl NOMS'!E10+'Table 4 Perf Markings NOMS'!E10</f>
        <v>3961</v>
      </c>
      <c r="I14" s="5"/>
      <c r="J14" s="846">
        <f>'Table 4 Perf Markings excl NOMS'!B35+'Table 4 Perf Markings NOMS'!B35</f>
        <v>41</v>
      </c>
      <c r="K14" s="727">
        <f>J14/$P14</f>
        <v>2.8120713305898493E-2</v>
      </c>
      <c r="L14" s="846">
        <f>'Table 4 Perf Markings excl NOMS'!C35+'Table 4 Perf Markings NOMS'!C35</f>
        <v>1071</v>
      </c>
      <c r="M14" s="727">
        <f>L14/$P14</f>
        <v>0.73456790123456794</v>
      </c>
      <c r="N14" s="846">
        <f>'Table 4 Perf Markings excl NOMS'!D35+'Table 4 Perf Markings NOMS'!D35</f>
        <v>346</v>
      </c>
      <c r="O14" s="727">
        <f>N14/$P14</f>
        <v>0.23731138545953362</v>
      </c>
      <c r="P14" s="846">
        <f>'Table 4 Perf Markings excl NOMS'!E35+'Table 4 Perf Markings NOMS'!E35</f>
        <v>1458</v>
      </c>
      <c r="Q14" s="5"/>
      <c r="R14" s="846">
        <f>'Table 4 Perf Markings excl NOMS'!B60+'Table 4 Perf Markings NOMS'!B60</f>
        <v>2</v>
      </c>
      <c r="S14" s="727">
        <f>R14/$X14</f>
        <v>6.8965517241379309E-2</v>
      </c>
      <c r="T14" s="846">
        <f>'Table 4 Perf Markings excl NOMS'!C60+'Table 4 Perf Markings NOMS'!C60</f>
        <v>12</v>
      </c>
      <c r="U14" s="727">
        <f>T14/$X14</f>
        <v>0.41379310344827586</v>
      </c>
      <c r="V14" s="846">
        <f>'Table 4 Perf Markings excl NOMS'!D60+'Table 4 Perf Markings NOMS'!D60</f>
        <v>15</v>
      </c>
      <c r="W14" s="727">
        <f>V14/$X14</f>
        <v>0.51724137931034486</v>
      </c>
      <c r="X14" s="846">
        <f>'Table 4 Perf Markings excl NOMS'!E60+'Table 4 Perf Markings NOMS'!E60</f>
        <v>29</v>
      </c>
      <c r="Y14" s="5"/>
      <c r="Z14" s="846">
        <f>'Table 4 Perf Markings excl NOMS'!B85+'Table 4 Perf Markings NOMS'!B85</f>
        <v>21</v>
      </c>
      <c r="AA14" s="727">
        <f>Z14/$AF14</f>
        <v>3.1963470319634701E-2</v>
      </c>
      <c r="AB14" s="846">
        <f>'Table 4 Perf Markings excl NOMS'!C85+'Table 4 Perf Markings NOMS'!C85</f>
        <v>562</v>
      </c>
      <c r="AC14" s="727">
        <f>AB14/$AF14</f>
        <v>0.85540334855403344</v>
      </c>
      <c r="AD14" s="846">
        <f>'Table 4 Perf Markings excl NOMS'!D85+'Table 4 Perf Markings NOMS'!D85</f>
        <v>74</v>
      </c>
      <c r="AE14" s="727">
        <f>AD14/$AF14</f>
        <v>0.11263318112633181</v>
      </c>
      <c r="AF14" s="846">
        <f>'Table 4 Perf Markings excl NOMS'!E85+'Table 4 Perf Markings NOMS'!E85</f>
        <v>657</v>
      </c>
      <c r="AG14" s="5"/>
      <c r="AH14" s="846">
        <f>'Table 4 Perf Markings excl NOMS'!B110+'Table 4 Perf Markings NOMS'!B110</f>
        <v>222</v>
      </c>
      <c r="AI14" s="727">
        <f>AH14/$AN14</f>
        <v>3.6363636363636362E-2</v>
      </c>
      <c r="AJ14" s="846">
        <f>'Table 4 Perf Markings excl NOMS'!C110+'Table 4 Perf Markings NOMS'!C110</f>
        <v>4964</v>
      </c>
      <c r="AK14" s="727">
        <f>AJ14/$AN14</f>
        <v>0.81310401310401315</v>
      </c>
      <c r="AL14" s="846">
        <f>'Table 4 Perf Markings excl NOMS'!D110+'Table 4 Perf Markings NOMS'!D110</f>
        <v>919</v>
      </c>
      <c r="AM14" s="727">
        <f>AL14/$AN14</f>
        <v>0.15053235053235053</v>
      </c>
      <c r="AN14" s="846">
        <f>'Table 4 Perf Markings excl NOMS'!E110+'Table 4 Perf Markings NOMS'!E110</f>
        <v>6105</v>
      </c>
      <c r="AO14" s="5"/>
      <c r="AP14" s="846">
        <f>'Table 4 Perf Markings excl NOMS'!G10+'Table 4 Perf Markings NOMS'!G10</f>
        <v>127</v>
      </c>
      <c r="AQ14" s="727">
        <f>AP14/$AV14</f>
        <v>4.017715912685859E-2</v>
      </c>
      <c r="AR14" s="846">
        <f>'Table 4 Perf Markings excl NOMS'!H10+'Table 4 Perf Markings NOMS'!H10</f>
        <v>2601</v>
      </c>
      <c r="AS14" s="727">
        <f>AR14/$AV14</f>
        <v>0.82284087314141097</v>
      </c>
      <c r="AT14" s="846">
        <f>'Table 4 Perf Markings excl NOMS'!I10+'Table 4 Perf Markings NOMS'!I10</f>
        <v>433</v>
      </c>
      <c r="AU14" s="727">
        <f>AT14/$AV14</f>
        <v>0.13698196773173046</v>
      </c>
      <c r="AV14" s="846">
        <f>'Table 4 Perf Markings excl NOMS'!J10+'Table 4 Perf Markings NOMS'!J10</f>
        <v>3161</v>
      </c>
      <c r="AW14" s="5"/>
      <c r="AX14" s="846">
        <f>'Table 4 Perf Markings excl NOMS'!G35+'Table 4 Perf Markings NOMS'!G35</f>
        <v>43</v>
      </c>
      <c r="AY14" s="727">
        <f>AX14/$BD14</f>
        <v>3.7423846823324627E-2</v>
      </c>
      <c r="AZ14" s="846">
        <f>'Table 4 Perf Markings excl NOMS'!H35+'Table 4 Perf Markings NOMS'!H35</f>
        <v>806</v>
      </c>
      <c r="BA14" s="727">
        <f>AZ14/$BD14</f>
        <v>0.70147954743255003</v>
      </c>
      <c r="BB14" s="846">
        <f>'Table 4 Perf Markings excl NOMS'!I35+'Table 4 Perf Markings NOMS'!I35</f>
        <v>300</v>
      </c>
      <c r="BC14" s="727">
        <f>BB14/$BD14</f>
        <v>0.26109660574412535</v>
      </c>
      <c r="BD14" s="846">
        <f>'Table 4 Perf Markings excl NOMS'!J35+'Table 4 Perf Markings NOMS'!J35</f>
        <v>1149</v>
      </c>
      <c r="BE14" s="5"/>
      <c r="BF14" s="927">
        <f>'Table 4 Perf Markings excl NOMS'!G60+'Table 4 Perf Markings NOMS'!G60</f>
        <v>0</v>
      </c>
      <c r="BG14" s="727">
        <f>BF14/$BL14</f>
        <v>0</v>
      </c>
      <c r="BH14" s="846">
        <f>'Table 4 Perf Markings excl NOMS'!H60+'Table 4 Perf Markings NOMS'!H60</f>
        <v>11</v>
      </c>
      <c r="BI14" s="727">
        <f>BH14/$BL14</f>
        <v>0.47826086956521741</v>
      </c>
      <c r="BJ14" s="846">
        <f>'Table 4 Perf Markings excl NOMS'!I60+'Table 4 Perf Markings NOMS'!I60</f>
        <v>12</v>
      </c>
      <c r="BK14" s="727">
        <f>BJ14/$BL14</f>
        <v>0.52173913043478259</v>
      </c>
      <c r="BL14" s="846">
        <f>'Table 4 Perf Markings excl NOMS'!J60+'Table 4 Perf Markings NOMS'!J60</f>
        <v>23</v>
      </c>
      <c r="BM14" s="5"/>
      <c r="BN14" s="846">
        <f>'Table 4 Perf Markings excl NOMS'!G85+'Table 4 Perf Markings NOMS'!G85</f>
        <v>69</v>
      </c>
      <c r="BO14" s="727">
        <f>BN14/$BT14</f>
        <v>0.10087719298245613</v>
      </c>
      <c r="BP14" s="846">
        <f>'Table 4 Perf Markings excl NOMS'!H85+'Table 4 Perf Markings NOMS'!H85</f>
        <v>543</v>
      </c>
      <c r="BQ14" s="727">
        <f>BP14/$BT14</f>
        <v>0.79385964912280704</v>
      </c>
      <c r="BR14" s="846">
        <f>'Table 4 Perf Markings excl NOMS'!I85+'Table 4 Perf Markings NOMS'!I85</f>
        <v>72</v>
      </c>
      <c r="BS14" s="727">
        <f>BR14/$BT14</f>
        <v>0.10526315789473684</v>
      </c>
      <c r="BT14" s="846">
        <f>'Table 4 Perf Markings excl NOMS'!J85+'Table 4 Perf Markings NOMS'!J85</f>
        <v>684</v>
      </c>
      <c r="BU14" s="5"/>
      <c r="BV14" s="846">
        <f>'Table 4 Perf Markings excl NOMS'!G110+'Table 4 Perf Markings NOMS'!G110</f>
        <v>239</v>
      </c>
      <c r="BW14" s="727">
        <f>BV14/$CB14</f>
        <v>4.7638030695634839E-2</v>
      </c>
      <c r="BX14" s="846">
        <f>'Table 4 Perf Markings excl NOMS'!H110+'Table 4 Perf Markings NOMS'!H110</f>
        <v>3961</v>
      </c>
      <c r="BY14" s="727">
        <f>BX14/$CB14</f>
        <v>0.78951564680087705</v>
      </c>
      <c r="BZ14" s="846">
        <f>'Table 4 Perf Markings excl NOMS'!I110+'Table 4 Perf Markings NOMS'!I110</f>
        <v>817</v>
      </c>
      <c r="CA14" s="727">
        <f>BZ14/$CB14</f>
        <v>0.16284632250348813</v>
      </c>
      <c r="CB14" s="846">
        <f>'Table 4 Perf Markings excl NOMS'!J110+'Table 4 Perf Markings NOMS'!J110</f>
        <v>5017</v>
      </c>
      <c r="CC14" s="5"/>
    </row>
    <row r="15" spans="1:81" x14ac:dyDescent="0.25">
      <c r="A15" s="66" t="s">
        <v>15</v>
      </c>
      <c r="B15" s="846">
        <f>'Table 4 Perf Markings excl NOMS'!B11+'Table 4 Perf Markings NOMS'!B11</f>
        <v>205</v>
      </c>
      <c r="C15" s="727">
        <f t="shared" ref="C15:E18" si="0">B15/$H15</f>
        <v>2.958152958152958E-2</v>
      </c>
      <c r="D15" s="846">
        <f>'Table 4 Perf Markings excl NOMS'!C11+'Table 4 Perf Markings NOMS'!C11</f>
        <v>5988</v>
      </c>
      <c r="E15" s="727">
        <f t="shared" si="0"/>
        <v>0.8640692640692641</v>
      </c>
      <c r="F15" s="846">
        <f>'Table 4 Perf Markings excl NOMS'!D11+'Table 4 Perf Markings NOMS'!D11</f>
        <v>737</v>
      </c>
      <c r="G15" s="727">
        <f>F15/$H15</f>
        <v>0.10634920634920635</v>
      </c>
      <c r="H15" s="846">
        <f>'Table 4 Perf Markings excl NOMS'!E11+'Table 4 Perf Markings NOMS'!E11</f>
        <v>6930</v>
      </c>
      <c r="I15" s="5"/>
      <c r="J15" s="846">
        <f>'Table 4 Perf Markings excl NOMS'!B36+'Table 4 Perf Markings NOMS'!B36</f>
        <v>130</v>
      </c>
      <c r="K15" s="727">
        <f>J15/$P15</f>
        <v>3.1584062196307092E-2</v>
      </c>
      <c r="L15" s="846">
        <f>'Table 4 Perf Markings excl NOMS'!C36+'Table 4 Perf Markings NOMS'!C36</f>
        <v>3022</v>
      </c>
      <c r="M15" s="727">
        <f>L15/$P15</f>
        <v>0.73420796890184647</v>
      </c>
      <c r="N15" s="846">
        <f>'Table 4 Perf Markings excl NOMS'!D36+'Table 4 Perf Markings NOMS'!D36</f>
        <v>964</v>
      </c>
      <c r="O15" s="727">
        <f>N15/$P15</f>
        <v>0.23420796890184645</v>
      </c>
      <c r="P15" s="846">
        <f>'Table 4 Perf Markings excl NOMS'!E36+'Table 4 Perf Markings NOMS'!E36</f>
        <v>4116</v>
      </c>
      <c r="Q15" s="5"/>
      <c r="R15" s="846">
        <f>'Table 4 Perf Markings excl NOMS'!B61+'Table 4 Perf Markings NOMS'!B61</f>
        <v>11</v>
      </c>
      <c r="S15" s="727">
        <f>R15/$X15</f>
        <v>2.9177718832891247E-2</v>
      </c>
      <c r="T15" s="846">
        <f>'Table 4 Perf Markings excl NOMS'!C61+'Table 4 Perf Markings NOMS'!C61</f>
        <v>231</v>
      </c>
      <c r="U15" s="727">
        <f>T15/$X15</f>
        <v>0.61273209549071617</v>
      </c>
      <c r="V15" s="846">
        <f>'Table 4 Perf Markings excl NOMS'!D61+'Table 4 Perf Markings NOMS'!D61</f>
        <v>135</v>
      </c>
      <c r="W15" s="727">
        <f>V15/$X15</f>
        <v>0.35809018567639256</v>
      </c>
      <c r="X15" s="846">
        <f>'Table 4 Perf Markings excl NOMS'!E61+'Table 4 Perf Markings NOMS'!E61</f>
        <v>377</v>
      </c>
      <c r="Y15" s="5"/>
      <c r="Z15" s="846">
        <f>'Table 4 Perf Markings excl NOMS'!B86+'Table 4 Perf Markings NOMS'!B86</f>
        <v>36</v>
      </c>
      <c r="AA15" s="727">
        <f>Z15/$AF15</f>
        <v>1.8099547511312219E-2</v>
      </c>
      <c r="AB15" s="846">
        <f>'Table 4 Perf Markings excl NOMS'!C86+'Table 4 Perf Markings NOMS'!C86</f>
        <v>1679</v>
      </c>
      <c r="AC15" s="727">
        <f>AB15/$AF15</f>
        <v>0.84414278531925591</v>
      </c>
      <c r="AD15" s="846">
        <f>'Table 4 Perf Markings excl NOMS'!D86+'Table 4 Perf Markings NOMS'!D86</f>
        <v>274</v>
      </c>
      <c r="AE15" s="727">
        <f>AD15/$AF15</f>
        <v>0.13775766716943189</v>
      </c>
      <c r="AF15" s="846">
        <f>'Table 4 Perf Markings excl NOMS'!E86+'Table 4 Perf Markings NOMS'!E86</f>
        <v>1989</v>
      </c>
      <c r="AG15" s="5"/>
      <c r="AH15" s="846">
        <f>'Table 4 Perf Markings excl NOMS'!B111+'Table 4 Perf Markings NOMS'!B111</f>
        <v>382</v>
      </c>
      <c r="AI15" s="727">
        <f>AH15/$AN15</f>
        <v>2.8481956456904264E-2</v>
      </c>
      <c r="AJ15" s="846">
        <f>'Table 4 Perf Markings excl NOMS'!C111+'Table 4 Perf Markings NOMS'!C111</f>
        <v>10920</v>
      </c>
      <c r="AK15" s="727">
        <f>AJ15/$AN15</f>
        <v>0.81419624217119002</v>
      </c>
      <c r="AL15" s="846">
        <f>'Table 4 Perf Markings excl NOMS'!D111+'Table 4 Perf Markings NOMS'!D111</f>
        <v>2110</v>
      </c>
      <c r="AM15" s="727">
        <f>AL15/$AN15</f>
        <v>0.15732180137190577</v>
      </c>
      <c r="AN15" s="846">
        <f>'Table 4 Perf Markings excl NOMS'!E111+'Table 4 Perf Markings NOMS'!E111</f>
        <v>13412</v>
      </c>
      <c r="AO15" s="5"/>
      <c r="AP15" s="846">
        <f>'Table 4 Perf Markings excl NOMS'!G11+'Table 4 Perf Markings NOMS'!G11</f>
        <v>229</v>
      </c>
      <c r="AQ15" s="727">
        <f>AP15/$AV15</f>
        <v>3.4781287970838397E-2</v>
      </c>
      <c r="AR15" s="846">
        <f>'Table 4 Perf Markings excl NOMS'!H11+'Table 4 Perf Markings NOMS'!H11</f>
        <v>5576</v>
      </c>
      <c r="AS15" s="727">
        <f>AR15/$AV15</f>
        <v>0.84690157958687728</v>
      </c>
      <c r="AT15" s="846">
        <f>'Table 4 Perf Markings excl NOMS'!I11+'Table 4 Perf Markings NOMS'!I11</f>
        <v>779</v>
      </c>
      <c r="AU15" s="727">
        <f>AT15/$AV15</f>
        <v>0.11831713244228433</v>
      </c>
      <c r="AV15" s="846">
        <f>'Table 4 Perf Markings excl NOMS'!J11+'Table 4 Perf Markings NOMS'!J11</f>
        <v>6584</v>
      </c>
      <c r="AW15" s="5"/>
      <c r="AX15" s="846">
        <f>'Table 4 Perf Markings excl NOMS'!G36+'Table 4 Perf Markings NOMS'!G36</f>
        <v>152</v>
      </c>
      <c r="AY15" s="727">
        <f>AX15/$BD15</f>
        <v>3.7558685446009391E-2</v>
      </c>
      <c r="AZ15" s="846">
        <f>'Table 4 Perf Markings excl NOMS'!H36+'Table 4 Perf Markings NOMS'!H36</f>
        <v>2954</v>
      </c>
      <c r="BA15" s="727">
        <f>AZ15/$BD15</f>
        <v>0.72992340004941936</v>
      </c>
      <c r="BB15" s="846">
        <f>'Table 4 Perf Markings excl NOMS'!I36+'Table 4 Perf Markings NOMS'!I36</f>
        <v>941</v>
      </c>
      <c r="BC15" s="727">
        <f>BB15/$BD15</f>
        <v>0.23251791450457129</v>
      </c>
      <c r="BD15" s="846">
        <f>'Table 4 Perf Markings excl NOMS'!J36+'Table 4 Perf Markings NOMS'!J36</f>
        <v>4047</v>
      </c>
      <c r="BE15" s="5"/>
      <c r="BF15" s="927">
        <f>'Table 4 Perf Markings excl NOMS'!G61+'Table 4 Perf Markings NOMS'!G61</f>
        <v>9</v>
      </c>
      <c r="BG15" s="727">
        <f>BF15/$BL15</f>
        <v>2.4861878453038673E-2</v>
      </c>
      <c r="BH15" s="846">
        <f>'Table 4 Perf Markings excl NOMS'!H61+'Table 4 Perf Markings NOMS'!H61</f>
        <v>212</v>
      </c>
      <c r="BI15" s="727">
        <f>BH15/$BL15</f>
        <v>0.58563535911602205</v>
      </c>
      <c r="BJ15" s="846">
        <f>'Table 4 Perf Markings excl NOMS'!I61+'Table 4 Perf Markings NOMS'!I61</f>
        <v>141</v>
      </c>
      <c r="BK15" s="727">
        <f>BJ15/$BL15</f>
        <v>0.38950276243093923</v>
      </c>
      <c r="BL15" s="846">
        <f>'Table 4 Perf Markings excl NOMS'!J61+'Table 4 Perf Markings NOMS'!J61</f>
        <v>362</v>
      </c>
      <c r="BM15" s="5"/>
      <c r="BN15" s="846">
        <f>'Table 4 Perf Markings excl NOMS'!G86+'Table 4 Perf Markings NOMS'!G86</f>
        <v>67</v>
      </c>
      <c r="BO15" s="727">
        <f>BN15/$BT15</f>
        <v>3.1293787949556284E-2</v>
      </c>
      <c r="BP15" s="846">
        <f>'Table 4 Perf Markings excl NOMS'!H86+'Table 4 Perf Markings NOMS'!H86</f>
        <v>1666.0000000000002</v>
      </c>
      <c r="BQ15" s="727">
        <f>BP15/$BT15</f>
        <v>0.77814105558150404</v>
      </c>
      <c r="BR15" s="846">
        <f>'Table 4 Perf Markings excl NOMS'!I86+'Table 4 Perf Markings NOMS'!I86</f>
        <v>407.99999999999994</v>
      </c>
      <c r="BS15" s="727">
        <f>BR15/$BT15</f>
        <v>0.19056515646893973</v>
      </c>
      <c r="BT15" s="846">
        <f>'Table 4 Perf Markings excl NOMS'!J86+'Table 4 Perf Markings NOMS'!J86</f>
        <v>2141</v>
      </c>
      <c r="BU15" s="5"/>
      <c r="BV15" s="846">
        <f>'Table 4 Perf Markings excl NOMS'!G111+'Table 4 Perf Markings NOMS'!G111</f>
        <v>457</v>
      </c>
      <c r="BW15" s="727">
        <f>BV15/$CB15</f>
        <v>3.4795188061519718E-2</v>
      </c>
      <c r="BX15" s="846">
        <f>'Table 4 Perf Markings excl NOMS'!H111+'Table 4 Perf Markings NOMS'!H111</f>
        <v>10408</v>
      </c>
      <c r="BY15" s="727">
        <f>BX15/$CB15</f>
        <v>0.79244708390437035</v>
      </c>
      <c r="BZ15" s="846">
        <f>'Table 4 Perf Markings excl NOMS'!I111+'Table 4 Perf Markings NOMS'!I111</f>
        <v>2269</v>
      </c>
      <c r="CA15" s="727">
        <f>BZ15/$CB15</f>
        <v>0.17275772803410994</v>
      </c>
      <c r="CB15" s="846">
        <f>'Table 4 Perf Markings excl NOMS'!J111+'Table 4 Perf Markings NOMS'!J111</f>
        <v>13134</v>
      </c>
      <c r="CC15" s="5"/>
    </row>
    <row r="16" spans="1:81" x14ac:dyDescent="0.25">
      <c r="A16" s="66" t="s">
        <v>16</v>
      </c>
      <c r="B16" s="846">
        <f>'Table 4 Perf Markings excl NOMS'!B12+'Table 4 Perf Markings NOMS'!B12</f>
        <v>242</v>
      </c>
      <c r="C16" s="727">
        <f t="shared" si="0"/>
        <v>2.5142857142857144E-2</v>
      </c>
      <c r="D16" s="846">
        <f>'Table 4 Perf Markings excl NOMS'!C12+'Table 4 Perf Markings NOMS'!C12</f>
        <v>8461</v>
      </c>
      <c r="E16" s="727">
        <f t="shared" si="0"/>
        <v>0.8790649350649351</v>
      </c>
      <c r="F16" s="846">
        <f>'Table 4 Perf Markings excl NOMS'!D12+'Table 4 Perf Markings NOMS'!D12</f>
        <v>922</v>
      </c>
      <c r="G16" s="727">
        <f>F16/$H16</f>
        <v>9.579220779220779E-2</v>
      </c>
      <c r="H16" s="846">
        <f>'Table 4 Perf Markings excl NOMS'!E12+'Table 4 Perf Markings NOMS'!E12</f>
        <v>9625</v>
      </c>
      <c r="I16" s="5"/>
      <c r="J16" s="846">
        <f>'Table 4 Perf Markings excl NOMS'!B37+'Table 4 Perf Markings NOMS'!B37</f>
        <v>233</v>
      </c>
      <c r="K16" s="727">
        <f>J16/$P16</f>
        <v>3.7084195448034381E-2</v>
      </c>
      <c r="L16" s="846">
        <f>'Table 4 Perf Markings excl NOMS'!C37+'Table 4 Perf Markings NOMS'!C37</f>
        <v>4735</v>
      </c>
      <c r="M16" s="727">
        <f>L16/$P16</f>
        <v>0.75362088174438957</v>
      </c>
      <c r="N16" s="846">
        <f>'Table 4 Perf Markings excl NOMS'!D37+'Table 4 Perf Markings NOMS'!D37</f>
        <v>1315</v>
      </c>
      <c r="O16" s="727">
        <f>N16/$P16</f>
        <v>0.209294922807576</v>
      </c>
      <c r="P16" s="846">
        <f>'Table 4 Perf Markings excl NOMS'!E37+'Table 4 Perf Markings NOMS'!E37</f>
        <v>6283</v>
      </c>
      <c r="Q16" s="5"/>
      <c r="R16" s="846">
        <f>'Table 4 Perf Markings excl NOMS'!B62+'Table 4 Perf Markings NOMS'!B62</f>
        <v>25</v>
      </c>
      <c r="S16" s="727">
        <f>R16/$X16</f>
        <v>3.918495297805643E-2</v>
      </c>
      <c r="T16" s="846">
        <f>'Table 4 Perf Markings excl NOMS'!C62+'Table 4 Perf Markings NOMS'!C62</f>
        <v>389</v>
      </c>
      <c r="U16" s="727">
        <f>T16/$X16</f>
        <v>0.60971786833855801</v>
      </c>
      <c r="V16" s="846">
        <f>'Table 4 Perf Markings excl NOMS'!D62+'Table 4 Perf Markings NOMS'!D62</f>
        <v>224</v>
      </c>
      <c r="W16" s="727">
        <f>V16/$X16</f>
        <v>0.35109717868338558</v>
      </c>
      <c r="X16" s="846">
        <f>'Table 4 Perf Markings excl NOMS'!E62+'Table 4 Perf Markings NOMS'!E62</f>
        <v>638</v>
      </c>
      <c r="Y16" s="5"/>
      <c r="Z16" s="846">
        <f>'Table 4 Perf Markings excl NOMS'!B87+'Table 4 Perf Markings NOMS'!B87</f>
        <v>53</v>
      </c>
      <c r="AA16" s="727">
        <f>Z16/$AF16</f>
        <v>2.9477196885428252E-2</v>
      </c>
      <c r="AB16" s="846">
        <f>'Table 4 Perf Markings excl NOMS'!C87+'Table 4 Perf Markings NOMS'!C87</f>
        <v>1552</v>
      </c>
      <c r="AC16" s="727">
        <f>AB16/$AF16</f>
        <v>0.86318131256952169</v>
      </c>
      <c r="AD16" s="846">
        <f>'Table 4 Perf Markings excl NOMS'!D87+'Table 4 Perf Markings NOMS'!D87</f>
        <v>193</v>
      </c>
      <c r="AE16" s="727">
        <f>AD16/$AF16</f>
        <v>0.10734149054505006</v>
      </c>
      <c r="AF16" s="846">
        <f>'Table 4 Perf Markings excl NOMS'!E87+'Table 4 Perf Markings NOMS'!E87</f>
        <v>1798</v>
      </c>
      <c r="AG16" s="5"/>
      <c r="AH16" s="846">
        <f>'Table 4 Perf Markings excl NOMS'!B112+'Table 4 Perf Markings NOMS'!B112</f>
        <v>553</v>
      </c>
      <c r="AI16" s="727">
        <f>AH16/$AN16</f>
        <v>3.0146096816397731E-2</v>
      </c>
      <c r="AJ16" s="846">
        <f>'Table 4 Perf Markings excl NOMS'!C112+'Table 4 Perf Markings NOMS'!C112</f>
        <v>15137</v>
      </c>
      <c r="AK16" s="727">
        <f>AJ16/$AN16</f>
        <v>0.82517444395987793</v>
      </c>
      <c r="AL16" s="846">
        <f>'Table 4 Perf Markings excl NOMS'!D112+'Table 4 Perf Markings NOMS'!D112</f>
        <v>2654</v>
      </c>
      <c r="AM16" s="727">
        <f>AL16/$AN16</f>
        <v>0.14467945922372438</v>
      </c>
      <c r="AN16" s="846">
        <f>'Table 4 Perf Markings excl NOMS'!E112+'Table 4 Perf Markings NOMS'!E112</f>
        <v>18344</v>
      </c>
      <c r="AO16" s="5"/>
      <c r="AP16" s="846">
        <f>'Table 4 Perf Markings excl NOMS'!G12+'Table 4 Perf Markings NOMS'!G12</f>
        <v>262</v>
      </c>
      <c r="AQ16" s="727">
        <f>AP16/$AV16</f>
        <v>3.2361660079051384E-2</v>
      </c>
      <c r="AR16" s="846">
        <f>'Table 4 Perf Markings excl NOMS'!H12+'Table 4 Perf Markings NOMS'!H12</f>
        <v>6991</v>
      </c>
      <c r="AS16" s="727">
        <f>AR16/$AV16</f>
        <v>0.86351284584980237</v>
      </c>
      <c r="AT16" s="846">
        <f>'Table 4 Perf Markings excl NOMS'!I12+'Table 4 Perf Markings NOMS'!I12</f>
        <v>843</v>
      </c>
      <c r="AU16" s="727">
        <f>AT16/$AV16</f>
        <v>0.10412549407114624</v>
      </c>
      <c r="AV16" s="846">
        <f>'Table 4 Perf Markings excl NOMS'!J12+'Table 4 Perf Markings NOMS'!J12</f>
        <v>8096</v>
      </c>
      <c r="AW16" s="5"/>
      <c r="AX16" s="846">
        <f>'Table 4 Perf Markings excl NOMS'!G37+'Table 4 Perf Markings NOMS'!G37</f>
        <v>228</v>
      </c>
      <c r="AY16" s="727">
        <f>AX16/$BD16</f>
        <v>4.223004260048157E-2</v>
      </c>
      <c r="AZ16" s="846">
        <f>'Table 4 Perf Markings excl NOMS'!H37+'Table 4 Perf Markings NOMS'!H37</f>
        <v>4026</v>
      </c>
      <c r="BA16" s="727">
        <f>AZ16/$BD16</f>
        <v>0.74569364697166141</v>
      </c>
      <c r="BB16" s="846">
        <f>'Table 4 Perf Markings excl NOMS'!I37+'Table 4 Perf Markings NOMS'!I37</f>
        <v>1145</v>
      </c>
      <c r="BC16" s="727">
        <f>BB16/$BD16</f>
        <v>0.21207631042785702</v>
      </c>
      <c r="BD16" s="846">
        <f>'Table 4 Perf Markings excl NOMS'!J37+'Table 4 Perf Markings NOMS'!J37</f>
        <v>5399</v>
      </c>
      <c r="BE16" s="5"/>
      <c r="BF16" s="927">
        <f>'Table 4 Perf Markings excl NOMS'!G62+'Table 4 Perf Markings NOMS'!G62</f>
        <v>27</v>
      </c>
      <c r="BG16" s="727">
        <f>BF16/$BL16</f>
        <v>4.5996592844974447E-2</v>
      </c>
      <c r="BH16" s="846">
        <f>'Table 4 Perf Markings excl NOMS'!H62+'Table 4 Perf Markings NOMS'!H62</f>
        <v>391</v>
      </c>
      <c r="BI16" s="727">
        <f>BH16/$BL16</f>
        <v>0.66609880749574102</v>
      </c>
      <c r="BJ16" s="846">
        <f>'Table 4 Perf Markings excl NOMS'!I62+'Table 4 Perf Markings NOMS'!I62</f>
        <v>169</v>
      </c>
      <c r="BK16" s="727">
        <f>BJ16/$BL16</f>
        <v>0.2879045996592845</v>
      </c>
      <c r="BL16" s="846">
        <f>'Table 4 Perf Markings excl NOMS'!J62+'Table 4 Perf Markings NOMS'!J62</f>
        <v>587</v>
      </c>
      <c r="BM16" s="5"/>
      <c r="BN16" s="846">
        <f>'Table 4 Perf Markings excl NOMS'!G87+'Table 4 Perf Markings NOMS'!G87</f>
        <v>93.000000000000014</v>
      </c>
      <c r="BO16" s="727">
        <f>BN16/$BT16</f>
        <v>4.8998946259220244E-2</v>
      </c>
      <c r="BP16" s="846">
        <f>'Table 4 Perf Markings excl NOMS'!H87+'Table 4 Perf Markings NOMS'!H87</f>
        <v>1477.9999999999998</v>
      </c>
      <c r="BQ16" s="727">
        <f>BP16/$BT16</f>
        <v>0.77871443624868275</v>
      </c>
      <c r="BR16" s="846">
        <f>'Table 4 Perf Markings excl NOMS'!I87+'Table 4 Perf Markings NOMS'!I87</f>
        <v>327</v>
      </c>
      <c r="BS16" s="727">
        <f>BR16/$BT16</f>
        <v>0.17228661749209698</v>
      </c>
      <c r="BT16" s="846">
        <f>'Table 4 Perf Markings excl NOMS'!J87+'Table 4 Perf Markings NOMS'!J87</f>
        <v>1897.9999999999998</v>
      </c>
      <c r="BU16" s="5"/>
      <c r="BV16" s="846">
        <f>'Table 4 Perf Markings excl NOMS'!G112+'Table 4 Perf Markings NOMS'!G112</f>
        <v>610</v>
      </c>
      <c r="BW16" s="727">
        <f>BV16/$CB16</f>
        <v>3.8172715894868585E-2</v>
      </c>
      <c r="BX16" s="846">
        <f>'Table 4 Perf Markings excl NOMS'!H112+'Table 4 Perf Markings NOMS'!H112</f>
        <v>12886</v>
      </c>
      <c r="BY16" s="727">
        <f>BX16/$CB16</f>
        <v>0.80638297872340425</v>
      </c>
      <c r="BZ16" s="846">
        <f>'Table 4 Perf Markings excl NOMS'!I112+'Table 4 Perf Markings NOMS'!I112</f>
        <v>2484</v>
      </c>
      <c r="CA16" s="727">
        <f>BZ16/$CB16</f>
        <v>0.15544430538172715</v>
      </c>
      <c r="CB16" s="846">
        <f>'Table 4 Perf Markings excl NOMS'!J112+'Table 4 Perf Markings NOMS'!J112</f>
        <v>15980</v>
      </c>
      <c r="CC16" s="5"/>
    </row>
    <row r="17" spans="1:81" x14ac:dyDescent="0.25">
      <c r="A17" s="66" t="s">
        <v>17</v>
      </c>
      <c r="B17" s="846">
        <f>'Table 4 Perf Markings excl NOMS'!B13+'Table 4 Perf Markings NOMS'!B13</f>
        <v>274</v>
      </c>
      <c r="C17" s="727">
        <f t="shared" si="0"/>
        <v>2.9602420051858255E-2</v>
      </c>
      <c r="D17" s="846">
        <f>'Table 4 Perf Markings excl NOMS'!C13+'Table 4 Perf Markings NOMS'!C13</f>
        <v>8337</v>
      </c>
      <c r="E17" s="727">
        <f t="shared" si="0"/>
        <v>0.90071305099394983</v>
      </c>
      <c r="F17" s="846">
        <f>'Table 4 Perf Markings excl NOMS'!D13+'Table 4 Perf Markings NOMS'!D13</f>
        <v>645</v>
      </c>
      <c r="G17" s="727">
        <f>F17/$H17</f>
        <v>6.9684528954191874E-2</v>
      </c>
      <c r="H17" s="846">
        <f>'Table 4 Perf Markings excl NOMS'!E13+'Table 4 Perf Markings NOMS'!E13</f>
        <v>9256</v>
      </c>
      <c r="I17" s="5"/>
      <c r="J17" s="846">
        <f>'Table 4 Perf Markings excl NOMS'!B38+'Table 4 Perf Markings NOMS'!B38</f>
        <v>227</v>
      </c>
      <c r="K17" s="727">
        <f>J17/$P17</f>
        <v>4.7114985471149853E-2</v>
      </c>
      <c r="L17" s="846">
        <f>'Table 4 Perf Markings excl NOMS'!C38+'Table 4 Perf Markings NOMS'!C38</f>
        <v>3860</v>
      </c>
      <c r="M17" s="727">
        <f>L17/$P17</f>
        <v>0.80116230801162303</v>
      </c>
      <c r="N17" s="846">
        <f>'Table 4 Perf Markings excl NOMS'!D38+'Table 4 Perf Markings NOMS'!D38</f>
        <v>731</v>
      </c>
      <c r="O17" s="727">
        <f>N17/$P17</f>
        <v>0.15172270651722705</v>
      </c>
      <c r="P17" s="846">
        <f>'Table 4 Perf Markings excl NOMS'!E38+'Table 4 Perf Markings NOMS'!E38</f>
        <v>4818</v>
      </c>
      <c r="Q17" s="5"/>
      <c r="R17" s="846">
        <f>'Table 4 Perf Markings excl NOMS'!B63+'Table 4 Perf Markings NOMS'!B63</f>
        <v>43</v>
      </c>
      <c r="S17" s="727">
        <f>R17/$X17</f>
        <v>7.0607553366174053E-2</v>
      </c>
      <c r="T17" s="846">
        <f>'Table 4 Perf Markings excl NOMS'!C63+'Table 4 Perf Markings NOMS'!C63</f>
        <v>428</v>
      </c>
      <c r="U17" s="727">
        <f>T17/$X17</f>
        <v>0.7027914614121511</v>
      </c>
      <c r="V17" s="846">
        <f>'Table 4 Perf Markings excl NOMS'!D63+'Table 4 Perf Markings NOMS'!D63</f>
        <v>138</v>
      </c>
      <c r="W17" s="727">
        <f>V17/$X17</f>
        <v>0.22660098522167488</v>
      </c>
      <c r="X17" s="846">
        <f>'Table 4 Perf Markings excl NOMS'!E63+'Table 4 Perf Markings NOMS'!E63</f>
        <v>609</v>
      </c>
      <c r="Y17" s="5"/>
      <c r="Z17" s="846">
        <f>'Table 4 Perf Markings excl NOMS'!B88+'Table 4 Perf Markings NOMS'!B88</f>
        <v>56</v>
      </c>
      <c r="AA17" s="727">
        <f>Z17/$AF17</f>
        <v>3.0237580993520519E-2</v>
      </c>
      <c r="AB17" s="846">
        <f>'Table 4 Perf Markings excl NOMS'!C88+'Table 4 Perf Markings NOMS'!C88</f>
        <v>1615</v>
      </c>
      <c r="AC17" s="727">
        <f>AB17/$AF17</f>
        <v>0.87203023758099352</v>
      </c>
      <c r="AD17" s="846">
        <f>'Table 4 Perf Markings excl NOMS'!D88+'Table 4 Perf Markings NOMS'!D88</f>
        <v>181</v>
      </c>
      <c r="AE17" s="727">
        <f>AD17/$AF17</f>
        <v>9.7732181425485967E-2</v>
      </c>
      <c r="AF17" s="846">
        <f>'Table 4 Perf Markings excl NOMS'!E88+'Table 4 Perf Markings NOMS'!E88</f>
        <v>1852</v>
      </c>
      <c r="AG17" s="5"/>
      <c r="AH17" s="846">
        <f>'Table 4 Perf Markings excl NOMS'!B113+'Table 4 Perf Markings NOMS'!B113</f>
        <v>600</v>
      </c>
      <c r="AI17" s="727">
        <f>AH17/$AN17</f>
        <v>3.6286664650740853E-2</v>
      </c>
      <c r="AJ17" s="846">
        <f>'Table 4 Perf Markings excl NOMS'!C113+'Table 4 Perf Markings NOMS'!C113</f>
        <v>14240</v>
      </c>
      <c r="AK17" s="727">
        <f>AJ17/$AN17</f>
        <v>0.86120350771091625</v>
      </c>
      <c r="AL17" s="846">
        <f>'Table 4 Perf Markings excl NOMS'!D113+'Table 4 Perf Markings NOMS'!D113</f>
        <v>1695</v>
      </c>
      <c r="AM17" s="727">
        <f>AL17/$AN17</f>
        <v>0.1025098276383429</v>
      </c>
      <c r="AN17" s="846">
        <f>'Table 4 Perf Markings excl NOMS'!E113+'Table 4 Perf Markings NOMS'!E113</f>
        <v>16535</v>
      </c>
      <c r="AO17" s="5"/>
      <c r="AP17" s="846">
        <f>'Table 4 Perf Markings excl NOMS'!G13+'Table 4 Perf Markings NOMS'!G13</f>
        <v>336</v>
      </c>
      <c r="AQ17" s="727">
        <f>AP17/$AV17</f>
        <v>3.4201954397394138E-2</v>
      </c>
      <c r="AR17" s="846">
        <f>'Table 4 Perf Markings excl NOMS'!H13+'Table 4 Perf Markings NOMS'!H13</f>
        <v>8631</v>
      </c>
      <c r="AS17" s="727">
        <f>AR17/$AV17</f>
        <v>0.87856270358306188</v>
      </c>
      <c r="AT17" s="846">
        <f>'Table 4 Perf Markings excl NOMS'!I13+'Table 4 Perf Markings NOMS'!I13</f>
        <v>857</v>
      </c>
      <c r="AU17" s="727">
        <f>AT17/$AV17</f>
        <v>8.7235342019543971E-2</v>
      </c>
      <c r="AV17" s="846">
        <f>'Table 4 Perf Markings excl NOMS'!J13+'Table 4 Perf Markings NOMS'!J13</f>
        <v>9824</v>
      </c>
      <c r="AW17" s="5"/>
      <c r="AX17" s="846">
        <f>'Table 4 Perf Markings excl NOMS'!G38+'Table 4 Perf Markings NOMS'!G38</f>
        <v>265</v>
      </c>
      <c r="AY17" s="727">
        <f>AX17/$BD17</f>
        <v>4.7644732110751528E-2</v>
      </c>
      <c r="AZ17" s="846">
        <f>'Table 4 Perf Markings excl NOMS'!H38+'Table 4 Perf Markings NOMS'!H38</f>
        <v>4405</v>
      </c>
      <c r="BA17" s="727">
        <f>AZ17/$BD17</f>
        <v>0.79198130169003955</v>
      </c>
      <c r="BB17" s="846">
        <f>'Table 4 Perf Markings excl NOMS'!I38+'Table 4 Perf Markings NOMS'!I38</f>
        <v>892</v>
      </c>
      <c r="BC17" s="727">
        <f>BB17/$BD17</f>
        <v>0.16037396619920891</v>
      </c>
      <c r="BD17" s="846">
        <f>'Table 4 Perf Markings excl NOMS'!J38+'Table 4 Perf Markings NOMS'!J38</f>
        <v>5562</v>
      </c>
      <c r="BE17" s="5"/>
      <c r="BF17" s="927">
        <f>'Table 4 Perf Markings excl NOMS'!G63+'Table 4 Perf Markings NOMS'!G63</f>
        <v>41</v>
      </c>
      <c r="BG17" s="727">
        <f>BF17/$BL17</f>
        <v>6.2404870624048703E-2</v>
      </c>
      <c r="BH17" s="846">
        <f>'Table 4 Perf Markings excl NOMS'!H63+'Table 4 Perf Markings NOMS'!H63</f>
        <v>449</v>
      </c>
      <c r="BI17" s="727">
        <f>BH17/$BL17</f>
        <v>0.68340943683409439</v>
      </c>
      <c r="BJ17" s="846">
        <f>'Table 4 Perf Markings excl NOMS'!I63+'Table 4 Perf Markings NOMS'!I63</f>
        <v>167</v>
      </c>
      <c r="BK17" s="727">
        <f>BJ17/$BL17</f>
        <v>0.25418569254185691</v>
      </c>
      <c r="BL17" s="846">
        <f>'Table 4 Perf Markings excl NOMS'!J63+'Table 4 Perf Markings NOMS'!J63</f>
        <v>657</v>
      </c>
      <c r="BM17" s="5"/>
      <c r="BN17" s="846">
        <f>'Table 4 Perf Markings excl NOMS'!G88+'Table 4 Perf Markings NOMS'!G88</f>
        <v>116</v>
      </c>
      <c r="BO17" s="727">
        <f>BN17/$BT17</f>
        <v>5.3113553113553112E-2</v>
      </c>
      <c r="BP17" s="846">
        <f>'Table 4 Perf Markings excl NOMS'!H88+'Table 4 Perf Markings NOMS'!H88</f>
        <v>1756.9999999999998</v>
      </c>
      <c r="BQ17" s="727">
        <f>BP17/$BT17</f>
        <v>0.8044871794871794</v>
      </c>
      <c r="BR17" s="846">
        <f>'Table 4 Perf Markings excl NOMS'!I88+'Table 4 Perf Markings NOMS'!I88</f>
        <v>311</v>
      </c>
      <c r="BS17" s="727">
        <f>BR17/$BT17</f>
        <v>0.14239926739926739</v>
      </c>
      <c r="BT17" s="846">
        <f>'Table 4 Perf Markings excl NOMS'!J88+'Table 4 Perf Markings NOMS'!J88</f>
        <v>2184</v>
      </c>
      <c r="BU17" s="5"/>
      <c r="BV17" s="846">
        <f>'Table 4 Perf Markings excl NOMS'!G113+'Table 4 Perf Markings NOMS'!G113</f>
        <v>758</v>
      </c>
      <c r="BW17" s="727">
        <f>BV17/$CB17</f>
        <v>4.158665715696494E-2</v>
      </c>
      <c r="BX17" s="846">
        <f>'Table 4 Perf Markings excl NOMS'!H113+'Table 4 Perf Markings NOMS'!H113</f>
        <v>15242</v>
      </c>
      <c r="BY17" s="727">
        <f>BX17/$CB17</f>
        <v>0.8362319635705272</v>
      </c>
      <c r="BZ17" s="846">
        <f>'Table 4 Perf Markings excl NOMS'!I113+'Table 4 Perf Markings NOMS'!I113</f>
        <v>2227</v>
      </c>
      <c r="CA17" s="727">
        <f>BZ17/$CB17</f>
        <v>0.12218137927250781</v>
      </c>
      <c r="CB17" s="846">
        <f>'Table 4 Perf Markings excl NOMS'!J113+'Table 4 Perf Markings NOMS'!J113</f>
        <v>18227</v>
      </c>
      <c r="CC17" s="5"/>
    </row>
    <row r="18" spans="1:81" x14ac:dyDescent="0.25">
      <c r="A18" s="66" t="s">
        <v>18</v>
      </c>
      <c r="B18" s="846">
        <f>'Table 4 Perf Markings excl NOMS'!B14+'Table 4 Perf Markings NOMS'!B14</f>
        <v>134</v>
      </c>
      <c r="C18" s="727">
        <f t="shared" si="0"/>
        <v>4.5578231292517007E-2</v>
      </c>
      <c r="D18" s="846">
        <f>'Table 4 Perf Markings excl NOMS'!C14+'Table 4 Perf Markings NOMS'!C14</f>
        <v>2708</v>
      </c>
      <c r="E18" s="727">
        <f t="shared" si="0"/>
        <v>0.92108843537414964</v>
      </c>
      <c r="F18" s="846">
        <f>'Table 4 Perf Markings excl NOMS'!D14+'Table 4 Perf Markings NOMS'!D14</f>
        <v>98</v>
      </c>
      <c r="G18" s="727">
        <f>F18/$H18</f>
        <v>3.3333333333333333E-2</v>
      </c>
      <c r="H18" s="846">
        <f>'Table 4 Perf Markings excl NOMS'!E14+'Table 4 Perf Markings NOMS'!E14</f>
        <v>2940</v>
      </c>
      <c r="I18" s="5"/>
      <c r="J18" s="846">
        <f>'Table 4 Perf Markings excl NOMS'!B39+'Table 4 Perf Markings NOMS'!B39</f>
        <v>35</v>
      </c>
      <c r="K18" s="727">
        <f>J18/$P18</f>
        <v>4.5572916666666664E-2</v>
      </c>
      <c r="L18" s="846">
        <f>'Table 4 Perf Markings excl NOMS'!C39+'Table 4 Perf Markings NOMS'!C39</f>
        <v>660</v>
      </c>
      <c r="M18" s="727">
        <f>L18/$P18</f>
        <v>0.859375</v>
      </c>
      <c r="N18" s="846">
        <f>'Table 4 Perf Markings excl NOMS'!D39+'Table 4 Perf Markings NOMS'!D39</f>
        <v>73</v>
      </c>
      <c r="O18" s="727">
        <f>N18/$P18</f>
        <v>9.5052083333333329E-2</v>
      </c>
      <c r="P18" s="846">
        <f>'Table 4 Perf Markings excl NOMS'!E39+'Table 4 Perf Markings NOMS'!E39</f>
        <v>768</v>
      </c>
      <c r="Q18" s="5"/>
      <c r="R18" s="846">
        <f>'Table 4 Perf Markings excl NOMS'!B64+'Table 4 Perf Markings NOMS'!B64</f>
        <v>12</v>
      </c>
      <c r="S18" s="727">
        <f>R18/$X18</f>
        <v>0.16</v>
      </c>
      <c r="T18" s="846">
        <f>'Table 4 Perf Markings excl NOMS'!C64+'Table 4 Perf Markings NOMS'!C64</f>
        <v>48</v>
      </c>
      <c r="U18" s="727">
        <f>T18/$X18</f>
        <v>0.64</v>
      </c>
      <c r="V18" s="846">
        <f>'Table 4 Perf Markings excl NOMS'!D64+'Table 4 Perf Markings NOMS'!D64</f>
        <v>15</v>
      </c>
      <c r="W18" s="727">
        <f>V18/$X18</f>
        <v>0.2</v>
      </c>
      <c r="X18" s="846">
        <f>'Table 4 Perf Markings excl NOMS'!E64+'Table 4 Perf Markings NOMS'!E64</f>
        <v>75</v>
      </c>
      <c r="Y18" s="5"/>
      <c r="Z18" s="846">
        <f>'Table 4 Perf Markings excl NOMS'!B89+'Table 4 Perf Markings NOMS'!B89</f>
        <v>14</v>
      </c>
      <c r="AA18" s="727">
        <f>Z18/$AF18</f>
        <v>3.043478260869565E-2</v>
      </c>
      <c r="AB18" s="846">
        <f>'Table 4 Perf Markings excl NOMS'!C89+'Table 4 Perf Markings NOMS'!C89</f>
        <v>410.00000000000006</v>
      </c>
      <c r="AC18" s="727">
        <f>AB18/$AF18</f>
        <v>0.89130434782608692</v>
      </c>
      <c r="AD18" s="846">
        <f>'Table 4 Perf Markings excl NOMS'!D89+'Table 4 Perf Markings NOMS'!D89</f>
        <v>36</v>
      </c>
      <c r="AE18" s="727">
        <f>AD18/$AF18</f>
        <v>7.8260869565217384E-2</v>
      </c>
      <c r="AF18" s="846">
        <f>'Table 4 Perf Markings excl NOMS'!E89+'Table 4 Perf Markings NOMS'!E89</f>
        <v>460.00000000000006</v>
      </c>
      <c r="AG18" s="5"/>
      <c r="AH18" s="846">
        <f>'Table 4 Perf Markings excl NOMS'!B114+'Table 4 Perf Markings NOMS'!B114</f>
        <v>195</v>
      </c>
      <c r="AI18" s="727">
        <f>AH18/$AN18</f>
        <v>4.5958048550553854E-2</v>
      </c>
      <c r="AJ18" s="846">
        <f>'Table 4 Perf Markings excl NOMS'!C114+'Table 4 Perf Markings NOMS'!C114</f>
        <v>3826</v>
      </c>
      <c r="AK18" s="727">
        <f>AJ18/$AN18</f>
        <v>0.90172048079189249</v>
      </c>
      <c r="AL18" s="846">
        <f>'Table 4 Perf Markings excl NOMS'!D114+'Table 4 Perf Markings NOMS'!D114</f>
        <v>222</v>
      </c>
      <c r="AM18" s="727">
        <f>AL18/$AN18</f>
        <v>5.2321470657553618E-2</v>
      </c>
      <c r="AN18" s="846">
        <f>'Table 4 Perf Markings excl NOMS'!E114+'Table 4 Perf Markings NOMS'!E114</f>
        <v>4243</v>
      </c>
      <c r="AO18" s="5"/>
      <c r="AP18" s="846">
        <f>'Table 4 Perf Markings excl NOMS'!G14+'Table 4 Perf Markings NOMS'!G14</f>
        <v>155</v>
      </c>
      <c r="AQ18" s="727">
        <f>AP18/$AV18</f>
        <v>4.712678625722104E-2</v>
      </c>
      <c r="AR18" s="846">
        <f>'Table 4 Perf Markings excl NOMS'!H14+'Table 4 Perf Markings NOMS'!H14</f>
        <v>2964</v>
      </c>
      <c r="AS18" s="727">
        <f>AR18/$AV18</f>
        <v>0.90118577075098816</v>
      </c>
      <c r="AT18" s="846">
        <f>'Table 4 Perf Markings excl NOMS'!I14+'Table 4 Perf Markings NOMS'!I14</f>
        <v>170</v>
      </c>
      <c r="AU18" s="727">
        <f>AT18/$AV18</f>
        <v>5.1687442991790816E-2</v>
      </c>
      <c r="AV18" s="846">
        <f>'Table 4 Perf Markings excl NOMS'!J14+'Table 4 Perf Markings NOMS'!J14</f>
        <v>3289</v>
      </c>
      <c r="AW18" s="5"/>
      <c r="AX18" s="846">
        <f>'Table 4 Perf Markings excl NOMS'!G39+'Table 4 Perf Markings NOMS'!G39</f>
        <v>59</v>
      </c>
      <c r="AY18" s="727">
        <f>AX18/$BD18</f>
        <v>5.923694779116466E-2</v>
      </c>
      <c r="AZ18" s="846">
        <f>'Table 4 Perf Markings excl NOMS'!H39+'Table 4 Perf Markings NOMS'!H39</f>
        <v>827</v>
      </c>
      <c r="BA18" s="727">
        <f>AZ18/$BD18</f>
        <v>0.83032128514056225</v>
      </c>
      <c r="BB18" s="846">
        <f>'Table 4 Perf Markings excl NOMS'!I39+'Table 4 Perf Markings NOMS'!I39</f>
        <v>110</v>
      </c>
      <c r="BC18" s="727">
        <f>BB18/$BD18</f>
        <v>0.11044176706827309</v>
      </c>
      <c r="BD18" s="846">
        <f>'Table 4 Perf Markings excl NOMS'!J39+'Table 4 Perf Markings NOMS'!J39</f>
        <v>996</v>
      </c>
      <c r="BE18" s="5"/>
      <c r="BF18" s="846">
        <f>'Table 4 Perf Markings excl NOMS'!G64+'Table 4 Perf Markings NOMS'!G64</f>
        <v>4</v>
      </c>
      <c r="BG18" s="727">
        <f>BF18/$BL18</f>
        <v>4.6511627906976744E-2</v>
      </c>
      <c r="BH18" s="846">
        <f>'Table 4 Perf Markings excl NOMS'!H64+'Table 4 Perf Markings NOMS'!H64</f>
        <v>63</v>
      </c>
      <c r="BI18" s="727">
        <f>BH18/$BL18</f>
        <v>0.73255813953488369</v>
      </c>
      <c r="BJ18" s="846">
        <f>'Table 4 Perf Markings excl NOMS'!I64+'Table 4 Perf Markings NOMS'!I64</f>
        <v>19</v>
      </c>
      <c r="BK18" s="727">
        <f>BJ18/$BL18</f>
        <v>0.22093023255813954</v>
      </c>
      <c r="BL18" s="846">
        <f>'Table 4 Perf Markings excl NOMS'!J64+'Table 4 Perf Markings NOMS'!J64</f>
        <v>86</v>
      </c>
      <c r="BM18" s="5"/>
      <c r="BN18" s="846">
        <f>'Table 4 Perf Markings excl NOMS'!G89+'Table 4 Perf Markings NOMS'!G89</f>
        <v>41</v>
      </c>
      <c r="BO18" s="727">
        <f>BN18/$BT18</f>
        <v>5.7991513437057982E-2</v>
      </c>
      <c r="BP18" s="846">
        <f>'Table 4 Perf Markings excl NOMS'!H89+'Table 4 Perf Markings NOMS'!H89</f>
        <v>584.00000000000011</v>
      </c>
      <c r="BQ18" s="727">
        <f>BP18/$BT18</f>
        <v>0.82602545968882601</v>
      </c>
      <c r="BR18" s="846">
        <f>'Table 4 Perf Markings excl NOMS'!I89+'Table 4 Perf Markings NOMS'!I89</f>
        <v>82</v>
      </c>
      <c r="BS18" s="727">
        <f>BR18/$BT18</f>
        <v>0.11598302687411596</v>
      </c>
      <c r="BT18" s="846">
        <f>'Table 4 Perf Markings excl NOMS'!J89+'Table 4 Perf Markings NOMS'!J89</f>
        <v>707.00000000000011</v>
      </c>
      <c r="BU18" s="5"/>
      <c r="BV18" s="846">
        <f>'Table 4 Perf Markings excl NOMS'!G114+'Table 4 Perf Markings NOMS'!G114</f>
        <v>259</v>
      </c>
      <c r="BW18" s="727">
        <f>BV18/$CB18</f>
        <v>5.1004332414336356E-2</v>
      </c>
      <c r="BX18" s="846">
        <f>'Table 4 Perf Markings excl NOMS'!H114+'Table 4 Perf Markings NOMS'!H114</f>
        <v>4438</v>
      </c>
      <c r="BY18" s="727">
        <f>BX18/$CB18</f>
        <v>0.87396612839700671</v>
      </c>
      <c r="BZ18" s="846">
        <f>'Table 4 Perf Markings excl NOMS'!I114+'Table 4 Perf Markings NOMS'!I114</f>
        <v>381</v>
      </c>
      <c r="CA18" s="727">
        <f>BZ18/$CB18</f>
        <v>7.5029539188656957E-2</v>
      </c>
      <c r="CB18" s="846">
        <f>'Table 4 Perf Markings excl NOMS'!J114+'Table 4 Perf Markings NOMS'!J114</f>
        <v>5078</v>
      </c>
      <c r="CC18" s="5"/>
    </row>
    <row r="19" spans="1:81" x14ac:dyDescent="0.25">
      <c r="A19" s="40" t="s">
        <v>19</v>
      </c>
      <c r="B19" s="27"/>
      <c r="C19" s="27"/>
      <c r="D19" s="27"/>
      <c r="E19" s="27"/>
      <c r="F19" s="27"/>
      <c r="G19" s="27"/>
      <c r="H19" s="27"/>
      <c r="I19" s="5"/>
      <c r="J19" s="27"/>
      <c r="K19" s="27"/>
      <c r="L19" s="27"/>
      <c r="M19" s="27"/>
      <c r="N19" s="27"/>
      <c r="O19" s="27"/>
      <c r="P19" s="27"/>
      <c r="Q19" s="5"/>
      <c r="R19" s="27"/>
      <c r="S19" s="27"/>
      <c r="T19" s="27"/>
      <c r="U19" s="27"/>
      <c r="V19" s="27"/>
      <c r="W19" s="27"/>
      <c r="X19" s="27"/>
      <c r="Y19" s="5"/>
      <c r="Z19" s="27"/>
      <c r="AA19" s="27"/>
      <c r="AB19" s="27"/>
      <c r="AC19" s="27"/>
      <c r="AD19" s="27"/>
      <c r="AE19" s="27"/>
      <c r="AF19" s="27"/>
      <c r="AG19" s="5"/>
      <c r="AH19" s="27"/>
      <c r="AI19" s="27"/>
      <c r="AJ19" s="27"/>
      <c r="AK19" s="27"/>
      <c r="AL19" s="27"/>
      <c r="AM19" s="27"/>
      <c r="AN19" s="27"/>
      <c r="AO19" s="5"/>
      <c r="AP19" s="27"/>
      <c r="AQ19" s="27"/>
      <c r="AR19" s="27"/>
      <c r="AS19" s="27"/>
      <c r="AT19" s="27"/>
      <c r="AU19" s="27"/>
      <c r="AV19" s="27"/>
      <c r="AW19" s="5"/>
      <c r="AX19" s="27"/>
      <c r="AY19" s="27"/>
      <c r="AZ19" s="27"/>
      <c r="BA19" s="27"/>
      <c r="BB19" s="27"/>
      <c r="BC19" s="27"/>
      <c r="BD19" s="27"/>
      <c r="BE19" s="5"/>
      <c r="BF19" s="27"/>
      <c r="BG19" s="27"/>
      <c r="BH19" s="27"/>
      <c r="BI19" s="27"/>
      <c r="BJ19" s="27"/>
      <c r="BK19" s="27"/>
      <c r="BL19" s="27"/>
      <c r="BM19" s="5"/>
      <c r="BN19" s="27"/>
      <c r="BO19" s="27"/>
      <c r="BP19" s="27"/>
      <c r="BQ19" s="27"/>
      <c r="BR19" s="27"/>
      <c r="BS19" s="27"/>
      <c r="BT19" s="27"/>
      <c r="BU19" s="5"/>
      <c r="BV19" s="27"/>
      <c r="BW19" s="27"/>
      <c r="BX19" s="27"/>
      <c r="BY19" s="27"/>
      <c r="BZ19" s="27"/>
      <c r="CA19" s="27"/>
      <c r="CB19" s="27"/>
      <c r="CC19" s="5"/>
    </row>
    <row r="20" spans="1:81" x14ac:dyDescent="0.25">
      <c r="A20" s="446" t="s">
        <v>21</v>
      </c>
      <c r="B20" s="813">
        <v>164</v>
      </c>
      <c r="C20" s="727">
        <v>5.2580955434434112E-2</v>
      </c>
      <c r="D20" s="813">
        <v>2753</v>
      </c>
      <c r="E20" s="727">
        <v>0.88265469701827504</v>
      </c>
      <c r="F20" s="813">
        <v>202</v>
      </c>
      <c r="G20" s="727">
        <v>6.4764347547290796E-2</v>
      </c>
      <c r="H20" s="813">
        <v>3119</v>
      </c>
      <c r="I20" s="5"/>
      <c r="J20" s="813">
        <v>106</v>
      </c>
      <c r="K20" s="727">
        <v>6.2463170300530349E-2</v>
      </c>
      <c r="L20" s="813">
        <v>1348</v>
      </c>
      <c r="M20" s="727">
        <v>0.79434295816146139</v>
      </c>
      <c r="N20" s="813">
        <v>243</v>
      </c>
      <c r="O20" s="727">
        <v>0.14319387153800825</v>
      </c>
      <c r="P20" s="813">
        <v>1697</v>
      </c>
      <c r="Q20" s="3"/>
      <c r="R20" s="813">
        <v>6</v>
      </c>
      <c r="S20" s="727">
        <v>6.3829787234042548E-2</v>
      </c>
      <c r="T20" s="813">
        <v>64</v>
      </c>
      <c r="U20" s="727">
        <v>0.68085106382978722</v>
      </c>
      <c r="V20" s="813">
        <v>24</v>
      </c>
      <c r="W20" s="727">
        <v>0.25531914893617019</v>
      </c>
      <c r="X20" s="813">
        <v>94</v>
      </c>
      <c r="Y20" s="5"/>
      <c r="Z20" s="813">
        <v>10</v>
      </c>
      <c r="AA20" s="727" t="s">
        <v>234</v>
      </c>
      <c r="AB20" s="813">
        <v>231</v>
      </c>
      <c r="AC20" s="727" t="s">
        <v>234</v>
      </c>
      <c r="AD20" s="813">
        <v>25</v>
      </c>
      <c r="AE20" s="727" t="s">
        <v>234</v>
      </c>
      <c r="AF20" s="813">
        <v>266</v>
      </c>
      <c r="AG20" s="5"/>
      <c r="AH20" s="813">
        <v>286</v>
      </c>
      <c r="AI20" s="727">
        <v>5.5255023183925812E-2</v>
      </c>
      <c r="AJ20" s="813">
        <v>4396</v>
      </c>
      <c r="AK20" s="727">
        <v>0.84930448222565691</v>
      </c>
      <c r="AL20" s="813">
        <v>494</v>
      </c>
      <c r="AM20" s="727">
        <v>9.5440494590417313E-2</v>
      </c>
      <c r="AN20" s="813">
        <v>5176</v>
      </c>
      <c r="AO20" s="5"/>
      <c r="AP20" s="813">
        <v>202</v>
      </c>
      <c r="AQ20" s="727">
        <v>6.6425517921736274E-2</v>
      </c>
      <c r="AR20" s="813">
        <v>2624</v>
      </c>
      <c r="AS20" s="727">
        <v>0.86287405458730682</v>
      </c>
      <c r="AT20" s="813">
        <v>215</v>
      </c>
      <c r="AU20" s="727">
        <v>7.0700427490956924E-2</v>
      </c>
      <c r="AV20" s="813">
        <v>3041</v>
      </c>
      <c r="AW20" s="5"/>
      <c r="AX20" s="813">
        <v>123</v>
      </c>
      <c r="AY20" s="727">
        <v>7.369682444577591E-2</v>
      </c>
      <c r="AZ20" s="813">
        <v>1288</v>
      </c>
      <c r="BA20" s="727">
        <v>0.77171959257040146</v>
      </c>
      <c r="BB20" s="813">
        <v>258</v>
      </c>
      <c r="BC20" s="727">
        <v>0.15458358298382266</v>
      </c>
      <c r="BD20" s="813">
        <v>1669</v>
      </c>
      <c r="BE20" s="5"/>
      <c r="BF20" s="813">
        <v>7</v>
      </c>
      <c r="BG20" s="727">
        <v>6.3063063063063057E-2</v>
      </c>
      <c r="BH20" s="813">
        <v>75</v>
      </c>
      <c r="BI20" s="727">
        <v>0.67567567567567566</v>
      </c>
      <c r="BJ20" s="813">
        <v>29</v>
      </c>
      <c r="BK20" s="727">
        <v>0.26126126126126126</v>
      </c>
      <c r="BL20" s="813">
        <v>111</v>
      </c>
      <c r="BM20" s="5"/>
      <c r="BN20" s="813">
        <v>37.000000000000007</v>
      </c>
      <c r="BO20" s="727" t="s">
        <v>234</v>
      </c>
      <c r="BP20" s="813">
        <v>398</v>
      </c>
      <c r="BQ20" s="727" t="s">
        <v>234</v>
      </c>
      <c r="BR20" s="813">
        <v>62.999999999999993</v>
      </c>
      <c r="BS20" s="727" t="s">
        <v>234</v>
      </c>
      <c r="BT20" s="813">
        <v>498</v>
      </c>
      <c r="BU20" s="5"/>
      <c r="BV20" s="813">
        <v>369</v>
      </c>
      <c r="BW20" s="727">
        <v>6.9373942470389166E-2</v>
      </c>
      <c r="BX20" s="813">
        <v>4385</v>
      </c>
      <c r="BY20" s="727">
        <v>0.82440308328633205</v>
      </c>
      <c r="BZ20" s="813">
        <v>565</v>
      </c>
      <c r="CA20" s="727">
        <v>0.10622297424327881</v>
      </c>
      <c r="CB20" s="813">
        <v>5319</v>
      </c>
      <c r="CC20" s="5"/>
    </row>
    <row r="21" spans="1:81" x14ac:dyDescent="0.25">
      <c r="A21" s="883" t="s">
        <v>22</v>
      </c>
      <c r="B21" s="813"/>
      <c r="C21" s="5"/>
      <c r="D21" s="813"/>
      <c r="E21" s="5"/>
      <c r="F21" s="813"/>
      <c r="G21" s="5"/>
      <c r="H21" s="813"/>
      <c r="I21" s="5"/>
      <c r="J21" s="813"/>
      <c r="K21" s="5"/>
      <c r="L21" s="813"/>
      <c r="M21" s="5"/>
      <c r="N21" s="813"/>
      <c r="O21" s="5"/>
      <c r="P21" s="813"/>
      <c r="Q21" s="3"/>
      <c r="R21" s="813"/>
      <c r="S21" s="5"/>
      <c r="T21" s="813"/>
      <c r="U21" s="5"/>
      <c r="V21" s="813"/>
      <c r="W21" s="5"/>
      <c r="X21" s="813"/>
      <c r="Y21" s="5"/>
      <c r="Z21" s="813"/>
      <c r="AA21" s="5"/>
      <c r="AB21" s="813"/>
      <c r="AC21" s="5"/>
      <c r="AD21" s="813"/>
      <c r="AE21" s="5"/>
      <c r="AF21" s="813"/>
      <c r="AG21" s="5"/>
      <c r="AH21" s="813"/>
      <c r="AI21" s="5"/>
      <c r="AJ21" s="813"/>
      <c r="AK21" s="5"/>
      <c r="AL21" s="813"/>
      <c r="AM21" s="5"/>
      <c r="AN21" s="813"/>
      <c r="AO21" s="5"/>
      <c r="AP21" s="813"/>
      <c r="AQ21" s="5"/>
      <c r="AR21" s="813"/>
      <c r="AS21" s="5"/>
      <c r="AT21" s="813"/>
      <c r="AU21" s="5"/>
      <c r="AV21" s="813"/>
      <c r="AW21" s="5"/>
      <c r="AX21" s="813"/>
      <c r="AY21" s="5"/>
      <c r="AZ21" s="813"/>
      <c r="BA21" s="5"/>
      <c r="BB21" s="813"/>
      <c r="BC21" s="5"/>
      <c r="BD21" s="813"/>
      <c r="BE21" s="5"/>
      <c r="BF21" s="813"/>
      <c r="BG21" s="5"/>
      <c r="BH21" s="813"/>
      <c r="BI21" s="5"/>
      <c r="BJ21" s="813"/>
      <c r="BK21" s="5"/>
      <c r="BL21" s="813"/>
      <c r="BM21" s="5"/>
      <c r="BN21" s="813"/>
      <c r="BO21" s="5"/>
      <c r="BP21" s="813"/>
      <c r="BQ21" s="5"/>
      <c r="BR21" s="813"/>
      <c r="BS21" s="5"/>
      <c r="BT21" s="813"/>
      <c r="BU21" s="5"/>
      <c r="BV21" s="813"/>
      <c r="BW21" s="5"/>
      <c r="BX21" s="813"/>
      <c r="BY21" s="5"/>
      <c r="BZ21" s="813"/>
      <c r="CA21" s="5"/>
      <c r="CB21" s="813"/>
      <c r="CC21" s="5"/>
    </row>
    <row r="22" spans="1:81" x14ac:dyDescent="0.25">
      <c r="A22" s="883" t="s">
        <v>23</v>
      </c>
      <c r="B22" s="813">
        <v>70</v>
      </c>
      <c r="C22" s="727">
        <v>5.3887605850654351E-2</v>
      </c>
      <c r="D22" s="813">
        <v>1132</v>
      </c>
      <c r="E22" s="727">
        <v>0.87143956889915319</v>
      </c>
      <c r="F22" s="813">
        <v>97</v>
      </c>
      <c r="G22" s="727">
        <v>7.4672825250192462E-2</v>
      </c>
      <c r="H22" s="813">
        <v>1299</v>
      </c>
      <c r="I22" s="5"/>
      <c r="J22" s="813">
        <v>47</v>
      </c>
      <c r="K22" s="727">
        <v>6.3342318059299185E-2</v>
      </c>
      <c r="L22" s="813">
        <v>587</v>
      </c>
      <c r="M22" s="727">
        <v>0.79110512129380051</v>
      </c>
      <c r="N22" s="813">
        <v>108</v>
      </c>
      <c r="O22" s="727">
        <v>0.14555256064690028</v>
      </c>
      <c r="P22" s="813">
        <v>742</v>
      </c>
      <c r="Q22" s="3"/>
      <c r="R22" s="813">
        <v>4</v>
      </c>
      <c r="S22" s="727">
        <v>0.11428571428571428</v>
      </c>
      <c r="T22" s="813">
        <v>22</v>
      </c>
      <c r="U22" s="727">
        <v>0.62857142857142856</v>
      </c>
      <c r="V22" s="813">
        <v>9</v>
      </c>
      <c r="W22" s="727">
        <v>0.25714285714285712</v>
      </c>
      <c r="X22" s="813">
        <v>35</v>
      </c>
      <c r="Y22" s="5"/>
      <c r="Z22" s="813" t="s">
        <v>45</v>
      </c>
      <c r="AA22" s="727" t="s">
        <v>234</v>
      </c>
      <c r="AB22" s="813">
        <v>81</v>
      </c>
      <c r="AC22" s="727" t="s">
        <v>234</v>
      </c>
      <c r="AD22" s="813" t="s">
        <v>45</v>
      </c>
      <c r="AE22" s="727" t="s">
        <v>234</v>
      </c>
      <c r="AF22" s="813">
        <v>94</v>
      </c>
      <c r="AG22" s="5"/>
      <c r="AH22" s="813">
        <v>123</v>
      </c>
      <c r="AI22" s="727">
        <v>5.6682027649769588E-2</v>
      </c>
      <c r="AJ22" s="813">
        <v>1822</v>
      </c>
      <c r="AK22" s="727">
        <v>0.83963133640553</v>
      </c>
      <c r="AL22" s="813">
        <v>225</v>
      </c>
      <c r="AM22" s="727">
        <v>0.10368663594470046</v>
      </c>
      <c r="AN22" s="813">
        <v>2170</v>
      </c>
      <c r="AO22" s="5"/>
      <c r="AP22" s="813">
        <v>91</v>
      </c>
      <c r="AQ22" s="727">
        <v>6.8318318318318319E-2</v>
      </c>
      <c r="AR22" s="813">
        <v>1131</v>
      </c>
      <c r="AS22" s="727">
        <v>0.84909909909909909</v>
      </c>
      <c r="AT22" s="813">
        <v>110</v>
      </c>
      <c r="AU22" s="727">
        <v>8.2582582582582581E-2</v>
      </c>
      <c r="AV22" s="813">
        <v>1332</v>
      </c>
      <c r="AW22" s="5"/>
      <c r="AX22" s="813">
        <v>56</v>
      </c>
      <c r="AY22" s="727">
        <v>7.6607387140902872E-2</v>
      </c>
      <c r="AZ22" s="813">
        <v>564</v>
      </c>
      <c r="BA22" s="727">
        <v>0.77154582763337898</v>
      </c>
      <c r="BB22" s="813">
        <v>111</v>
      </c>
      <c r="BC22" s="727">
        <v>0.15184678522571821</v>
      </c>
      <c r="BD22" s="813">
        <v>731</v>
      </c>
      <c r="BE22" s="5"/>
      <c r="BF22" s="813">
        <v>3</v>
      </c>
      <c r="BG22" s="727">
        <v>7.6923076923076927E-2</v>
      </c>
      <c r="BH22" s="813">
        <v>26</v>
      </c>
      <c r="BI22" s="727">
        <v>0.66666666666666663</v>
      </c>
      <c r="BJ22" s="813">
        <v>10</v>
      </c>
      <c r="BK22" s="727">
        <v>0.25641025641025639</v>
      </c>
      <c r="BL22" s="813">
        <v>39</v>
      </c>
      <c r="BM22" s="5"/>
      <c r="BN22" s="813">
        <v>10</v>
      </c>
      <c r="BO22" s="727" t="s">
        <v>234</v>
      </c>
      <c r="BP22" s="813">
        <v>135</v>
      </c>
      <c r="BQ22" s="727" t="s">
        <v>234</v>
      </c>
      <c r="BR22" s="813">
        <v>26.000000000000004</v>
      </c>
      <c r="BS22" s="727" t="s">
        <v>234</v>
      </c>
      <c r="BT22" s="813">
        <v>171</v>
      </c>
      <c r="BU22" s="5"/>
      <c r="BV22" s="813">
        <v>160</v>
      </c>
      <c r="BW22" s="727">
        <v>7.0391553013638364E-2</v>
      </c>
      <c r="BX22" s="813">
        <v>1856</v>
      </c>
      <c r="BY22" s="727">
        <v>0.816542014958205</v>
      </c>
      <c r="BZ22" s="813">
        <v>257</v>
      </c>
      <c r="CA22" s="727">
        <v>0.11306643202815662</v>
      </c>
      <c r="CB22" s="813">
        <v>2273</v>
      </c>
      <c r="CC22" s="5"/>
    </row>
    <row r="23" spans="1:81" x14ac:dyDescent="0.25">
      <c r="A23" s="883" t="s">
        <v>24</v>
      </c>
      <c r="B23" s="813">
        <v>73</v>
      </c>
      <c r="C23" s="727">
        <v>5.8823529411764705E-2</v>
      </c>
      <c r="D23" s="813">
        <v>1104</v>
      </c>
      <c r="E23" s="727">
        <v>0.88960515713134569</v>
      </c>
      <c r="F23" s="813">
        <v>64</v>
      </c>
      <c r="G23" s="727">
        <v>5.1571313456889603E-2</v>
      </c>
      <c r="H23" s="813">
        <v>1241</v>
      </c>
      <c r="I23" s="5"/>
      <c r="J23" s="813">
        <v>46</v>
      </c>
      <c r="K23" s="727">
        <v>7.9447322970639028E-2</v>
      </c>
      <c r="L23" s="813">
        <v>470</v>
      </c>
      <c r="M23" s="727">
        <v>0.81174438687392059</v>
      </c>
      <c r="N23" s="813">
        <v>63</v>
      </c>
      <c r="O23" s="727">
        <v>0.10880829015544041</v>
      </c>
      <c r="P23" s="813">
        <v>579</v>
      </c>
      <c r="Q23" s="3"/>
      <c r="R23" s="813" t="s">
        <v>45</v>
      </c>
      <c r="S23" s="813" t="s">
        <v>45</v>
      </c>
      <c r="T23" s="813">
        <v>17</v>
      </c>
      <c r="U23" s="727">
        <v>0.77272727272727271</v>
      </c>
      <c r="V23" s="813" t="s">
        <v>45</v>
      </c>
      <c r="W23" s="813" t="s">
        <v>45</v>
      </c>
      <c r="X23" s="813">
        <v>22</v>
      </c>
      <c r="Y23" s="5"/>
      <c r="Z23" s="813">
        <v>6</v>
      </c>
      <c r="AA23" s="727" t="s">
        <v>234</v>
      </c>
      <c r="AB23" s="813">
        <v>104.00000000000001</v>
      </c>
      <c r="AC23" s="727" t="s">
        <v>234</v>
      </c>
      <c r="AD23" s="813">
        <v>6</v>
      </c>
      <c r="AE23" s="727" t="s">
        <v>234</v>
      </c>
      <c r="AF23" s="813">
        <v>116.00000000000001</v>
      </c>
      <c r="AG23" s="5"/>
      <c r="AH23" s="813">
        <v>127</v>
      </c>
      <c r="AI23" s="727">
        <v>6.4862104187946884E-2</v>
      </c>
      <c r="AJ23" s="813">
        <v>1695</v>
      </c>
      <c r="AK23" s="727">
        <v>0.86567926455566901</v>
      </c>
      <c r="AL23" s="813">
        <v>136</v>
      </c>
      <c r="AM23" s="727">
        <v>6.945863125638406E-2</v>
      </c>
      <c r="AN23" s="813">
        <v>1958</v>
      </c>
      <c r="AO23" s="5"/>
      <c r="AP23" s="813">
        <v>81</v>
      </c>
      <c r="AQ23" s="727">
        <v>6.9468267581475132E-2</v>
      </c>
      <c r="AR23" s="813">
        <v>1023</v>
      </c>
      <c r="AS23" s="727">
        <v>0.87735849056603776</v>
      </c>
      <c r="AT23" s="813">
        <v>62</v>
      </c>
      <c r="AU23" s="727">
        <v>5.3173241852487133E-2</v>
      </c>
      <c r="AV23" s="813">
        <v>1166</v>
      </c>
      <c r="AW23" s="5"/>
      <c r="AX23" s="813">
        <v>47</v>
      </c>
      <c r="AY23" s="727">
        <v>8.576642335766424E-2</v>
      </c>
      <c r="AZ23" s="813">
        <v>434</v>
      </c>
      <c r="BA23" s="727">
        <v>0.79197080291970801</v>
      </c>
      <c r="BB23" s="813">
        <v>67</v>
      </c>
      <c r="BC23" s="727">
        <v>0.12226277372262774</v>
      </c>
      <c r="BD23" s="813">
        <v>548</v>
      </c>
      <c r="BE23" s="5"/>
      <c r="BF23" s="813" t="s">
        <v>45</v>
      </c>
      <c r="BG23" s="813" t="s">
        <v>45</v>
      </c>
      <c r="BH23" s="813">
        <v>21</v>
      </c>
      <c r="BI23" s="727">
        <v>0.72413793103448276</v>
      </c>
      <c r="BJ23" s="813" t="s">
        <v>45</v>
      </c>
      <c r="BK23" s="813" t="s">
        <v>45</v>
      </c>
      <c r="BL23" s="813">
        <v>29</v>
      </c>
      <c r="BM23" s="5"/>
      <c r="BN23" s="813">
        <v>20</v>
      </c>
      <c r="BO23" s="727" t="s">
        <v>234</v>
      </c>
      <c r="BP23" s="813">
        <v>180</v>
      </c>
      <c r="BQ23" s="727" t="s">
        <v>234</v>
      </c>
      <c r="BR23" s="813">
        <v>21</v>
      </c>
      <c r="BS23" s="727" t="s">
        <v>234</v>
      </c>
      <c r="BT23" s="813">
        <v>221</v>
      </c>
      <c r="BU23" s="5"/>
      <c r="BV23" s="813">
        <v>152</v>
      </c>
      <c r="BW23" s="727">
        <v>7.7393075356415472E-2</v>
      </c>
      <c r="BX23" s="813">
        <v>1658</v>
      </c>
      <c r="BY23" s="727">
        <v>0.84419551934826886</v>
      </c>
      <c r="BZ23" s="813">
        <v>154</v>
      </c>
      <c r="CA23" s="727">
        <v>7.8411405295315678E-2</v>
      </c>
      <c r="CB23" s="813">
        <v>1964</v>
      </c>
      <c r="CC23" s="5"/>
    </row>
    <row r="24" spans="1:81" x14ac:dyDescent="0.25">
      <c r="A24" s="883" t="s">
        <v>25</v>
      </c>
      <c r="B24" s="813">
        <v>6</v>
      </c>
      <c r="C24" s="727">
        <v>2.7649769585253458E-2</v>
      </c>
      <c r="D24" s="813">
        <v>194</v>
      </c>
      <c r="E24" s="727">
        <v>0.89400921658986177</v>
      </c>
      <c r="F24" s="813">
        <v>17</v>
      </c>
      <c r="G24" s="727">
        <v>7.8341013824884786E-2</v>
      </c>
      <c r="H24" s="813">
        <v>217</v>
      </c>
      <c r="I24" s="5"/>
      <c r="J24" s="813">
        <v>3</v>
      </c>
      <c r="K24" s="727">
        <v>1.9108280254777069E-2</v>
      </c>
      <c r="L24" s="813">
        <v>123</v>
      </c>
      <c r="M24" s="727">
        <v>0.78343949044585992</v>
      </c>
      <c r="N24" s="813">
        <v>31</v>
      </c>
      <c r="O24" s="727">
        <v>0.19745222929936307</v>
      </c>
      <c r="P24" s="813">
        <v>157</v>
      </c>
      <c r="Q24" s="3"/>
      <c r="R24" s="813" t="s">
        <v>45</v>
      </c>
      <c r="S24" s="813" t="s">
        <v>45</v>
      </c>
      <c r="T24" s="813">
        <v>9</v>
      </c>
      <c r="U24" s="727">
        <v>0.69230769230769229</v>
      </c>
      <c r="V24" s="813" t="s">
        <v>45</v>
      </c>
      <c r="W24" s="813" t="s">
        <v>45</v>
      </c>
      <c r="X24" s="813">
        <v>13</v>
      </c>
      <c r="Y24" s="5"/>
      <c r="Z24" s="813" t="s">
        <v>45</v>
      </c>
      <c r="AA24" s="727" t="s">
        <v>234</v>
      </c>
      <c r="AB24" s="813">
        <v>6.9999999999999991</v>
      </c>
      <c r="AC24" s="727" t="s">
        <v>234</v>
      </c>
      <c r="AD24" s="813" t="s">
        <v>45</v>
      </c>
      <c r="AE24" s="727" t="s">
        <v>234</v>
      </c>
      <c r="AF24" s="813">
        <v>9</v>
      </c>
      <c r="AG24" s="5"/>
      <c r="AH24" s="813">
        <v>10</v>
      </c>
      <c r="AI24" s="727">
        <v>2.5252525252525252E-2</v>
      </c>
      <c r="AJ24" s="813">
        <v>333</v>
      </c>
      <c r="AK24" s="727">
        <v>0.84090909090909094</v>
      </c>
      <c r="AL24" s="813">
        <v>53</v>
      </c>
      <c r="AM24" s="727">
        <v>0.13383838383838384</v>
      </c>
      <c r="AN24" s="813">
        <v>396</v>
      </c>
      <c r="AO24" s="5"/>
      <c r="AP24" s="813">
        <v>7</v>
      </c>
      <c r="AQ24" s="727">
        <v>3.3980582524271843E-2</v>
      </c>
      <c r="AR24" s="813">
        <v>186</v>
      </c>
      <c r="AS24" s="727">
        <v>0.90291262135922334</v>
      </c>
      <c r="AT24" s="813">
        <v>13</v>
      </c>
      <c r="AU24" s="727">
        <v>6.3106796116504854E-2</v>
      </c>
      <c r="AV24" s="813">
        <v>206</v>
      </c>
      <c r="AW24" s="5"/>
      <c r="AX24" s="813">
        <v>8</v>
      </c>
      <c r="AY24" s="727">
        <v>5.4794520547945202E-2</v>
      </c>
      <c r="AZ24" s="813">
        <v>104</v>
      </c>
      <c r="BA24" s="727">
        <v>0.71232876712328763</v>
      </c>
      <c r="BB24" s="813">
        <v>34</v>
      </c>
      <c r="BC24" s="727">
        <v>0.23287671232876711</v>
      </c>
      <c r="BD24" s="813">
        <v>146</v>
      </c>
      <c r="BE24" s="5"/>
      <c r="BF24" s="813" t="s">
        <v>45</v>
      </c>
      <c r="BG24" s="813" t="s">
        <v>45</v>
      </c>
      <c r="BH24" s="813">
        <v>12</v>
      </c>
      <c r="BI24" s="727">
        <v>0.75</v>
      </c>
      <c r="BJ24" s="813" t="s">
        <v>45</v>
      </c>
      <c r="BK24" s="813" t="s">
        <v>45</v>
      </c>
      <c r="BL24" s="813">
        <v>16</v>
      </c>
      <c r="BM24" s="5"/>
      <c r="BN24" s="813" t="s">
        <v>45</v>
      </c>
      <c r="BO24" s="727" t="s">
        <v>234</v>
      </c>
      <c r="BP24" s="813">
        <v>13.000000000000002</v>
      </c>
      <c r="BQ24" s="727" t="s">
        <v>234</v>
      </c>
      <c r="BR24" s="813" t="s">
        <v>45</v>
      </c>
      <c r="BS24" s="727" t="s">
        <v>234</v>
      </c>
      <c r="BT24" s="813">
        <v>18.000000000000004</v>
      </c>
      <c r="BU24" s="5"/>
      <c r="BV24" s="813">
        <v>18</v>
      </c>
      <c r="BW24" s="727">
        <v>4.6632124352331605E-2</v>
      </c>
      <c r="BX24" s="813">
        <v>315</v>
      </c>
      <c r="BY24" s="727">
        <v>0.81606217616580312</v>
      </c>
      <c r="BZ24" s="813">
        <v>53</v>
      </c>
      <c r="CA24" s="727">
        <v>0.13730569948186527</v>
      </c>
      <c r="CB24" s="813">
        <v>386</v>
      </c>
      <c r="CC24" s="5"/>
    </row>
    <row r="25" spans="1:81" x14ac:dyDescent="0.25">
      <c r="A25" s="883" t="s">
        <v>26</v>
      </c>
      <c r="B25" s="813">
        <v>15</v>
      </c>
      <c r="C25" s="727">
        <v>4.1436464088397788E-2</v>
      </c>
      <c r="D25" s="813">
        <v>323</v>
      </c>
      <c r="E25" s="727">
        <v>0.89226519337016574</v>
      </c>
      <c r="F25" s="813">
        <v>24</v>
      </c>
      <c r="G25" s="727">
        <v>6.6298342541436461E-2</v>
      </c>
      <c r="H25" s="813">
        <v>362</v>
      </c>
      <c r="I25" s="5"/>
      <c r="J25" s="813">
        <v>10</v>
      </c>
      <c r="K25" s="727">
        <v>4.5662100456621002E-2</v>
      </c>
      <c r="L25" s="813">
        <v>168</v>
      </c>
      <c r="M25" s="727">
        <v>0.76712328767123283</v>
      </c>
      <c r="N25" s="813">
        <v>41</v>
      </c>
      <c r="O25" s="727">
        <v>0.18721461187214611</v>
      </c>
      <c r="P25" s="813">
        <v>219</v>
      </c>
      <c r="Q25" s="3"/>
      <c r="R25" s="813" t="s">
        <v>45</v>
      </c>
      <c r="S25" s="813" t="s">
        <v>45</v>
      </c>
      <c r="T25" s="813">
        <v>16</v>
      </c>
      <c r="U25" s="727">
        <v>0.66666666666666663</v>
      </c>
      <c r="V25" s="813" t="s">
        <v>45</v>
      </c>
      <c r="W25" s="813" t="s">
        <v>45</v>
      </c>
      <c r="X25" s="813">
        <v>24</v>
      </c>
      <c r="Y25" s="5"/>
      <c r="Z25" s="813" t="s">
        <v>45</v>
      </c>
      <c r="AA25" s="727" t="s">
        <v>234</v>
      </c>
      <c r="AB25" s="813">
        <v>39</v>
      </c>
      <c r="AC25" s="727" t="s">
        <v>234</v>
      </c>
      <c r="AD25" s="813" t="s">
        <v>45</v>
      </c>
      <c r="AE25" s="727" t="s">
        <v>234</v>
      </c>
      <c r="AF25" s="813">
        <v>47</v>
      </c>
      <c r="AG25" s="5"/>
      <c r="AH25" s="813">
        <v>26</v>
      </c>
      <c r="AI25" s="727">
        <v>3.9877300613496931E-2</v>
      </c>
      <c r="AJ25" s="813">
        <v>546</v>
      </c>
      <c r="AK25" s="727">
        <v>0.83742331288343563</v>
      </c>
      <c r="AL25" s="813">
        <v>80</v>
      </c>
      <c r="AM25" s="727">
        <v>0.12269938650306748</v>
      </c>
      <c r="AN25" s="813">
        <v>652</v>
      </c>
      <c r="AO25" s="5"/>
      <c r="AP25" s="813">
        <v>23</v>
      </c>
      <c r="AQ25" s="727">
        <v>6.8249258160237386E-2</v>
      </c>
      <c r="AR25" s="813">
        <v>284</v>
      </c>
      <c r="AS25" s="727">
        <v>0.84272997032640951</v>
      </c>
      <c r="AT25" s="813">
        <v>30</v>
      </c>
      <c r="AU25" s="727">
        <v>8.9020771513353122E-2</v>
      </c>
      <c r="AV25" s="813">
        <v>337</v>
      </c>
      <c r="AW25" s="5"/>
      <c r="AX25" s="813">
        <v>12</v>
      </c>
      <c r="AY25" s="727">
        <v>4.9180327868852458E-2</v>
      </c>
      <c r="AZ25" s="813">
        <v>186</v>
      </c>
      <c r="BA25" s="727">
        <v>0.76229508196721307</v>
      </c>
      <c r="BB25" s="813">
        <v>46</v>
      </c>
      <c r="BC25" s="727">
        <v>0.18852459016393441</v>
      </c>
      <c r="BD25" s="813">
        <v>244</v>
      </c>
      <c r="BE25" s="5"/>
      <c r="BF25" s="813" t="s">
        <v>45</v>
      </c>
      <c r="BG25" s="813" t="s">
        <v>45</v>
      </c>
      <c r="BH25" s="813">
        <v>16</v>
      </c>
      <c r="BI25" s="727">
        <v>0.59259259259259256</v>
      </c>
      <c r="BJ25" s="813" t="s">
        <v>45</v>
      </c>
      <c r="BK25" s="813" t="s">
        <v>45</v>
      </c>
      <c r="BL25" s="813">
        <v>27.000000000000004</v>
      </c>
      <c r="BM25" s="5"/>
      <c r="BN25" s="813" t="s">
        <v>45</v>
      </c>
      <c r="BO25" s="727" t="s">
        <v>234</v>
      </c>
      <c r="BP25" s="813">
        <v>70</v>
      </c>
      <c r="BQ25" s="727" t="s">
        <v>234</v>
      </c>
      <c r="BR25" s="813" t="s">
        <v>45</v>
      </c>
      <c r="BS25" s="727" t="s">
        <v>234</v>
      </c>
      <c r="BT25" s="813">
        <v>88</v>
      </c>
      <c r="BU25" s="5"/>
      <c r="BV25" s="813">
        <v>39</v>
      </c>
      <c r="BW25" s="727">
        <v>5.6034482758620691E-2</v>
      </c>
      <c r="BX25" s="813">
        <v>556</v>
      </c>
      <c r="BY25" s="727">
        <v>0.79885057471264365</v>
      </c>
      <c r="BZ25" s="813">
        <v>101</v>
      </c>
      <c r="CA25" s="727">
        <v>0.14511494252873564</v>
      </c>
      <c r="CB25" s="813">
        <v>696</v>
      </c>
      <c r="CC25" s="5"/>
    </row>
    <row r="26" spans="1:81" x14ac:dyDescent="0.25">
      <c r="A26" s="446" t="s">
        <v>27</v>
      </c>
      <c r="B26" s="813">
        <v>614</v>
      </c>
      <c r="C26" s="727">
        <v>2.5174251742517424E-2</v>
      </c>
      <c r="D26" s="813">
        <v>21504</v>
      </c>
      <c r="E26" s="727">
        <v>0.88167281672816733</v>
      </c>
      <c r="F26" s="813">
        <v>2272</v>
      </c>
      <c r="G26" s="727">
        <v>9.3152931529315294E-2</v>
      </c>
      <c r="H26" s="813">
        <v>24390</v>
      </c>
      <c r="I26" s="5"/>
      <c r="J26" s="813">
        <v>434</v>
      </c>
      <c r="K26" s="727">
        <v>3.2656132430398797E-2</v>
      </c>
      <c r="L26" s="813">
        <v>10108</v>
      </c>
      <c r="M26" s="727">
        <v>0.76057185854025589</v>
      </c>
      <c r="N26" s="813">
        <v>2748</v>
      </c>
      <c r="O26" s="727">
        <v>0.20677200902934537</v>
      </c>
      <c r="P26" s="813">
        <v>13290</v>
      </c>
      <c r="Q26" s="3"/>
      <c r="R26" s="813">
        <v>55</v>
      </c>
      <c r="S26" s="727">
        <v>4.4141252006420544E-2</v>
      </c>
      <c r="T26" s="813">
        <v>778</v>
      </c>
      <c r="U26" s="727">
        <v>0.6243980738362761</v>
      </c>
      <c r="V26" s="813">
        <v>413</v>
      </c>
      <c r="W26" s="727">
        <v>0.33146067415730335</v>
      </c>
      <c r="X26" s="813">
        <v>1246</v>
      </c>
      <c r="Y26" s="5"/>
      <c r="Z26" s="813">
        <v>43</v>
      </c>
      <c r="AA26" s="727" t="s">
        <v>234</v>
      </c>
      <c r="AB26" s="813">
        <v>1740.0000000000002</v>
      </c>
      <c r="AC26" s="727" t="s">
        <v>234</v>
      </c>
      <c r="AD26" s="813">
        <v>288.00000000000006</v>
      </c>
      <c r="AE26" s="727" t="s">
        <v>234</v>
      </c>
      <c r="AF26" s="813">
        <v>2071.0000000000005</v>
      </c>
      <c r="AG26" s="5"/>
      <c r="AH26" s="813">
        <v>1146</v>
      </c>
      <c r="AI26" s="727">
        <v>2.795326487303949E-2</v>
      </c>
      <c r="AJ26" s="813">
        <v>34130</v>
      </c>
      <c r="AK26" s="727">
        <v>0.83249993901992825</v>
      </c>
      <c r="AL26" s="813">
        <v>5721</v>
      </c>
      <c r="AM26" s="727">
        <v>0.13954679610703222</v>
      </c>
      <c r="AN26" s="813">
        <v>40997</v>
      </c>
      <c r="AO26" s="5"/>
      <c r="AP26" s="813">
        <v>654</v>
      </c>
      <c r="AQ26" s="727">
        <v>2.9061500177746179E-2</v>
      </c>
      <c r="AR26" s="813">
        <v>19538</v>
      </c>
      <c r="AS26" s="727">
        <v>0.86820120867401351</v>
      </c>
      <c r="AT26" s="813">
        <v>2312</v>
      </c>
      <c r="AU26" s="727">
        <v>0.10273729114824032</v>
      </c>
      <c r="AV26" s="813">
        <v>22504</v>
      </c>
      <c r="AW26" s="5"/>
      <c r="AX26" s="813">
        <v>464</v>
      </c>
      <c r="AY26" s="727">
        <v>3.5918872890540333E-2</v>
      </c>
      <c r="AZ26" s="813">
        <v>9792</v>
      </c>
      <c r="BA26" s="727">
        <v>0.75801207617278221</v>
      </c>
      <c r="BB26" s="813">
        <v>2662</v>
      </c>
      <c r="BC26" s="727">
        <v>0.20606905093667752</v>
      </c>
      <c r="BD26" s="813">
        <v>12918</v>
      </c>
      <c r="BE26" s="5"/>
      <c r="BF26" s="813">
        <v>47</v>
      </c>
      <c r="BG26" s="727">
        <v>3.8651315789473686E-2</v>
      </c>
      <c r="BH26" s="813">
        <v>795</v>
      </c>
      <c r="BI26" s="727">
        <v>0.65378289473684215</v>
      </c>
      <c r="BJ26" s="813">
        <v>374</v>
      </c>
      <c r="BK26" s="727">
        <v>0.30756578947368424</v>
      </c>
      <c r="BL26" s="813">
        <v>1216</v>
      </c>
      <c r="BM26" s="5"/>
      <c r="BN26" s="813">
        <v>129</v>
      </c>
      <c r="BO26" s="727" t="s">
        <v>234</v>
      </c>
      <c r="BP26" s="813">
        <v>2780</v>
      </c>
      <c r="BQ26" s="727" t="s">
        <v>234</v>
      </c>
      <c r="BR26" s="813">
        <v>676</v>
      </c>
      <c r="BS26" s="727" t="s">
        <v>234</v>
      </c>
      <c r="BT26" s="813">
        <v>3585</v>
      </c>
      <c r="BU26" s="5"/>
      <c r="BV26" s="813">
        <v>1294</v>
      </c>
      <c r="BW26" s="727">
        <v>3.2170648633866199E-2</v>
      </c>
      <c r="BX26" s="813">
        <v>32905</v>
      </c>
      <c r="BY26" s="727">
        <v>0.81806429157447236</v>
      </c>
      <c r="BZ26" s="813">
        <v>6024</v>
      </c>
      <c r="CA26" s="727">
        <v>0.14976505979166149</v>
      </c>
      <c r="CB26" s="813">
        <v>40223</v>
      </c>
      <c r="CC26" s="5"/>
    </row>
    <row r="27" spans="1:81" x14ac:dyDescent="0.25">
      <c r="A27" s="446" t="s">
        <v>333</v>
      </c>
      <c r="B27" s="813">
        <v>235</v>
      </c>
      <c r="C27" s="727">
        <v>4.5166250240246009E-2</v>
      </c>
      <c r="D27" s="813">
        <v>4556</v>
      </c>
      <c r="E27" s="727">
        <v>0.8756486642321738</v>
      </c>
      <c r="F27" s="813">
        <v>412</v>
      </c>
      <c r="G27" s="727">
        <v>7.9185085527580246E-2</v>
      </c>
      <c r="H27" s="813">
        <v>5203</v>
      </c>
      <c r="I27" s="5"/>
      <c r="J27" s="813">
        <v>126</v>
      </c>
      <c r="K27" s="727">
        <v>5.1302931596091207E-2</v>
      </c>
      <c r="L27" s="813">
        <v>1892</v>
      </c>
      <c r="M27" s="727">
        <v>0.77035830618892509</v>
      </c>
      <c r="N27" s="813">
        <v>438</v>
      </c>
      <c r="O27" s="727">
        <v>0.17833876221498371</v>
      </c>
      <c r="P27" s="813">
        <v>2456</v>
      </c>
      <c r="Q27" s="5"/>
      <c r="R27" s="813">
        <v>32</v>
      </c>
      <c r="S27" s="727">
        <v>8.247422680412371E-2</v>
      </c>
      <c r="T27" s="813">
        <v>266</v>
      </c>
      <c r="U27" s="727">
        <v>0.68556701030927836</v>
      </c>
      <c r="V27" s="813">
        <v>90</v>
      </c>
      <c r="W27" s="727">
        <v>0.23195876288659795</v>
      </c>
      <c r="X27" s="813">
        <v>388</v>
      </c>
      <c r="Y27" s="5"/>
      <c r="Z27" s="813">
        <v>126.99999999999999</v>
      </c>
      <c r="AA27" s="727" t="s">
        <v>234</v>
      </c>
      <c r="AB27" s="813">
        <v>3847</v>
      </c>
      <c r="AC27" s="727" t="s">
        <v>234</v>
      </c>
      <c r="AD27" s="813">
        <v>445</v>
      </c>
      <c r="AE27" s="727" t="s">
        <v>234</v>
      </c>
      <c r="AF27" s="813">
        <v>4419</v>
      </c>
      <c r="AG27" s="5"/>
      <c r="AH27" s="813">
        <v>520</v>
      </c>
      <c r="AI27" s="727">
        <v>4.1713460612867001E-2</v>
      </c>
      <c r="AJ27" s="813">
        <v>10561</v>
      </c>
      <c r="AK27" s="727">
        <v>0.84718434140863152</v>
      </c>
      <c r="AL27" s="813">
        <v>1385</v>
      </c>
      <c r="AM27" s="727">
        <v>0.11110219797850153</v>
      </c>
      <c r="AN27" s="813">
        <v>12466</v>
      </c>
      <c r="AO27" s="5"/>
      <c r="AP27" s="813">
        <v>253</v>
      </c>
      <c r="AQ27" s="727">
        <v>4.6773895359585878E-2</v>
      </c>
      <c r="AR27" s="813">
        <v>4601</v>
      </c>
      <c r="AS27" s="727">
        <v>0.85061933814013679</v>
      </c>
      <c r="AT27" s="813">
        <v>555</v>
      </c>
      <c r="AU27" s="727">
        <v>0.10260676650027732</v>
      </c>
      <c r="AV27" s="813">
        <v>5409</v>
      </c>
      <c r="AW27" s="5"/>
      <c r="AX27" s="813">
        <v>160</v>
      </c>
      <c r="AY27" s="727">
        <v>6.2353858144972719E-2</v>
      </c>
      <c r="AZ27" s="813">
        <v>1938</v>
      </c>
      <c r="BA27" s="727">
        <v>0.75526110678098213</v>
      </c>
      <c r="BB27" s="813">
        <v>468</v>
      </c>
      <c r="BC27" s="727">
        <v>0.18238503507404522</v>
      </c>
      <c r="BD27" s="813">
        <v>2566</v>
      </c>
      <c r="BE27" s="5"/>
      <c r="BF27" s="813">
        <v>27</v>
      </c>
      <c r="BG27" s="727">
        <v>6.9587628865979384E-2</v>
      </c>
      <c r="BH27" s="813">
        <v>256</v>
      </c>
      <c r="BI27" s="727">
        <v>0.65979381443298968</v>
      </c>
      <c r="BJ27" s="813">
        <v>105</v>
      </c>
      <c r="BK27" s="727">
        <v>0.27061855670103091</v>
      </c>
      <c r="BL27" s="813">
        <v>388</v>
      </c>
      <c r="BM27" s="5"/>
      <c r="BN27" s="813">
        <v>220</v>
      </c>
      <c r="BO27" s="727" t="s">
        <v>234</v>
      </c>
      <c r="BP27" s="813">
        <v>2850</v>
      </c>
      <c r="BQ27" s="727" t="s">
        <v>234</v>
      </c>
      <c r="BR27" s="813">
        <v>461</v>
      </c>
      <c r="BS27" s="727" t="s">
        <v>234</v>
      </c>
      <c r="BT27" s="813">
        <v>3531</v>
      </c>
      <c r="BU27" s="5"/>
      <c r="BV27" s="813">
        <v>660</v>
      </c>
      <c r="BW27" s="727">
        <v>5.5490163107449135E-2</v>
      </c>
      <c r="BX27" s="813">
        <v>9645</v>
      </c>
      <c r="BY27" s="727">
        <v>0.81091306541113162</v>
      </c>
      <c r="BZ27" s="813">
        <v>1589</v>
      </c>
      <c r="CA27" s="727">
        <v>0.13359677148141921</v>
      </c>
      <c r="CB27" s="813">
        <v>11894</v>
      </c>
      <c r="CC27" s="5"/>
    </row>
    <row r="28" spans="1:81" x14ac:dyDescent="0.25">
      <c r="A28" s="446"/>
      <c r="B28" s="846"/>
      <c r="C28" s="549"/>
      <c r="D28" s="846"/>
      <c r="E28" s="549"/>
      <c r="F28" s="846"/>
      <c r="G28" s="549"/>
      <c r="H28" s="846"/>
      <c r="I28" s="5"/>
      <c r="J28" s="846"/>
      <c r="K28" s="549"/>
      <c r="L28" s="846"/>
      <c r="M28" s="549"/>
      <c r="N28" s="846"/>
      <c r="O28" s="549"/>
      <c r="P28" s="846"/>
      <c r="Q28" s="5"/>
      <c r="R28" s="846"/>
      <c r="S28" s="549"/>
      <c r="T28" s="846"/>
      <c r="U28" s="549"/>
      <c r="V28" s="846"/>
      <c r="W28" s="549"/>
      <c r="X28" s="846"/>
      <c r="Y28" s="5"/>
      <c r="Z28" s="846"/>
      <c r="AA28" s="549"/>
      <c r="AB28" s="846"/>
      <c r="AC28" s="549"/>
      <c r="AD28" s="846"/>
      <c r="AE28" s="549"/>
      <c r="AF28" s="846"/>
      <c r="AG28" s="5"/>
      <c r="AH28" s="846"/>
      <c r="AI28" s="549"/>
      <c r="AJ28" s="846"/>
      <c r="AK28" s="549"/>
      <c r="AL28" s="846"/>
      <c r="AM28" s="549"/>
      <c r="AN28" s="846"/>
      <c r="AO28" s="5"/>
      <c r="AP28" s="846"/>
      <c r="AQ28" s="549"/>
      <c r="AR28" s="846"/>
      <c r="AS28" s="549"/>
      <c r="AT28" s="846"/>
      <c r="AU28" s="549"/>
      <c r="AV28" s="846"/>
      <c r="AW28" s="5"/>
      <c r="AX28" s="846"/>
      <c r="AY28" s="549"/>
      <c r="AZ28" s="846"/>
      <c r="BA28" s="549"/>
      <c r="BB28" s="846"/>
      <c r="BC28" s="549"/>
      <c r="BD28" s="846"/>
      <c r="BE28" s="5"/>
      <c r="BF28" s="846"/>
      <c r="BG28" s="549"/>
      <c r="BH28" s="846"/>
      <c r="BI28" s="549"/>
      <c r="BJ28" s="846"/>
      <c r="BK28" s="549"/>
      <c r="BL28" s="846"/>
      <c r="BM28" s="5"/>
      <c r="BN28" s="846"/>
      <c r="BO28" s="549"/>
      <c r="BP28" s="846"/>
      <c r="BQ28" s="549"/>
      <c r="BR28" s="846"/>
      <c r="BS28" s="549"/>
      <c r="BT28" s="846"/>
      <c r="BU28" s="5"/>
      <c r="BV28" s="846"/>
      <c r="BW28" s="549"/>
      <c r="BX28" s="846"/>
      <c r="BY28" s="549"/>
      <c r="BZ28" s="846"/>
      <c r="CA28" s="549"/>
      <c r="CB28" s="846"/>
      <c r="CC28" s="5"/>
    </row>
    <row r="29" spans="1:81" x14ac:dyDescent="0.25">
      <c r="A29" s="550" t="s">
        <v>308</v>
      </c>
      <c r="B29" s="811"/>
      <c r="C29" s="715"/>
      <c r="D29" s="811"/>
      <c r="E29" s="715"/>
      <c r="F29" s="811"/>
      <c r="G29" s="715"/>
      <c r="H29" s="806">
        <v>0.8409452188799218</v>
      </c>
      <c r="I29" s="5"/>
      <c r="J29" s="811"/>
      <c r="K29" s="715"/>
      <c r="L29" s="811"/>
      <c r="M29" s="715"/>
      <c r="N29" s="811"/>
      <c r="O29" s="715"/>
      <c r="P29" s="806">
        <v>0.85919853236255228</v>
      </c>
      <c r="Q29" s="5"/>
      <c r="R29" s="811"/>
      <c r="S29" s="715"/>
      <c r="T29" s="811"/>
      <c r="U29" s="715"/>
      <c r="V29" s="811"/>
      <c r="W29" s="715"/>
      <c r="X29" s="806">
        <v>0.77546296296296291</v>
      </c>
      <c r="Y29" s="5"/>
      <c r="Z29" s="811"/>
      <c r="AA29" s="715"/>
      <c r="AB29" s="811"/>
      <c r="AC29" s="715"/>
      <c r="AD29" s="811"/>
      <c r="AE29" s="715"/>
      <c r="AF29" s="806">
        <v>0.34591474245115461</v>
      </c>
      <c r="AG29" s="5"/>
      <c r="AH29" s="811"/>
      <c r="AI29" s="715"/>
      <c r="AJ29" s="811"/>
      <c r="AK29" s="715"/>
      <c r="AL29" s="811"/>
      <c r="AM29" s="715"/>
      <c r="AN29" s="806">
        <v>0.78741110864782826</v>
      </c>
      <c r="AO29" s="5"/>
      <c r="AP29" s="811"/>
      <c r="AQ29" s="715"/>
      <c r="AR29" s="811"/>
      <c r="AS29" s="715"/>
      <c r="AT29" s="811"/>
      <c r="AU29" s="715"/>
      <c r="AV29" s="806">
        <v>0.82525683271951933</v>
      </c>
      <c r="AW29" s="5"/>
      <c r="AX29" s="811"/>
      <c r="AY29" s="715"/>
      <c r="AZ29" s="811"/>
      <c r="BA29" s="715"/>
      <c r="BB29" s="811"/>
      <c r="BC29" s="715"/>
      <c r="BD29" s="806">
        <v>0.85040517693697892</v>
      </c>
      <c r="BE29" s="5"/>
      <c r="BF29" s="811"/>
      <c r="BG29" s="715"/>
      <c r="BH29" s="811"/>
      <c r="BI29" s="715"/>
      <c r="BJ29" s="811"/>
      <c r="BK29" s="715"/>
      <c r="BL29" s="806">
        <v>0.77376093294460646</v>
      </c>
      <c r="BM29" s="5"/>
      <c r="BN29" s="811"/>
      <c r="BO29" s="715"/>
      <c r="BP29" s="811"/>
      <c r="BQ29" s="715"/>
      <c r="BR29" s="811"/>
      <c r="BS29" s="715"/>
      <c r="BT29" s="806">
        <v>0.53624901497241928</v>
      </c>
      <c r="BU29" s="5"/>
      <c r="BV29" s="811"/>
      <c r="BW29" s="715"/>
      <c r="BX29" s="811"/>
      <c r="BY29" s="715"/>
      <c r="BZ29" s="811"/>
      <c r="CA29" s="715"/>
      <c r="CB29" s="806">
        <v>0.79291733407618914</v>
      </c>
      <c r="CC29" s="5"/>
    </row>
    <row r="30" spans="1:81" x14ac:dyDescent="0.25">
      <c r="A30" s="25"/>
      <c r="B30" s="846"/>
      <c r="C30" s="549"/>
      <c r="D30" s="846"/>
      <c r="E30" s="549"/>
      <c r="F30" s="846"/>
      <c r="G30" s="549"/>
      <c r="H30" s="846"/>
      <c r="I30" s="5"/>
      <c r="J30" s="846"/>
      <c r="K30" s="549"/>
      <c r="L30" s="846"/>
      <c r="M30" s="549"/>
      <c r="N30" s="846"/>
      <c r="O30" s="549"/>
      <c r="P30" s="846"/>
      <c r="Q30" s="5"/>
      <c r="R30" s="846"/>
      <c r="S30" s="549"/>
      <c r="T30" s="846"/>
      <c r="U30" s="549"/>
      <c r="V30" s="846"/>
      <c r="W30" s="549"/>
      <c r="X30" s="846"/>
      <c r="Y30" s="5"/>
      <c r="Z30" s="846"/>
      <c r="AA30" s="549"/>
      <c r="AB30" s="846"/>
      <c r="AC30" s="549"/>
      <c r="AD30" s="846"/>
      <c r="AE30" s="549"/>
      <c r="AF30" s="846"/>
      <c r="AG30" s="5"/>
      <c r="AH30" s="846"/>
      <c r="AI30" s="549"/>
      <c r="AJ30" s="846"/>
      <c r="AK30" s="549"/>
      <c r="AL30" s="846"/>
      <c r="AM30" s="549"/>
      <c r="AN30" s="846"/>
      <c r="AO30" s="5"/>
      <c r="AP30" s="846"/>
      <c r="AQ30" s="549"/>
      <c r="AR30" s="846"/>
      <c r="AS30" s="549"/>
      <c r="AT30" s="846"/>
      <c r="AU30" s="549"/>
      <c r="AV30" s="846"/>
      <c r="AW30" s="5"/>
      <c r="AX30" s="846"/>
      <c r="AY30" s="549"/>
      <c r="AZ30" s="846"/>
      <c r="BA30" s="549"/>
      <c r="BB30" s="846"/>
      <c r="BC30" s="549"/>
      <c r="BD30" s="846"/>
      <c r="BE30" s="5"/>
      <c r="BF30" s="846"/>
      <c r="BG30" s="549"/>
      <c r="BH30" s="846"/>
      <c r="BI30" s="549"/>
      <c r="BJ30" s="846"/>
      <c r="BK30" s="549"/>
      <c r="BL30" s="846"/>
      <c r="BM30" s="5"/>
      <c r="BN30" s="846"/>
      <c r="BO30" s="549"/>
      <c r="BP30" s="846"/>
      <c r="BQ30" s="549"/>
      <c r="BR30" s="846"/>
      <c r="BS30" s="549"/>
      <c r="BT30" s="846"/>
      <c r="BU30" s="5"/>
      <c r="BV30" s="846"/>
      <c r="BW30" s="549"/>
      <c r="BX30" s="846"/>
      <c r="BY30" s="549"/>
      <c r="BZ30" s="846"/>
      <c r="CA30" s="549"/>
      <c r="CB30" s="846"/>
      <c r="CC30" s="5"/>
    </row>
    <row r="31" spans="1:81" x14ac:dyDescent="0.25">
      <c r="A31" s="14" t="s">
        <v>29</v>
      </c>
      <c r="B31" s="847"/>
      <c r="C31" s="27"/>
      <c r="D31" s="847"/>
      <c r="E31" s="27"/>
      <c r="F31" s="847"/>
      <c r="G31" s="27"/>
      <c r="H31" s="847"/>
      <c r="I31" s="5"/>
      <c r="J31" s="847"/>
      <c r="K31" s="27"/>
      <c r="L31" s="847"/>
      <c r="M31" s="27"/>
      <c r="N31" s="847"/>
      <c r="O31" s="27"/>
      <c r="P31" s="847"/>
      <c r="Q31" s="5"/>
      <c r="R31" s="847"/>
      <c r="S31" s="27"/>
      <c r="T31" s="847"/>
      <c r="U31" s="27"/>
      <c r="V31" s="847"/>
      <c r="W31" s="27"/>
      <c r="X31" s="847"/>
      <c r="Y31" s="5"/>
      <c r="Z31" s="847"/>
      <c r="AA31" s="27"/>
      <c r="AB31" s="847"/>
      <c r="AC31" s="27"/>
      <c r="AD31" s="847"/>
      <c r="AE31" s="27"/>
      <c r="AF31" s="847"/>
      <c r="AG31" s="5"/>
      <c r="AH31" s="847"/>
      <c r="AI31" s="27"/>
      <c r="AJ31" s="847"/>
      <c r="AK31" s="27"/>
      <c r="AL31" s="847"/>
      <c r="AM31" s="27"/>
      <c r="AN31" s="847"/>
      <c r="AO31" s="5"/>
      <c r="AP31" s="847"/>
      <c r="AQ31" s="27"/>
      <c r="AR31" s="847"/>
      <c r="AS31" s="27"/>
      <c r="AT31" s="847"/>
      <c r="AU31" s="27"/>
      <c r="AV31" s="847"/>
      <c r="AW31" s="5"/>
      <c r="AX31" s="847"/>
      <c r="AY31" s="27"/>
      <c r="AZ31" s="847"/>
      <c r="BA31" s="27"/>
      <c r="BB31" s="847"/>
      <c r="BC31" s="27"/>
      <c r="BD31" s="847"/>
      <c r="BE31" s="5"/>
      <c r="BF31" s="847"/>
      <c r="BG31" s="27"/>
      <c r="BH31" s="847"/>
      <c r="BI31" s="27"/>
      <c r="BJ31" s="847"/>
      <c r="BK31" s="27"/>
      <c r="BL31" s="847"/>
      <c r="BM31" s="5"/>
      <c r="BN31" s="847"/>
      <c r="BO31" s="27"/>
      <c r="BP31" s="847"/>
      <c r="BQ31" s="27"/>
      <c r="BR31" s="847"/>
      <c r="BS31" s="27"/>
      <c r="BT31" s="847"/>
      <c r="BU31" s="5"/>
      <c r="BV31" s="847"/>
      <c r="BW31" s="27"/>
      <c r="BX31" s="847"/>
      <c r="BY31" s="27"/>
      <c r="BZ31" s="847"/>
      <c r="CA31" s="27"/>
      <c r="CB31" s="847"/>
      <c r="CC31" s="5"/>
    </row>
    <row r="32" spans="1:81" x14ac:dyDescent="0.25">
      <c r="A32" s="66" t="s">
        <v>30</v>
      </c>
      <c r="B32" s="813">
        <v>77</v>
      </c>
      <c r="C32" s="727">
        <v>5.6534508076358299E-2</v>
      </c>
      <c r="D32" s="813">
        <v>1175</v>
      </c>
      <c r="E32" s="727">
        <v>0.86270190895741561</v>
      </c>
      <c r="F32" s="813">
        <v>110</v>
      </c>
      <c r="G32" s="727">
        <v>8.0763582966226141E-2</v>
      </c>
      <c r="H32" s="813">
        <v>1362</v>
      </c>
      <c r="I32" s="5"/>
      <c r="J32" s="813">
        <v>44</v>
      </c>
      <c r="K32" s="727">
        <v>6.5573770491803282E-2</v>
      </c>
      <c r="L32" s="813">
        <v>512</v>
      </c>
      <c r="M32" s="727">
        <v>0.76304023845007451</v>
      </c>
      <c r="N32" s="813">
        <v>115</v>
      </c>
      <c r="O32" s="727">
        <v>0.17138599105812222</v>
      </c>
      <c r="P32" s="813">
        <v>671</v>
      </c>
      <c r="Q32" s="5"/>
      <c r="R32" s="813" t="s">
        <v>45</v>
      </c>
      <c r="S32" s="813" t="s">
        <v>45</v>
      </c>
      <c r="T32" s="813">
        <v>32</v>
      </c>
      <c r="U32" s="727">
        <v>0.65306122448979587</v>
      </c>
      <c r="V32" s="813" t="s">
        <v>45</v>
      </c>
      <c r="W32" s="813" t="s">
        <v>45</v>
      </c>
      <c r="X32" s="813">
        <v>49</v>
      </c>
      <c r="Y32" s="5"/>
      <c r="Z32" s="813">
        <v>9.0000000000000018</v>
      </c>
      <c r="AA32" s="727" t="s">
        <v>234</v>
      </c>
      <c r="AB32" s="813">
        <v>233</v>
      </c>
      <c r="AC32" s="727" t="s">
        <v>234</v>
      </c>
      <c r="AD32" s="813">
        <v>22.000000000000004</v>
      </c>
      <c r="AE32" s="727" t="s">
        <v>234</v>
      </c>
      <c r="AF32" s="813">
        <v>264</v>
      </c>
      <c r="AG32" s="5"/>
      <c r="AH32" s="813">
        <v>131</v>
      </c>
      <c r="AI32" s="727">
        <v>5.5839727195225917E-2</v>
      </c>
      <c r="AJ32" s="813">
        <v>1952</v>
      </c>
      <c r="AK32" s="727">
        <v>0.83205456095481667</v>
      </c>
      <c r="AL32" s="813">
        <v>263</v>
      </c>
      <c r="AM32" s="727">
        <v>0.11210571184995738</v>
      </c>
      <c r="AN32" s="813">
        <v>2346</v>
      </c>
      <c r="AO32" s="5"/>
      <c r="AP32" s="813">
        <v>91</v>
      </c>
      <c r="AQ32" s="727">
        <v>6.847253574115876E-2</v>
      </c>
      <c r="AR32" s="813">
        <v>1116</v>
      </c>
      <c r="AS32" s="727">
        <v>0.83972911963882624</v>
      </c>
      <c r="AT32" s="813">
        <v>122</v>
      </c>
      <c r="AU32" s="727">
        <v>9.1798344620015043E-2</v>
      </c>
      <c r="AV32" s="813">
        <v>1329</v>
      </c>
      <c r="AW32" s="5"/>
      <c r="AX32" s="813">
        <v>44</v>
      </c>
      <c r="AY32" s="727">
        <v>6.3127690100430414E-2</v>
      </c>
      <c r="AZ32" s="813">
        <v>530</v>
      </c>
      <c r="BA32" s="727">
        <v>0.76040172166427544</v>
      </c>
      <c r="BB32" s="813">
        <v>123</v>
      </c>
      <c r="BC32" s="727">
        <v>0.17647058823529413</v>
      </c>
      <c r="BD32" s="813">
        <v>697</v>
      </c>
      <c r="BE32" s="5"/>
      <c r="BF32" s="813">
        <v>9</v>
      </c>
      <c r="BG32" s="727">
        <v>0.16363636363636364</v>
      </c>
      <c r="BH32" s="813">
        <v>31</v>
      </c>
      <c r="BI32" s="727">
        <v>0.5636363636363636</v>
      </c>
      <c r="BJ32" s="813">
        <v>15</v>
      </c>
      <c r="BK32" s="727">
        <v>0.27272727272727271</v>
      </c>
      <c r="BL32" s="813">
        <v>55</v>
      </c>
      <c r="BM32" s="5"/>
      <c r="BN32" s="813">
        <v>37</v>
      </c>
      <c r="BO32" s="727" t="s">
        <v>234</v>
      </c>
      <c r="BP32" s="813">
        <v>463</v>
      </c>
      <c r="BQ32" s="727" t="s">
        <v>234</v>
      </c>
      <c r="BR32" s="813">
        <v>64</v>
      </c>
      <c r="BS32" s="727" t="s">
        <v>234</v>
      </c>
      <c r="BT32" s="813">
        <v>564</v>
      </c>
      <c r="BU32" s="5"/>
      <c r="BV32" s="813">
        <v>181</v>
      </c>
      <c r="BW32" s="727">
        <v>6.8431001890359167E-2</v>
      </c>
      <c r="BX32" s="813">
        <v>2140</v>
      </c>
      <c r="BY32" s="727">
        <v>0.80907372400756139</v>
      </c>
      <c r="BZ32" s="813">
        <v>324</v>
      </c>
      <c r="CA32" s="727">
        <v>0.1224952741020794</v>
      </c>
      <c r="CB32" s="813">
        <v>2645</v>
      </c>
      <c r="CC32" s="5"/>
    </row>
    <row r="33" spans="1:81" x14ac:dyDescent="0.25">
      <c r="A33" s="66" t="s">
        <v>31</v>
      </c>
      <c r="B33" s="813">
        <v>609</v>
      </c>
      <c r="C33" s="727">
        <v>3.1383664004122652E-2</v>
      </c>
      <c r="D33" s="813">
        <v>16999</v>
      </c>
      <c r="E33" s="727">
        <v>0.8760113372842051</v>
      </c>
      <c r="F33" s="813">
        <v>1797</v>
      </c>
      <c r="G33" s="727">
        <v>9.2604998711672243E-2</v>
      </c>
      <c r="H33" s="813">
        <v>19405</v>
      </c>
      <c r="I33" s="5"/>
      <c r="J33" s="813">
        <v>392</v>
      </c>
      <c r="K33" s="727">
        <v>3.5646085295989817E-2</v>
      </c>
      <c r="L33" s="813">
        <v>8380</v>
      </c>
      <c r="M33" s="727">
        <v>0.76202600709284352</v>
      </c>
      <c r="N33" s="813">
        <v>2225</v>
      </c>
      <c r="O33" s="727">
        <v>0.20232790761116667</v>
      </c>
      <c r="P33" s="813">
        <v>10997</v>
      </c>
      <c r="Q33" s="5"/>
      <c r="R33" s="813" t="s">
        <v>45</v>
      </c>
      <c r="S33" s="813" t="s">
        <v>45</v>
      </c>
      <c r="T33" s="813">
        <v>682</v>
      </c>
      <c r="U33" s="727">
        <v>0.63206672845227063</v>
      </c>
      <c r="V33" s="813" t="s">
        <v>45</v>
      </c>
      <c r="W33" s="813" t="s">
        <v>45</v>
      </c>
      <c r="X33" s="813">
        <v>1079</v>
      </c>
      <c r="Y33" s="5"/>
      <c r="Z33" s="813">
        <v>32.000000000000007</v>
      </c>
      <c r="AA33" s="727" t="s">
        <v>234</v>
      </c>
      <c r="AB33" s="813">
        <v>1383</v>
      </c>
      <c r="AC33" s="727" t="s">
        <v>234</v>
      </c>
      <c r="AD33" s="813">
        <v>215.99999999999997</v>
      </c>
      <c r="AE33" s="727" t="s">
        <v>234</v>
      </c>
      <c r="AF33" s="813">
        <v>1631</v>
      </c>
      <c r="AG33" s="5"/>
      <c r="AH33" s="813">
        <v>1085</v>
      </c>
      <c r="AI33" s="727">
        <v>3.2767576709350085E-2</v>
      </c>
      <c r="AJ33" s="813">
        <v>27444</v>
      </c>
      <c r="AK33" s="727">
        <v>0.82882338729161631</v>
      </c>
      <c r="AL33" s="813">
        <v>4583</v>
      </c>
      <c r="AM33" s="727">
        <v>0.13840903599903359</v>
      </c>
      <c r="AN33" s="813">
        <v>33112</v>
      </c>
      <c r="AO33" s="5"/>
      <c r="AP33" s="813">
        <v>653</v>
      </c>
      <c r="AQ33" s="727">
        <v>3.5280133988870283E-2</v>
      </c>
      <c r="AR33" s="813">
        <v>15920</v>
      </c>
      <c r="AS33" s="727">
        <v>0.86012210276081902</v>
      </c>
      <c r="AT33" s="813">
        <v>1936</v>
      </c>
      <c r="AU33" s="727">
        <v>0.10459776325031066</v>
      </c>
      <c r="AV33" s="813">
        <v>18509</v>
      </c>
      <c r="AW33" s="5"/>
      <c r="AX33" s="813">
        <v>465</v>
      </c>
      <c r="AY33" s="727">
        <v>4.3300121054101873E-2</v>
      </c>
      <c r="AZ33" s="813">
        <v>8091</v>
      </c>
      <c r="BA33" s="727">
        <v>0.75342210634137252</v>
      </c>
      <c r="BB33" s="813">
        <v>2183</v>
      </c>
      <c r="BC33" s="727">
        <v>0.20327777260452556</v>
      </c>
      <c r="BD33" s="813">
        <v>10739</v>
      </c>
      <c r="BE33" s="5"/>
      <c r="BF33" s="813">
        <v>43</v>
      </c>
      <c r="BG33" s="727">
        <v>3.9631336405529953E-2</v>
      </c>
      <c r="BH33" s="813">
        <v>697</v>
      </c>
      <c r="BI33" s="727">
        <v>0.64239631336405534</v>
      </c>
      <c r="BJ33" s="813">
        <v>345</v>
      </c>
      <c r="BK33" s="727">
        <v>0.31797235023041476</v>
      </c>
      <c r="BL33" s="813">
        <v>1085</v>
      </c>
      <c r="BM33" s="5"/>
      <c r="BN33" s="813">
        <v>138</v>
      </c>
      <c r="BO33" s="727" t="s">
        <v>234</v>
      </c>
      <c r="BP33" s="813">
        <v>2610.0000000000005</v>
      </c>
      <c r="BQ33" s="727" t="s">
        <v>234</v>
      </c>
      <c r="BR33" s="813">
        <v>673.00000000000011</v>
      </c>
      <c r="BS33" s="727" t="s">
        <v>234</v>
      </c>
      <c r="BT33" s="813">
        <v>3421.0000000000005</v>
      </c>
      <c r="BU33" s="5"/>
      <c r="BV33" s="813">
        <v>1299</v>
      </c>
      <c r="BW33" s="727">
        <v>3.8484327783373823E-2</v>
      </c>
      <c r="BX33" s="813">
        <v>27318</v>
      </c>
      <c r="BY33" s="727">
        <v>0.80932630206790301</v>
      </c>
      <c r="BZ33" s="813">
        <v>5137</v>
      </c>
      <c r="CA33" s="727">
        <v>0.15218937014872311</v>
      </c>
      <c r="CB33" s="813">
        <v>33754</v>
      </c>
      <c r="CC33" s="5"/>
    </row>
    <row r="34" spans="1:81" x14ac:dyDescent="0.25">
      <c r="A34" s="446" t="s">
        <v>333</v>
      </c>
      <c r="B34" s="813">
        <v>327</v>
      </c>
      <c r="C34" s="727">
        <v>2.7375470908329841E-2</v>
      </c>
      <c r="D34" s="813">
        <v>10639</v>
      </c>
      <c r="E34" s="727">
        <v>0.89066555043951434</v>
      </c>
      <c r="F34" s="813">
        <v>979.00000000000011</v>
      </c>
      <c r="G34" s="727">
        <v>8.1958978652155706E-2</v>
      </c>
      <c r="H34" s="813">
        <v>11945.000000000002</v>
      </c>
      <c r="I34" s="5"/>
      <c r="J34" s="813">
        <v>230</v>
      </c>
      <c r="K34" s="727">
        <v>3.9826839826839829E-2</v>
      </c>
      <c r="L34" s="813">
        <v>4456</v>
      </c>
      <c r="M34" s="727">
        <v>0.77160173160173162</v>
      </c>
      <c r="N34" s="813">
        <v>1089</v>
      </c>
      <c r="O34" s="727">
        <v>0.18857142857142858</v>
      </c>
      <c r="P34" s="813">
        <v>5775</v>
      </c>
      <c r="Q34" s="5"/>
      <c r="R34" s="813">
        <v>40</v>
      </c>
      <c r="S34" s="727">
        <v>6.6666666666666666E-2</v>
      </c>
      <c r="T34" s="813">
        <v>394</v>
      </c>
      <c r="U34" s="727">
        <v>0.65666666666666662</v>
      </c>
      <c r="V34" s="813">
        <v>166</v>
      </c>
      <c r="W34" s="727">
        <v>0.27666666666666667</v>
      </c>
      <c r="X34" s="813">
        <v>600</v>
      </c>
      <c r="Y34" s="5"/>
      <c r="Z34" s="813">
        <v>139</v>
      </c>
      <c r="AA34" s="727" t="s">
        <v>234</v>
      </c>
      <c r="AB34" s="813">
        <v>4202</v>
      </c>
      <c r="AC34" s="727" t="s">
        <v>234</v>
      </c>
      <c r="AD34" s="813">
        <v>520</v>
      </c>
      <c r="AE34" s="727" t="s">
        <v>234</v>
      </c>
      <c r="AF34" s="813">
        <v>4861</v>
      </c>
      <c r="AG34" s="5"/>
      <c r="AH34" s="813">
        <v>736</v>
      </c>
      <c r="AI34" s="727">
        <v>3.1750140201026705E-2</v>
      </c>
      <c r="AJ34" s="813">
        <v>19691</v>
      </c>
      <c r="AK34" s="727">
        <v>0.84944566670980548</v>
      </c>
      <c r="AL34" s="813">
        <v>2754</v>
      </c>
      <c r="AM34" s="727">
        <v>0.11880419308916786</v>
      </c>
      <c r="AN34" s="813">
        <v>23181</v>
      </c>
      <c r="AO34" s="5"/>
      <c r="AP34" s="813">
        <v>365</v>
      </c>
      <c r="AQ34" s="727">
        <v>3.2835552356962935E-2</v>
      </c>
      <c r="AR34" s="813">
        <v>9727</v>
      </c>
      <c r="AS34" s="727">
        <v>0.87504498020870813</v>
      </c>
      <c r="AT34" s="813">
        <v>1024</v>
      </c>
      <c r="AU34" s="727">
        <v>9.2119467434328889E-2</v>
      </c>
      <c r="AV34" s="813">
        <v>11116</v>
      </c>
      <c r="AW34" s="5"/>
      <c r="AX34" s="813">
        <v>238</v>
      </c>
      <c r="AY34" s="727">
        <v>4.1630225642819658E-2</v>
      </c>
      <c r="AZ34" s="813">
        <v>4397</v>
      </c>
      <c r="BA34" s="727">
        <v>0.76910967290536991</v>
      </c>
      <c r="BB34" s="813">
        <v>1082</v>
      </c>
      <c r="BC34" s="727">
        <v>0.18926010145181038</v>
      </c>
      <c r="BD34" s="813">
        <v>5717</v>
      </c>
      <c r="BE34" s="5"/>
      <c r="BF34" s="813">
        <v>29</v>
      </c>
      <c r="BG34" s="727">
        <v>5.0434782608695654E-2</v>
      </c>
      <c r="BH34" s="813">
        <v>398</v>
      </c>
      <c r="BI34" s="727">
        <v>0.69217391304347831</v>
      </c>
      <c r="BJ34" s="813">
        <v>148</v>
      </c>
      <c r="BK34" s="727">
        <v>0.25739130434782609</v>
      </c>
      <c r="BL34" s="813">
        <v>575</v>
      </c>
      <c r="BM34" s="5"/>
      <c r="BN34" s="813">
        <v>211.00000000000003</v>
      </c>
      <c r="BO34" s="727" t="s">
        <v>234</v>
      </c>
      <c r="BP34" s="813">
        <v>2955</v>
      </c>
      <c r="BQ34" s="727" t="s">
        <v>234</v>
      </c>
      <c r="BR34" s="813">
        <v>463</v>
      </c>
      <c r="BS34" s="727" t="s">
        <v>234</v>
      </c>
      <c r="BT34" s="813">
        <v>3629</v>
      </c>
      <c r="BU34" s="5"/>
      <c r="BV34" s="813">
        <v>843</v>
      </c>
      <c r="BW34" s="727">
        <v>4.0072253648333889E-2</v>
      </c>
      <c r="BX34" s="813">
        <v>17477</v>
      </c>
      <c r="BY34" s="727">
        <v>0.83077434995484145</v>
      </c>
      <c r="BZ34" s="813">
        <v>2717</v>
      </c>
      <c r="CA34" s="727">
        <v>0.12915339639682463</v>
      </c>
      <c r="CB34" s="813">
        <v>21037</v>
      </c>
      <c r="CC34" s="5"/>
    </row>
    <row r="35" spans="1:81" x14ac:dyDescent="0.25">
      <c r="A35" s="66"/>
      <c r="B35" s="845"/>
      <c r="C35" s="549"/>
      <c r="D35" s="845"/>
      <c r="E35" s="549"/>
      <c r="F35" s="845"/>
      <c r="G35" s="549"/>
      <c r="H35" s="845"/>
      <c r="I35" s="5"/>
      <c r="J35" s="845"/>
      <c r="K35" s="549"/>
      <c r="L35" s="845"/>
      <c r="M35" s="549"/>
      <c r="N35" s="845"/>
      <c r="O35" s="549"/>
      <c r="P35" s="845"/>
      <c r="Q35" s="5"/>
      <c r="R35" s="845"/>
      <c r="S35" s="549"/>
      <c r="T35" s="845"/>
      <c r="U35" s="549"/>
      <c r="V35" s="845"/>
      <c r="W35" s="549"/>
      <c r="X35" s="845"/>
      <c r="Y35" s="5"/>
      <c r="Z35" s="845"/>
      <c r="AA35" s="549"/>
      <c r="AB35" s="845"/>
      <c r="AC35" s="549"/>
      <c r="AD35" s="845"/>
      <c r="AE35" s="549"/>
      <c r="AF35" s="845"/>
      <c r="AG35" s="5"/>
      <c r="AH35" s="845"/>
      <c r="AI35" s="549"/>
      <c r="AJ35" s="845"/>
      <c r="AK35" s="549"/>
      <c r="AL35" s="845"/>
      <c r="AM35" s="549"/>
      <c r="AN35" s="845"/>
      <c r="AO35" s="5"/>
      <c r="AP35" s="845"/>
      <c r="AQ35" s="549"/>
      <c r="AR35" s="845"/>
      <c r="AS35" s="549"/>
      <c r="AT35" s="845"/>
      <c r="AU35" s="549"/>
      <c r="AV35" s="845"/>
      <c r="AW35" s="5"/>
      <c r="AX35" s="845"/>
      <c r="AY35" s="549"/>
      <c r="AZ35" s="845"/>
      <c r="BA35" s="549"/>
      <c r="BB35" s="845"/>
      <c r="BC35" s="549"/>
      <c r="BD35" s="845"/>
      <c r="BE35" s="5"/>
      <c r="BF35" s="845"/>
      <c r="BG35" s="549"/>
      <c r="BH35" s="845"/>
      <c r="BI35" s="549"/>
      <c r="BJ35" s="845"/>
      <c r="BK35" s="549"/>
      <c r="BL35" s="845"/>
      <c r="BM35" s="5"/>
      <c r="BN35" s="845"/>
      <c r="BO35" s="549"/>
      <c r="BP35" s="845"/>
      <c r="BQ35" s="549"/>
      <c r="BR35" s="845"/>
      <c r="BS35" s="549"/>
      <c r="BT35" s="845"/>
      <c r="BU35" s="5"/>
      <c r="BV35" s="845"/>
      <c r="BW35" s="549"/>
      <c r="BX35" s="845"/>
      <c r="BY35" s="549"/>
      <c r="BZ35" s="845"/>
      <c r="CA35" s="549"/>
      <c r="CB35" s="845"/>
      <c r="CC35" s="5"/>
    </row>
    <row r="36" spans="1:81" x14ac:dyDescent="0.25">
      <c r="A36" s="551" t="s">
        <v>308</v>
      </c>
      <c r="B36" s="715"/>
      <c r="C36" s="715"/>
      <c r="D36" s="715"/>
      <c r="E36" s="715"/>
      <c r="F36" s="715"/>
      <c r="G36" s="715"/>
      <c r="H36" s="715">
        <v>0.63484348251406209</v>
      </c>
      <c r="I36" s="5"/>
      <c r="J36" s="715"/>
      <c r="K36" s="715"/>
      <c r="L36" s="715"/>
      <c r="M36" s="715"/>
      <c r="N36" s="715"/>
      <c r="O36" s="715"/>
      <c r="P36" s="715">
        <v>0.66892163045347708</v>
      </c>
      <c r="Q36" s="5"/>
      <c r="R36" s="715"/>
      <c r="S36" s="715"/>
      <c r="T36" s="715"/>
      <c r="U36" s="715"/>
      <c r="V36" s="715"/>
      <c r="W36" s="715"/>
      <c r="X36" s="715">
        <v>0.65277777777777779</v>
      </c>
      <c r="Y36" s="5"/>
      <c r="Z36" s="715"/>
      <c r="AA36" s="715"/>
      <c r="AB36" s="715"/>
      <c r="AC36" s="715"/>
      <c r="AD36" s="715"/>
      <c r="AE36" s="715"/>
      <c r="AF36" s="715">
        <v>0.28049141503848429</v>
      </c>
      <c r="AG36" s="5"/>
      <c r="AH36" s="715"/>
      <c r="AI36" s="715"/>
      <c r="AJ36" s="715"/>
      <c r="AK36" s="715"/>
      <c r="AL36" s="715"/>
      <c r="AM36" s="715"/>
      <c r="AN36" s="715">
        <v>0.60468289022664101</v>
      </c>
      <c r="AO36" s="5"/>
      <c r="AP36" s="715"/>
      <c r="AQ36" s="715"/>
      <c r="AR36" s="715"/>
      <c r="AS36" s="715"/>
      <c r="AT36" s="715"/>
      <c r="AU36" s="715"/>
      <c r="AV36" s="715">
        <v>0.6408864767073722</v>
      </c>
      <c r="AW36" s="5"/>
      <c r="AX36" s="715"/>
      <c r="AY36" s="715"/>
      <c r="AZ36" s="715"/>
      <c r="BA36" s="715"/>
      <c r="BB36" s="715"/>
      <c r="BC36" s="715"/>
      <c r="BD36" s="715">
        <v>0.66670553255990206</v>
      </c>
      <c r="BE36" s="5"/>
      <c r="BF36" s="715"/>
      <c r="BG36" s="715"/>
      <c r="BH36" s="715"/>
      <c r="BI36" s="715"/>
      <c r="BJ36" s="715"/>
      <c r="BK36" s="715"/>
      <c r="BL36" s="715">
        <v>0.66472303206997085</v>
      </c>
      <c r="BM36" s="5"/>
      <c r="BN36" s="715"/>
      <c r="BO36" s="715"/>
      <c r="BP36" s="715"/>
      <c r="BQ36" s="715"/>
      <c r="BR36" s="715"/>
      <c r="BS36" s="715"/>
      <c r="BT36" s="715">
        <v>0.52337798791699508</v>
      </c>
      <c r="BU36" s="5"/>
      <c r="BV36" s="715"/>
      <c r="BW36" s="715"/>
      <c r="BX36" s="715"/>
      <c r="BY36" s="715"/>
      <c r="BZ36" s="715"/>
      <c r="CA36" s="715"/>
      <c r="CB36" s="715">
        <v>0.63373145762239713</v>
      </c>
      <c r="CC36" s="5"/>
    </row>
    <row r="37" spans="1:81" ht="13.8" thickBot="1" x14ac:dyDescent="0.3">
      <c r="A37" s="86"/>
      <c r="B37" s="65"/>
      <c r="C37" s="552"/>
      <c r="D37" s="65"/>
      <c r="E37" s="552"/>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728"/>
      <c r="BB37" s="728"/>
      <c r="BC37" s="728"/>
      <c r="BD37" s="728"/>
      <c r="BE37" s="728"/>
      <c r="BF37" s="728"/>
      <c r="BG37" s="728"/>
      <c r="BH37" s="728"/>
      <c r="BI37" s="728"/>
      <c r="BJ37" s="728"/>
      <c r="BK37" s="728"/>
      <c r="BL37" s="728"/>
      <c r="BM37" s="728"/>
      <c r="BN37" s="728"/>
      <c r="BO37" s="728"/>
      <c r="BP37" s="728"/>
      <c r="BQ37" s="728"/>
      <c r="BR37" s="728"/>
      <c r="BS37" s="728"/>
      <c r="BT37" s="728"/>
      <c r="BU37" s="728"/>
      <c r="BV37" s="728"/>
      <c r="BW37" s="728"/>
      <c r="BX37" s="728"/>
      <c r="BY37" s="728"/>
      <c r="BZ37" s="728"/>
      <c r="CA37" s="728"/>
      <c r="CB37" s="728"/>
      <c r="CC37" s="5"/>
    </row>
    <row r="38" spans="1:81" ht="15.75" customHeight="1" x14ac:dyDescent="0.25">
      <c r="I38" s="5"/>
      <c r="Y38" s="61"/>
      <c r="AP38" s="548"/>
      <c r="AQ38" s="548"/>
      <c r="AR38" s="548"/>
      <c r="AS38" s="548"/>
      <c r="AT38" s="548"/>
      <c r="AU38" s="548"/>
      <c r="AV38" s="548"/>
      <c r="AW38" s="548"/>
      <c r="BF38" s="548"/>
      <c r="BG38" s="548"/>
      <c r="BH38" s="548"/>
      <c r="BI38" s="548"/>
      <c r="BJ38" s="548"/>
      <c r="BK38" s="548"/>
      <c r="BL38" s="548"/>
      <c r="BM38" s="548"/>
      <c r="BN38" s="548"/>
      <c r="BO38" s="548"/>
      <c r="BP38" s="548"/>
      <c r="BQ38" s="548"/>
      <c r="BR38" s="548"/>
      <c r="BS38" s="548"/>
      <c r="BT38" s="548"/>
      <c r="BU38" s="548"/>
      <c r="BV38" s="5"/>
      <c r="BW38" s="5"/>
      <c r="BX38" s="5"/>
      <c r="BY38" s="5"/>
      <c r="BZ38" s="5"/>
      <c r="CA38" s="5"/>
      <c r="CB38" s="5"/>
      <c r="CC38" s="5"/>
    </row>
    <row r="39" spans="1:81" ht="15.75" customHeight="1" x14ac:dyDescent="0.25">
      <c r="A39" s="947" t="s">
        <v>35</v>
      </c>
      <c r="I39" s="5"/>
      <c r="Y39" s="61"/>
      <c r="AP39" s="548"/>
      <c r="AQ39" s="548"/>
      <c r="AR39" s="548"/>
      <c r="AS39" s="548"/>
      <c r="AT39" s="548"/>
      <c r="AU39" s="548"/>
      <c r="AV39" s="548"/>
      <c r="AW39" s="548"/>
      <c r="BF39" s="548"/>
      <c r="BG39" s="548"/>
      <c r="BH39" s="548"/>
      <c r="BI39" s="548"/>
      <c r="BJ39" s="548"/>
      <c r="BK39" s="548"/>
      <c r="BL39" s="548"/>
      <c r="BM39" s="548"/>
      <c r="BN39" s="548"/>
      <c r="BO39" s="548"/>
      <c r="BP39" s="548"/>
      <c r="BQ39" s="548"/>
      <c r="BR39" s="548"/>
      <c r="BS39" s="548"/>
      <c r="BT39" s="548"/>
      <c r="BU39" s="548"/>
      <c r="BV39" s="5"/>
      <c r="BW39" s="5"/>
      <c r="BX39" s="5"/>
      <c r="BY39" s="5"/>
      <c r="BZ39" s="5"/>
      <c r="CA39" s="5"/>
      <c r="CB39" s="5"/>
      <c r="CC39" s="5"/>
    </row>
    <row r="40" spans="1:81" ht="15.75" customHeight="1" x14ac:dyDescent="0.25">
      <c r="A40" s="5" t="s">
        <v>295</v>
      </c>
      <c r="I40" s="5"/>
      <c r="Y40" s="61"/>
      <c r="AP40" s="548"/>
      <c r="AQ40" s="548"/>
      <c r="AR40" s="548"/>
      <c r="AS40" s="548"/>
      <c r="AT40" s="548"/>
      <c r="AU40" s="548"/>
      <c r="AV40" s="548"/>
      <c r="AW40" s="548"/>
      <c r="BF40" s="548"/>
      <c r="BG40" s="548"/>
      <c r="BH40" s="548"/>
      <c r="BI40" s="548"/>
      <c r="BJ40" s="548"/>
      <c r="BK40" s="548"/>
      <c r="BL40" s="548"/>
      <c r="BM40" s="548"/>
      <c r="BN40" s="548"/>
      <c r="BO40" s="548"/>
      <c r="BP40" s="548"/>
      <c r="BQ40" s="548"/>
      <c r="BR40" s="548"/>
      <c r="BS40" s="548"/>
      <c r="BT40" s="548"/>
      <c r="BU40" s="548"/>
      <c r="BV40" s="5"/>
      <c r="BW40" s="5"/>
      <c r="BX40" s="5"/>
      <c r="BY40" s="5"/>
      <c r="BZ40" s="5"/>
      <c r="CA40" s="5"/>
      <c r="CB40" s="5"/>
      <c r="CC40" s="5"/>
    </row>
    <row r="41" spans="1:81" ht="39" customHeight="1" x14ac:dyDescent="0.25">
      <c r="A41" s="1052" t="s">
        <v>342</v>
      </c>
      <c r="B41" s="1053"/>
      <c r="C41" s="1053"/>
      <c r="D41" s="1053"/>
      <c r="E41" s="1053"/>
      <c r="F41" s="1053"/>
      <c r="G41" s="1053"/>
      <c r="H41" s="1053"/>
      <c r="I41" s="1053"/>
      <c r="J41" s="1053"/>
      <c r="K41" s="1053"/>
      <c r="L41" s="1053"/>
      <c r="M41" s="1053"/>
      <c r="N41" s="1053"/>
      <c r="O41" s="1053"/>
      <c r="P41" s="1054"/>
      <c r="Y41" s="61"/>
      <c r="AP41" s="548"/>
      <c r="AQ41" s="548"/>
      <c r="AR41" s="548"/>
      <c r="AS41" s="548"/>
      <c r="AT41" s="548"/>
      <c r="AU41" s="548"/>
      <c r="AV41" s="548"/>
      <c r="AW41" s="548"/>
      <c r="BF41" s="548"/>
      <c r="BG41" s="548"/>
      <c r="BH41" s="548"/>
      <c r="BI41" s="548"/>
      <c r="BJ41" s="548"/>
      <c r="BK41" s="548"/>
      <c r="BL41" s="548"/>
      <c r="BM41" s="548"/>
      <c r="BN41" s="548"/>
      <c r="BO41" s="548"/>
      <c r="BP41" s="548"/>
      <c r="BQ41" s="548"/>
      <c r="BR41" s="548"/>
      <c r="BS41" s="548"/>
      <c r="BT41" s="548"/>
      <c r="BU41" s="548"/>
      <c r="BV41" s="5"/>
      <c r="BW41" s="5"/>
      <c r="BX41" s="5"/>
      <c r="BY41" s="5"/>
      <c r="BZ41" s="5"/>
      <c r="CA41" s="5"/>
      <c r="CB41" s="5"/>
      <c r="CC41" s="5"/>
    </row>
    <row r="42" spans="1:81" ht="15.75" customHeight="1" x14ac:dyDescent="0.25">
      <c r="A42" s="1055" t="s">
        <v>336</v>
      </c>
      <c r="B42" s="1056"/>
      <c r="C42" s="1056"/>
      <c r="D42" s="1056"/>
      <c r="E42" s="1056"/>
      <c r="F42" s="1056"/>
      <c r="G42" s="1056"/>
      <c r="H42" s="1056"/>
      <c r="I42" s="1056"/>
      <c r="J42" s="1056"/>
      <c r="K42" s="1056"/>
      <c r="L42" s="1056"/>
      <c r="M42" s="1056"/>
      <c r="N42" s="1056"/>
      <c r="O42" s="1056"/>
      <c r="P42" s="1057"/>
      <c r="Y42" s="61"/>
      <c r="AP42" s="548"/>
      <c r="AQ42" s="548"/>
      <c r="AR42" s="548"/>
      <c r="AS42" s="548"/>
      <c r="AT42" s="548"/>
      <c r="AU42" s="548"/>
      <c r="AV42" s="548"/>
      <c r="AW42" s="548"/>
      <c r="BF42" s="548"/>
      <c r="BG42" s="548"/>
      <c r="BH42" s="548"/>
      <c r="BI42" s="548"/>
      <c r="BJ42" s="548"/>
      <c r="BK42" s="548"/>
      <c r="BL42" s="548"/>
      <c r="BM42" s="548"/>
      <c r="BN42" s="548"/>
      <c r="BO42" s="548"/>
      <c r="BP42" s="548"/>
      <c r="BQ42" s="548"/>
      <c r="BR42" s="548"/>
      <c r="BS42" s="548"/>
      <c r="BT42" s="548"/>
      <c r="BU42" s="548"/>
      <c r="BV42" s="5"/>
      <c r="BW42" s="5"/>
      <c r="BX42" s="5"/>
      <c r="BY42" s="5"/>
      <c r="BZ42" s="5"/>
      <c r="CA42" s="5"/>
      <c r="CB42" s="5"/>
      <c r="CC42" s="5"/>
    </row>
    <row r="43" spans="1:81" ht="25.5" customHeight="1" x14ac:dyDescent="0.3">
      <c r="A43" s="1066" t="s">
        <v>369</v>
      </c>
      <c r="B43" s="1069"/>
      <c r="C43" s="1069"/>
      <c r="D43" s="1069"/>
      <c r="E43" s="1069"/>
      <c r="F43" s="1069"/>
      <c r="G43" s="1069"/>
      <c r="H43" s="1069"/>
      <c r="I43" s="1069"/>
      <c r="J43" s="1069"/>
      <c r="K43" s="1069"/>
      <c r="L43" s="1069"/>
      <c r="M43" s="1069"/>
      <c r="N43" s="1069"/>
      <c r="O43" s="1069"/>
      <c r="P43" s="1070"/>
      <c r="Q43" s="906"/>
      <c r="AP43" s="5"/>
      <c r="AQ43" s="5"/>
      <c r="AR43" s="5"/>
      <c r="AS43" s="5"/>
      <c r="AT43" s="5"/>
      <c r="AU43" s="5"/>
      <c r="AV43" s="5"/>
      <c r="CC43" s="5"/>
    </row>
    <row r="44" spans="1:81" ht="12.9" customHeight="1" x14ac:dyDescent="0.25">
      <c r="J44" s="3"/>
      <c r="K44" s="3"/>
      <c r="L44" s="3"/>
      <c r="M44" s="3"/>
      <c r="N44" s="3"/>
      <c r="O44" s="3"/>
      <c r="P44" s="3"/>
      <c r="Q44" s="906"/>
      <c r="CC44" s="5"/>
    </row>
    <row r="45" spans="1:81" ht="26.1" customHeight="1" x14ac:dyDescent="0.3">
      <c r="A45" s="1020" t="s">
        <v>307</v>
      </c>
      <c r="B45" s="1020"/>
      <c r="C45" s="1020"/>
      <c r="D45" s="1020"/>
      <c r="E45" s="1020"/>
      <c r="F45" s="1020"/>
      <c r="G45" s="1020"/>
      <c r="H45" s="1020"/>
      <c r="I45" s="1020"/>
      <c r="J45" s="1020"/>
      <c r="K45" s="1020"/>
      <c r="L45" s="1020"/>
      <c r="M45" s="1020"/>
      <c r="N45" s="1020"/>
      <c r="O45" s="1020"/>
      <c r="P45" s="1020"/>
      <c r="Q45" s="924"/>
      <c r="U45" s="924"/>
      <c r="CC45" s="5"/>
    </row>
    <row r="46" spans="1:81" s="252" customFormat="1" ht="15.6" customHeight="1" x14ac:dyDescent="0.25">
      <c r="A46" s="5" t="s">
        <v>319</v>
      </c>
      <c r="B46" s="922"/>
      <c r="C46" s="922"/>
      <c r="D46" s="922"/>
      <c r="E46" s="922"/>
      <c r="F46" s="922"/>
      <c r="G46" s="922"/>
      <c r="H46" s="922"/>
      <c r="I46" s="922"/>
      <c r="J46" s="922"/>
      <c r="K46" s="922"/>
      <c r="L46" s="922"/>
      <c r="M46" s="922"/>
      <c r="N46" s="922"/>
      <c r="O46" s="922"/>
      <c r="R46" s="3"/>
      <c r="S46" s="3"/>
      <c r="T46" s="33"/>
      <c r="V46" s="278"/>
      <c r="W46" s="278"/>
      <c r="X46" s="278"/>
      <c r="CC46" s="290"/>
    </row>
    <row r="47" spans="1:81" ht="45" customHeight="1" x14ac:dyDescent="0.25">
      <c r="A47" s="1055"/>
      <c r="B47" s="1056"/>
      <c r="C47" s="1056"/>
      <c r="D47" s="1056"/>
      <c r="E47" s="1056"/>
      <c r="F47" s="1056"/>
      <c r="G47" s="1056"/>
      <c r="H47" s="1056"/>
      <c r="I47" s="1056"/>
      <c r="J47" s="1056"/>
      <c r="K47" s="1056"/>
      <c r="L47" s="1056"/>
      <c r="M47" s="1056"/>
      <c r="N47" s="1056"/>
      <c r="O47" s="1056"/>
      <c r="P47" s="1057"/>
      <c r="Q47" s="906"/>
      <c r="CC47" s="5"/>
    </row>
    <row r="48" spans="1:81" ht="286.5" customHeight="1" x14ac:dyDescent="0.25">
      <c r="A48" s="1066"/>
      <c r="B48" s="1067"/>
      <c r="C48" s="1067"/>
      <c r="D48" s="1067"/>
      <c r="E48" s="1067"/>
      <c r="F48" s="1067"/>
      <c r="G48" s="1067"/>
      <c r="H48" s="1067"/>
      <c r="I48" s="1067"/>
      <c r="J48" s="1067"/>
      <c r="K48" s="1067"/>
      <c r="L48" s="1067"/>
      <c r="M48" s="1067"/>
      <c r="N48" s="1067"/>
      <c r="O48" s="1067"/>
      <c r="P48" s="1068"/>
      <c r="Q48" s="906"/>
    </row>
    <row r="49" spans="1:17" x14ac:dyDescent="0.25">
      <c r="A49" s="936"/>
      <c r="B49" s="906"/>
      <c r="C49" s="906"/>
      <c r="D49" s="906"/>
      <c r="E49" s="906"/>
      <c r="F49" s="906"/>
      <c r="G49" s="906"/>
      <c r="H49" s="906"/>
      <c r="I49" s="906"/>
      <c r="J49" s="906"/>
      <c r="K49" s="906"/>
      <c r="L49" s="906"/>
      <c r="M49" s="906"/>
      <c r="N49" s="906"/>
      <c r="O49" s="906"/>
      <c r="P49" s="906"/>
      <c r="Q49" s="906"/>
    </row>
    <row r="50" spans="1:17" x14ac:dyDescent="0.25">
      <c r="A50" s="936"/>
      <c r="B50" s="906"/>
      <c r="C50" s="906"/>
      <c r="D50" s="906"/>
      <c r="E50" s="906"/>
      <c r="F50" s="906"/>
      <c r="G50" s="906"/>
      <c r="H50" s="906"/>
      <c r="I50" s="906"/>
      <c r="J50" s="906"/>
      <c r="K50" s="906"/>
      <c r="L50" s="906"/>
      <c r="M50" s="906"/>
      <c r="N50" s="906"/>
      <c r="O50" s="906"/>
      <c r="P50" s="906"/>
      <c r="Q50" s="906"/>
    </row>
    <row r="51" spans="1:17" x14ac:dyDescent="0.25">
      <c r="A51" s="936"/>
      <c r="B51" s="906"/>
      <c r="C51" s="906"/>
      <c r="D51" s="906"/>
      <c r="E51" s="906"/>
      <c r="F51" s="906"/>
      <c r="G51" s="906"/>
      <c r="H51" s="906"/>
      <c r="I51" s="906"/>
      <c r="J51" s="906"/>
      <c r="K51" s="906"/>
      <c r="L51" s="906"/>
      <c r="M51" s="906"/>
      <c r="N51" s="906"/>
      <c r="O51" s="906"/>
      <c r="P51" s="906"/>
      <c r="Q51" s="906"/>
    </row>
    <row r="52" spans="1:17" x14ac:dyDescent="0.25">
      <c r="A52" s="936"/>
      <c r="B52" s="906"/>
      <c r="C52" s="906"/>
      <c r="D52" s="906"/>
      <c r="E52" s="906"/>
      <c r="F52" s="906"/>
      <c r="G52" s="906"/>
      <c r="H52" s="906"/>
      <c r="I52" s="906"/>
      <c r="J52" s="906"/>
      <c r="K52" s="906"/>
      <c r="L52" s="906"/>
      <c r="M52" s="906"/>
      <c r="N52" s="906"/>
      <c r="O52" s="906"/>
      <c r="P52" s="906"/>
      <c r="Q52" s="906"/>
    </row>
    <row r="53" spans="1:17" x14ac:dyDescent="0.25">
      <c r="A53" s="936"/>
      <c r="B53" s="906"/>
      <c r="C53" s="906"/>
      <c r="D53" s="906"/>
      <c r="E53" s="906"/>
      <c r="F53" s="906"/>
      <c r="G53" s="906"/>
      <c r="H53" s="906"/>
      <c r="I53" s="906"/>
      <c r="J53" s="906"/>
      <c r="K53" s="906"/>
      <c r="L53" s="906"/>
      <c r="M53" s="906"/>
      <c r="N53" s="906"/>
      <c r="O53" s="906"/>
      <c r="P53" s="906"/>
      <c r="Q53" s="906"/>
    </row>
    <row r="54" spans="1:17" x14ac:dyDescent="0.25">
      <c r="A54" s="936"/>
      <c r="B54" s="906"/>
      <c r="C54" s="906"/>
      <c r="D54" s="906"/>
      <c r="E54" s="906"/>
      <c r="F54" s="906"/>
      <c r="G54" s="906"/>
      <c r="H54" s="906"/>
      <c r="I54" s="906"/>
      <c r="J54" s="906"/>
      <c r="K54" s="906"/>
      <c r="L54" s="906"/>
      <c r="M54" s="906"/>
      <c r="N54" s="906"/>
      <c r="O54" s="906"/>
      <c r="P54" s="906"/>
      <c r="Q54" s="906"/>
    </row>
    <row r="55" spans="1:17" x14ac:dyDescent="0.25">
      <c r="A55" s="936"/>
      <c r="B55" s="906"/>
      <c r="C55" s="906"/>
      <c r="D55" s="906"/>
      <c r="E55" s="906"/>
      <c r="F55" s="906"/>
      <c r="G55" s="906"/>
      <c r="H55" s="906"/>
      <c r="I55" s="906"/>
      <c r="J55" s="906"/>
      <c r="K55" s="906"/>
      <c r="L55" s="906"/>
      <c r="M55" s="906"/>
      <c r="N55" s="906"/>
      <c r="O55" s="906"/>
      <c r="P55" s="906"/>
      <c r="Q55" s="906"/>
    </row>
    <row r="56" spans="1:17" x14ac:dyDescent="0.25">
      <c r="A56" s="936"/>
      <c r="B56" s="906"/>
      <c r="C56" s="906"/>
      <c r="D56" s="906"/>
      <c r="E56" s="906"/>
      <c r="F56" s="906"/>
      <c r="G56" s="906"/>
      <c r="H56" s="906"/>
      <c r="I56" s="906"/>
      <c r="J56" s="906"/>
      <c r="K56" s="906"/>
      <c r="L56" s="906"/>
      <c r="M56" s="906"/>
      <c r="N56" s="906"/>
      <c r="O56" s="906"/>
      <c r="P56" s="906"/>
      <c r="Q56" s="906"/>
    </row>
    <row r="57" spans="1:17" x14ac:dyDescent="0.25">
      <c r="A57" s="936"/>
      <c r="B57" s="906"/>
      <c r="C57" s="906"/>
      <c r="D57" s="906"/>
      <c r="E57" s="906"/>
      <c r="F57" s="906"/>
      <c r="G57" s="906"/>
      <c r="H57" s="906"/>
      <c r="I57" s="906"/>
      <c r="J57" s="906"/>
      <c r="K57" s="906"/>
      <c r="L57" s="906"/>
      <c r="M57" s="906"/>
      <c r="N57" s="906"/>
      <c r="O57" s="906"/>
      <c r="P57" s="906"/>
      <c r="Q57" s="906"/>
    </row>
    <row r="58" spans="1:17" x14ac:dyDescent="0.25">
      <c r="A58" s="936"/>
      <c r="B58" s="906"/>
      <c r="C58" s="906"/>
      <c r="D58" s="906"/>
      <c r="E58" s="906"/>
      <c r="F58" s="906"/>
      <c r="G58" s="906"/>
      <c r="H58" s="906"/>
      <c r="I58" s="906"/>
      <c r="J58" s="906"/>
      <c r="K58" s="906"/>
      <c r="L58" s="906"/>
      <c r="M58" s="906"/>
      <c r="N58" s="906"/>
      <c r="O58" s="906"/>
      <c r="P58" s="906"/>
      <c r="Q58" s="906"/>
    </row>
    <row r="59" spans="1:17" x14ac:dyDescent="0.25">
      <c r="B59" s="906"/>
      <c r="C59" s="906"/>
      <c r="D59" s="906"/>
      <c r="E59" s="906"/>
      <c r="F59" s="906"/>
      <c r="G59" s="906"/>
      <c r="H59" s="906"/>
      <c r="I59" s="906"/>
      <c r="J59" s="906"/>
      <c r="K59" s="906"/>
      <c r="L59" s="906"/>
      <c r="M59" s="906"/>
      <c r="N59" s="906"/>
      <c r="O59" s="906"/>
      <c r="P59" s="906"/>
      <c r="Q59" s="906"/>
    </row>
    <row r="67" spans="42:49" ht="13.8" thickBot="1" x14ac:dyDescent="0.3"/>
    <row r="68" spans="42:49" ht="15.75" customHeight="1" x14ac:dyDescent="0.25">
      <c r="AP68" s="553"/>
      <c r="AQ68" s="553"/>
      <c r="AR68" s="553"/>
      <c r="AS68" s="553"/>
      <c r="AT68" s="553"/>
      <c r="AU68" s="553"/>
      <c r="AV68" s="553"/>
      <c r="AW68" s="553"/>
    </row>
    <row r="69" spans="42:49" x14ac:dyDescent="0.25">
      <c r="AP69" s="5"/>
      <c r="AQ69" s="5"/>
      <c r="AR69" s="5"/>
      <c r="AS69" s="5"/>
      <c r="AT69" s="5"/>
      <c r="AU69" s="5"/>
      <c r="AV69" s="5"/>
    </row>
    <row r="93" spans="42:48" ht="15.75" customHeight="1" x14ac:dyDescent="0.25"/>
    <row r="94" spans="42:48" x14ac:dyDescent="0.25">
      <c r="AP94" s="5"/>
      <c r="AQ94" s="5"/>
      <c r="AR94" s="5"/>
      <c r="AS94" s="5"/>
      <c r="AT94" s="5"/>
      <c r="AU94" s="5"/>
      <c r="AV94" s="5"/>
    </row>
    <row r="113" spans="1:49" x14ac:dyDescent="0.25">
      <c r="A113" s="543"/>
    </row>
    <row r="114" spans="1:49" x14ac:dyDescent="0.25">
      <c r="A114" s="543"/>
      <c r="B114" s="534"/>
      <c r="C114" s="534"/>
      <c r="D114" s="534"/>
      <c r="E114" s="534"/>
      <c r="F114" s="534"/>
      <c r="G114" s="534"/>
      <c r="H114" s="534"/>
      <c r="I114" s="534"/>
      <c r="J114" s="534"/>
      <c r="K114" s="534"/>
      <c r="L114" s="534"/>
      <c r="M114" s="534"/>
      <c r="N114" s="534"/>
      <c r="O114" s="534"/>
      <c r="P114" s="534"/>
      <c r="Q114" s="534"/>
    </row>
    <row r="115" spans="1:49" x14ac:dyDescent="0.25">
      <c r="A115" s="543"/>
      <c r="B115" s="534"/>
      <c r="C115" s="534"/>
      <c r="D115" s="534"/>
      <c r="E115" s="534"/>
      <c r="F115" s="534"/>
      <c r="G115" s="534"/>
      <c r="H115" s="534"/>
      <c r="I115" s="534"/>
      <c r="J115" s="534"/>
      <c r="K115" s="534"/>
      <c r="L115" s="534"/>
      <c r="M115" s="534"/>
      <c r="N115" s="534"/>
      <c r="O115" s="534"/>
      <c r="P115" s="534"/>
      <c r="Q115" s="534"/>
    </row>
    <row r="116" spans="1:49" x14ac:dyDescent="0.25">
      <c r="A116" s="543"/>
      <c r="B116" s="534"/>
      <c r="C116" s="534"/>
      <c r="D116" s="534"/>
      <c r="E116" s="534"/>
      <c r="F116" s="534"/>
      <c r="G116" s="534"/>
      <c r="H116" s="534"/>
      <c r="I116" s="534"/>
      <c r="J116" s="534"/>
      <c r="K116" s="534"/>
      <c r="L116" s="534"/>
      <c r="M116" s="534"/>
      <c r="N116" s="534"/>
      <c r="O116" s="534"/>
      <c r="P116" s="534"/>
      <c r="Q116" s="534"/>
    </row>
    <row r="117" spans="1:49" x14ac:dyDescent="0.25">
      <c r="A117" s="915"/>
      <c r="B117" s="534"/>
      <c r="C117" s="534"/>
      <c r="D117" s="534"/>
      <c r="E117" s="534"/>
      <c r="F117" s="534"/>
      <c r="G117" s="534"/>
      <c r="H117" s="534"/>
      <c r="I117" s="534"/>
      <c r="J117" s="534"/>
      <c r="K117" s="534"/>
      <c r="L117" s="534"/>
      <c r="M117" s="534"/>
      <c r="N117" s="534"/>
      <c r="O117" s="534"/>
      <c r="P117" s="534"/>
      <c r="Q117" s="534"/>
    </row>
    <row r="118" spans="1:49" x14ac:dyDescent="0.25">
      <c r="A118" s="543"/>
      <c r="B118" s="533"/>
      <c r="C118" s="533"/>
      <c r="D118" s="533"/>
      <c r="E118" s="533"/>
      <c r="F118" s="533"/>
      <c r="G118" s="533"/>
      <c r="H118" s="533"/>
      <c r="I118" s="533"/>
      <c r="J118" s="533"/>
      <c r="K118" s="533"/>
      <c r="L118" s="533"/>
      <c r="M118" s="533"/>
      <c r="N118" s="533"/>
      <c r="O118" s="533"/>
      <c r="P118" s="533"/>
      <c r="Q118" s="533"/>
    </row>
    <row r="119" spans="1:49" s="534" customFormat="1" x14ac:dyDescent="0.25">
      <c r="A119" s="543"/>
      <c r="R119" s="538"/>
      <c r="S119" s="538"/>
      <c r="AA119" s="538"/>
      <c r="AO119" s="543"/>
      <c r="AP119" s="5"/>
      <c r="AQ119" s="5"/>
      <c r="AR119" s="5"/>
      <c r="AS119" s="5"/>
      <c r="AT119" s="5"/>
      <c r="AU119" s="5"/>
      <c r="AV119" s="5"/>
      <c r="AW119" s="3"/>
    </row>
    <row r="120" spans="1:49" s="534" customFormat="1" x14ac:dyDescent="0.25">
      <c r="A120" s="543"/>
      <c r="AO120" s="543"/>
    </row>
    <row r="121" spans="1:49" s="534" customFormat="1" x14ac:dyDescent="0.25">
      <c r="A121" s="543"/>
      <c r="AO121" s="543"/>
    </row>
    <row r="122" spans="1:49" s="534" customFormat="1" x14ac:dyDescent="0.25">
      <c r="A122" s="543"/>
      <c r="R122" s="88"/>
      <c r="S122" s="88"/>
      <c r="AA122" s="88"/>
      <c r="AO122" s="543"/>
    </row>
    <row r="123" spans="1:49" s="533" customFormat="1" ht="13.5" customHeight="1" x14ac:dyDescent="0.25">
      <c r="A123" s="543"/>
      <c r="B123" s="534"/>
      <c r="C123" s="534"/>
      <c r="D123" s="534"/>
      <c r="E123" s="534"/>
      <c r="F123" s="534"/>
      <c r="G123" s="534"/>
      <c r="H123" s="534"/>
      <c r="I123" s="534"/>
      <c r="J123" s="534"/>
      <c r="K123" s="534"/>
      <c r="L123" s="534"/>
      <c r="M123" s="534"/>
      <c r="N123" s="534"/>
      <c r="O123" s="534"/>
      <c r="P123" s="534"/>
      <c r="Q123" s="534"/>
      <c r="R123" s="5"/>
      <c r="S123" s="5"/>
      <c r="AA123" s="5"/>
      <c r="AO123" s="915"/>
    </row>
    <row r="124" spans="1:49" s="534" customFormat="1" x14ac:dyDescent="0.25">
      <c r="A124" s="543"/>
      <c r="R124" s="5"/>
      <c r="S124" s="5"/>
      <c r="AA124" s="5"/>
      <c r="AO124" s="543"/>
    </row>
    <row r="125" spans="1:49" s="534" customFormat="1" x14ac:dyDescent="0.25">
      <c r="A125" s="543"/>
      <c r="R125" s="5"/>
      <c r="S125" s="5"/>
      <c r="AA125" s="5"/>
      <c r="AO125" s="543"/>
    </row>
    <row r="126" spans="1:49" s="534" customFormat="1" x14ac:dyDescent="0.25">
      <c r="A126" s="543"/>
      <c r="R126" s="5"/>
      <c r="S126" s="5"/>
      <c r="AA126" s="5"/>
      <c r="AO126" s="543"/>
    </row>
    <row r="127" spans="1:49" s="534" customFormat="1" x14ac:dyDescent="0.25">
      <c r="A127" s="543"/>
      <c r="R127" s="5"/>
      <c r="S127" s="5"/>
      <c r="AA127" s="5"/>
      <c r="AO127" s="543"/>
    </row>
    <row r="128" spans="1:49" s="534" customFormat="1" x14ac:dyDescent="0.25">
      <c r="A128" s="543"/>
      <c r="R128" s="5"/>
      <c r="S128" s="5"/>
      <c r="AA128" s="5"/>
      <c r="AO128" s="543"/>
    </row>
    <row r="129" spans="1:49" s="534" customFormat="1" x14ac:dyDescent="0.25">
      <c r="A129" s="543"/>
      <c r="R129" s="5"/>
      <c r="S129" s="5"/>
      <c r="AA129" s="5"/>
      <c r="AO129" s="543"/>
    </row>
    <row r="130" spans="1:49" s="534" customFormat="1" x14ac:dyDescent="0.25">
      <c r="A130" s="543"/>
      <c r="R130" s="5"/>
      <c r="S130" s="5"/>
      <c r="AA130" s="5"/>
      <c r="AO130" s="543"/>
    </row>
    <row r="131" spans="1:49" s="534" customFormat="1" x14ac:dyDescent="0.25">
      <c r="A131" s="5"/>
      <c r="R131" s="5"/>
      <c r="S131" s="5"/>
      <c r="AA131" s="5"/>
      <c r="AO131" s="543"/>
    </row>
    <row r="132" spans="1:49" s="534" customFormat="1" x14ac:dyDescent="0.25">
      <c r="A132" s="5"/>
      <c r="B132" s="5"/>
      <c r="C132" s="5"/>
      <c r="D132" s="5"/>
      <c r="E132" s="5"/>
      <c r="F132" s="5"/>
      <c r="G132" s="5"/>
      <c r="H132" s="5"/>
      <c r="I132" s="5"/>
      <c r="J132" s="5"/>
      <c r="K132" s="5"/>
      <c r="L132" s="5"/>
      <c r="M132" s="5"/>
      <c r="N132" s="5"/>
      <c r="O132" s="5"/>
      <c r="P132" s="5"/>
      <c r="Q132" s="5"/>
      <c r="R132" s="5"/>
      <c r="S132" s="5"/>
      <c r="AA132" s="5"/>
      <c r="AO132" s="543"/>
    </row>
    <row r="133" spans="1:49" s="534" customFormat="1" x14ac:dyDescent="0.25">
      <c r="A133" s="5"/>
      <c r="B133" s="5"/>
      <c r="C133" s="5"/>
      <c r="D133" s="5"/>
      <c r="E133" s="5"/>
      <c r="F133" s="5"/>
      <c r="G133" s="5"/>
      <c r="H133" s="5"/>
      <c r="I133" s="5"/>
      <c r="J133" s="5"/>
      <c r="K133" s="5"/>
      <c r="L133" s="5"/>
      <c r="M133" s="5"/>
      <c r="N133" s="5"/>
      <c r="O133" s="5"/>
      <c r="P133" s="5"/>
      <c r="Q133" s="5"/>
      <c r="R133" s="5"/>
      <c r="S133" s="5"/>
      <c r="AA133" s="5"/>
      <c r="AO133" s="543"/>
    </row>
    <row r="134" spans="1:49" s="534" customFormat="1" x14ac:dyDescent="0.25">
      <c r="A134" s="5"/>
      <c r="B134" s="3"/>
      <c r="C134" s="3"/>
      <c r="D134" s="3"/>
      <c r="E134" s="3"/>
      <c r="F134" s="3"/>
      <c r="G134" s="3"/>
      <c r="H134" s="3"/>
      <c r="I134" s="3"/>
      <c r="J134" s="33"/>
      <c r="K134" s="33"/>
      <c r="L134" s="33"/>
      <c r="M134" s="33"/>
      <c r="N134" s="33"/>
      <c r="O134" s="33"/>
      <c r="P134" s="33"/>
      <c r="Q134" s="33"/>
      <c r="R134" s="5"/>
      <c r="S134" s="5"/>
      <c r="AA134" s="5"/>
      <c r="AO134" s="543"/>
    </row>
    <row r="135" spans="1:49" s="534" customFormat="1" x14ac:dyDescent="0.25">
      <c r="A135" s="5"/>
      <c r="B135" s="3"/>
      <c r="C135" s="3"/>
      <c r="D135" s="3"/>
      <c r="E135" s="3"/>
      <c r="F135" s="3"/>
      <c r="G135" s="3"/>
      <c r="H135" s="3"/>
      <c r="I135" s="3"/>
      <c r="J135" s="33"/>
      <c r="K135" s="33"/>
      <c r="L135" s="33"/>
      <c r="M135" s="33"/>
      <c r="N135" s="33"/>
      <c r="O135" s="33"/>
      <c r="P135" s="33"/>
      <c r="Q135" s="33"/>
      <c r="R135" s="5"/>
      <c r="S135" s="5"/>
      <c r="AA135" s="5"/>
      <c r="AO135" s="543"/>
    </row>
    <row r="136" spans="1:49" s="534" customFormat="1" x14ac:dyDescent="0.25">
      <c r="A136" s="5"/>
      <c r="B136" s="3"/>
      <c r="C136" s="3"/>
      <c r="D136" s="3"/>
      <c r="E136" s="3"/>
      <c r="F136" s="3"/>
      <c r="G136" s="3"/>
      <c r="H136" s="3"/>
      <c r="I136" s="3"/>
      <c r="J136" s="33"/>
      <c r="K136" s="33"/>
      <c r="L136" s="33"/>
      <c r="M136" s="33"/>
      <c r="N136" s="33"/>
      <c r="O136" s="33"/>
      <c r="P136" s="33"/>
      <c r="Q136" s="33"/>
      <c r="R136" s="5"/>
      <c r="S136" s="5"/>
      <c r="AA136" s="5"/>
      <c r="AO136" s="543"/>
    </row>
    <row r="137" spans="1:49" s="5" customFormat="1" x14ac:dyDescent="0.25">
      <c r="B137" s="3"/>
      <c r="C137" s="3"/>
      <c r="D137" s="3"/>
      <c r="E137" s="3"/>
      <c r="F137" s="3"/>
      <c r="G137" s="3"/>
      <c r="H137" s="3"/>
      <c r="I137" s="3"/>
      <c r="J137" s="33"/>
      <c r="K137" s="33"/>
      <c r="L137" s="33"/>
      <c r="M137" s="33"/>
      <c r="N137" s="33"/>
      <c r="O137" s="33"/>
      <c r="P137" s="33"/>
      <c r="Q137" s="33"/>
    </row>
    <row r="138" spans="1:49" s="5" customFormat="1" x14ac:dyDescent="0.25">
      <c r="I138" s="3"/>
      <c r="J138" s="33"/>
      <c r="K138" s="33"/>
      <c r="L138" s="33"/>
      <c r="M138" s="33"/>
      <c r="N138" s="33"/>
      <c r="O138" s="33"/>
      <c r="P138" s="33"/>
      <c r="Q138" s="33"/>
    </row>
    <row r="139" spans="1:49" x14ac:dyDescent="0.25">
      <c r="C139" s="538"/>
      <c r="D139" s="538"/>
      <c r="E139" s="538"/>
      <c r="F139" s="538"/>
      <c r="G139" s="538"/>
      <c r="H139" s="538"/>
      <c r="I139" s="538"/>
    </row>
    <row r="140" spans="1:49" x14ac:dyDescent="0.25">
      <c r="C140" s="535"/>
      <c r="D140" s="534"/>
      <c r="E140" s="534"/>
      <c r="F140" s="534"/>
      <c r="G140" s="534"/>
      <c r="H140" s="534"/>
      <c r="I140" s="534"/>
    </row>
    <row r="141" spans="1:49" x14ac:dyDescent="0.25">
      <c r="C141" s="535"/>
      <c r="D141" s="534"/>
      <c r="E141" s="534"/>
      <c r="F141" s="534"/>
      <c r="G141" s="534"/>
      <c r="H141" s="534"/>
      <c r="I141" s="534"/>
    </row>
    <row r="142" spans="1:49" x14ac:dyDescent="0.25">
      <c r="C142" s="88"/>
      <c r="D142" s="88"/>
      <c r="E142" s="88"/>
      <c r="F142" s="88"/>
      <c r="G142" s="88"/>
      <c r="H142" s="88"/>
      <c r="I142" s="88"/>
    </row>
    <row r="143" spans="1:49" x14ac:dyDescent="0.25">
      <c r="A143" s="89"/>
      <c r="C143" s="89"/>
      <c r="D143" s="89"/>
      <c r="E143" s="89"/>
      <c r="F143" s="89"/>
      <c r="G143" s="89"/>
      <c r="H143" s="89"/>
      <c r="I143" s="89"/>
    </row>
    <row r="144" spans="1:49" x14ac:dyDescent="0.25">
      <c r="A144" s="89"/>
      <c r="B144" s="89"/>
      <c r="C144" s="89"/>
      <c r="D144" s="89"/>
      <c r="E144" s="89"/>
      <c r="F144" s="89"/>
      <c r="G144" s="89"/>
      <c r="H144" s="89"/>
      <c r="I144" s="89"/>
      <c r="AP144" s="538"/>
      <c r="AQ144" s="538"/>
      <c r="AR144" s="538"/>
      <c r="AS144" s="538"/>
      <c r="AT144" s="538"/>
      <c r="AU144" s="538"/>
      <c r="AV144" s="538"/>
      <c r="AW144" s="538"/>
    </row>
    <row r="145" spans="1:49" x14ac:dyDescent="0.25">
      <c r="A145" s="89"/>
      <c r="B145" s="89"/>
      <c r="C145" s="89"/>
      <c r="D145" s="89"/>
      <c r="E145" s="89"/>
      <c r="F145" s="89"/>
      <c r="G145" s="89"/>
      <c r="H145" s="89"/>
      <c r="I145" s="89"/>
      <c r="AP145" s="534"/>
      <c r="AQ145" s="534"/>
      <c r="AR145" s="534"/>
      <c r="AS145" s="534"/>
      <c r="AT145" s="534"/>
      <c r="AU145" s="534"/>
      <c r="AV145" s="534"/>
      <c r="AW145" s="534"/>
    </row>
    <row r="146" spans="1:49" x14ac:dyDescent="0.25">
      <c r="A146" s="89"/>
      <c r="B146" s="89"/>
      <c r="C146" s="89"/>
      <c r="D146" s="89"/>
      <c r="E146" s="89"/>
      <c r="F146" s="89"/>
      <c r="G146" s="89"/>
      <c r="H146" s="89"/>
      <c r="I146" s="89"/>
      <c r="AP146" s="534"/>
      <c r="AQ146" s="534"/>
      <c r="AR146" s="534"/>
      <c r="AS146" s="534"/>
      <c r="AT146" s="534"/>
      <c r="AU146" s="534"/>
      <c r="AV146" s="534"/>
      <c r="AW146" s="534"/>
    </row>
    <row r="147" spans="1:49" ht="12.75" customHeight="1" x14ac:dyDescent="0.25">
      <c r="A147" s="89"/>
      <c r="B147" s="89"/>
      <c r="C147" s="89"/>
      <c r="D147" s="89"/>
      <c r="E147" s="89"/>
      <c r="F147" s="89"/>
      <c r="G147" s="89"/>
      <c r="H147" s="89"/>
      <c r="I147" s="89"/>
      <c r="AP147" s="88"/>
      <c r="AQ147" s="88"/>
      <c r="AR147" s="88"/>
      <c r="AS147" s="88"/>
      <c r="AT147" s="88"/>
      <c r="AU147" s="88"/>
      <c r="AV147" s="88"/>
      <c r="AW147" s="88"/>
    </row>
    <row r="148" spans="1:49" ht="12.75" customHeight="1" x14ac:dyDescent="0.25">
      <c r="A148" s="89"/>
      <c r="B148" s="89"/>
      <c r="C148" s="89"/>
      <c r="D148" s="89"/>
      <c r="E148" s="89"/>
      <c r="F148" s="89"/>
      <c r="G148" s="89"/>
      <c r="H148" s="89"/>
      <c r="I148" s="89"/>
      <c r="AP148" s="89"/>
      <c r="AQ148" s="89"/>
      <c r="AR148" s="89"/>
      <c r="AS148" s="89"/>
      <c r="AT148" s="89"/>
      <c r="AU148" s="89"/>
      <c r="AV148" s="89"/>
      <c r="AW148" s="533"/>
    </row>
    <row r="149" spans="1:49" x14ac:dyDescent="0.25">
      <c r="A149" s="89"/>
      <c r="B149" s="89"/>
      <c r="C149" s="89"/>
      <c r="D149" s="89"/>
      <c r="E149" s="89"/>
      <c r="F149" s="89"/>
      <c r="G149" s="89"/>
      <c r="H149" s="89"/>
      <c r="I149" s="89"/>
      <c r="AP149" s="89"/>
      <c r="AQ149" s="89"/>
      <c r="AR149" s="89"/>
      <c r="AS149" s="89"/>
      <c r="AT149" s="89"/>
      <c r="AU149" s="89"/>
      <c r="AV149" s="89"/>
      <c r="AW149" s="5"/>
    </row>
    <row r="150" spans="1:49" x14ac:dyDescent="0.25">
      <c r="A150" s="89"/>
      <c r="B150" s="89"/>
      <c r="C150" s="89"/>
      <c r="D150" s="89"/>
      <c r="E150" s="89"/>
      <c r="F150" s="89"/>
      <c r="G150" s="89"/>
      <c r="H150" s="89"/>
      <c r="I150" s="89"/>
      <c r="AP150" s="89"/>
      <c r="AQ150" s="89"/>
      <c r="AR150" s="89"/>
      <c r="AS150" s="89"/>
      <c r="AT150" s="89"/>
      <c r="AU150" s="89"/>
      <c r="AV150" s="89"/>
      <c r="AW150" s="5"/>
    </row>
    <row r="151" spans="1:49" x14ac:dyDescent="0.25">
      <c r="A151" s="89"/>
      <c r="B151" s="5"/>
      <c r="C151" s="5"/>
      <c r="D151" s="5"/>
      <c r="E151" s="5"/>
      <c r="F151" s="5"/>
      <c r="G151" s="5"/>
      <c r="H151" s="5"/>
      <c r="I151" s="5"/>
      <c r="AP151" s="89"/>
      <c r="AQ151" s="89"/>
      <c r="AR151" s="89"/>
      <c r="AS151" s="89"/>
      <c r="AT151" s="89"/>
      <c r="AU151" s="89"/>
      <c r="AV151" s="89"/>
      <c r="AW151" s="5"/>
    </row>
    <row r="152" spans="1:49" x14ac:dyDescent="0.25">
      <c r="A152" s="89"/>
      <c r="B152" s="5"/>
      <c r="C152" s="5"/>
      <c r="D152" s="5"/>
      <c r="E152" s="5"/>
      <c r="F152" s="5"/>
      <c r="G152" s="5"/>
      <c r="H152" s="5"/>
      <c r="I152" s="5"/>
      <c r="AP152" s="89"/>
      <c r="AQ152" s="89"/>
      <c r="AR152" s="89"/>
      <c r="AS152" s="89"/>
      <c r="AT152" s="89"/>
      <c r="AU152" s="89"/>
      <c r="AV152" s="89"/>
      <c r="AW152" s="5"/>
    </row>
    <row r="153" spans="1:49" x14ac:dyDescent="0.25">
      <c r="A153" s="89"/>
      <c r="B153" s="5"/>
      <c r="C153" s="5"/>
      <c r="D153" s="5"/>
      <c r="E153" s="5"/>
      <c r="F153" s="5"/>
      <c r="G153" s="5"/>
      <c r="H153" s="5"/>
      <c r="I153" s="5"/>
      <c r="AP153" s="89"/>
      <c r="AQ153" s="89"/>
      <c r="AR153" s="89"/>
      <c r="AS153" s="89"/>
      <c r="AT153" s="89"/>
      <c r="AU153" s="89"/>
      <c r="AV153" s="89"/>
      <c r="AW153" s="5"/>
    </row>
    <row r="154" spans="1:49" x14ac:dyDescent="0.25">
      <c r="A154" s="89"/>
      <c r="B154" s="5"/>
      <c r="C154" s="5"/>
      <c r="D154" s="5"/>
      <c r="E154" s="5"/>
      <c r="F154" s="5"/>
      <c r="G154" s="5"/>
      <c r="H154" s="5"/>
      <c r="I154" s="5"/>
      <c r="AP154" s="89"/>
      <c r="AQ154" s="89"/>
      <c r="AR154" s="89"/>
      <c r="AS154" s="89"/>
      <c r="AT154" s="89"/>
      <c r="AU154" s="89"/>
      <c r="AV154" s="89"/>
      <c r="AW154" s="5"/>
    </row>
    <row r="155" spans="1:49" x14ac:dyDescent="0.25">
      <c r="A155" s="89"/>
      <c r="B155" s="5"/>
      <c r="C155" s="5"/>
      <c r="D155" s="5"/>
      <c r="E155" s="5"/>
      <c r="F155" s="5"/>
      <c r="G155" s="5"/>
      <c r="H155" s="5"/>
      <c r="I155" s="5"/>
      <c r="AP155" s="89"/>
      <c r="AQ155" s="89"/>
      <c r="AR155" s="89"/>
      <c r="AS155" s="89"/>
      <c r="AT155" s="89"/>
      <c r="AU155" s="89"/>
      <c r="AV155" s="89"/>
      <c r="AW155" s="5"/>
    </row>
    <row r="156" spans="1:49" x14ac:dyDescent="0.25">
      <c r="A156" s="89"/>
      <c r="B156" s="5"/>
      <c r="C156" s="5"/>
      <c r="D156" s="5"/>
      <c r="E156" s="5"/>
      <c r="F156" s="5"/>
      <c r="G156" s="5"/>
      <c r="H156" s="5"/>
      <c r="I156" s="5"/>
      <c r="AP156" s="5"/>
      <c r="AQ156" s="5"/>
      <c r="AR156" s="5"/>
      <c r="AS156" s="5"/>
      <c r="AT156" s="5"/>
      <c r="AU156" s="5"/>
      <c r="AV156" s="5"/>
      <c r="AW156" s="5"/>
    </row>
    <row r="157" spans="1:49" x14ac:dyDescent="0.25">
      <c r="A157" s="89"/>
      <c r="B157" s="5"/>
      <c r="C157" s="5"/>
      <c r="D157" s="5"/>
      <c r="E157" s="5"/>
      <c r="F157" s="5"/>
      <c r="G157" s="5"/>
      <c r="H157" s="5"/>
      <c r="I157" s="5"/>
      <c r="AP157" s="5"/>
      <c r="AQ157" s="5"/>
      <c r="AR157" s="5"/>
      <c r="AS157" s="5"/>
      <c r="AT157" s="5"/>
      <c r="AU157" s="5"/>
      <c r="AV157" s="5"/>
      <c r="AW157" s="5"/>
    </row>
    <row r="158" spans="1:49" x14ac:dyDescent="0.25">
      <c r="A158" s="89"/>
      <c r="B158" s="5"/>
      <c r="C158" s="5"/>
      <c r="D158" s="5"/>
      <c r="E158" s="5"/>
      <c r="F158" s="5"/>
      <c r="G158" s="5"/>
      <c r="H158" s="5"/>
      <c r="I158" s="5"/>
      <c r="AP158" s="5"/>
      <c r="AQ158" s="5"/>
      <c r="AR158" s="5"/>
      <c r="AS158" s="5"/>
      <c r="AT158" s="5"/>
      <c r="AU158" s="5"/>
      <c r="AV158" s="5"/>
      <c r="AW158" s="5"/>
    </row>
    <row r="159" spans="1:49" x14ac:dyDescent="0.25">
      <c r="B159" s="89"/>
      <c r="C159" s="89"/>
      <c r="D159" s="89"/>
      <c r="E159" s="89"/>
      <c r="F159" s="89"/>
      <c r="G159" s="89"/>
      <c r="H159" s="89"/>
      <c r="I159" s="89"/>
      <c r="AP159" s="5"/>
      <c r="AQ159" s="5"/>
      <c r="AR159" s="5"/>
      <c r="AS159" s="5"/>
      <c r="AT159" s="5"/>
      <c r="AU159" s="5"/>
      <c r="AV159" s="5"/>
      <c r="AW159" s="5"/>
    </row>
    <row r="160" spans="1:49" x14ac:dyDescent="0.25">
      <c r="AP160" s="5"/>
      <c r="AQ160" s="5"/>
      <c r="AR160" s="5"/>
      <c r="AS160" s="5"/>
      <c r="AT160" s="5"/>
      <c r="AU160" s="5"/>
      <c r="AV160" s="5"/>
      <c r="AW160" s="5"/>
    </row>
    <row r="161" spans="42:49" x14ac:dyDescent="0.25">
      <c r="AP161" s="5"/>
      <c r="AQ161" s="5"/>
      <c r="AR161" s="5"/>
      <c r="AS161" s="5"/>
      <c r="AT161" s="5"/>
      <c r="AU161" s="5"/>
      <c r="AV161" s="5"/>
      <c r="AW161" s="5"/>
    </row>
    <row r="162" spans="42:49" x14ac:dyDescent="0.25">
      <c r="AP162" s="5"/>
      <c r="AQ162" s="5"/>
      <c r="AR162" s="5"/>
      <c r="AS162" s="5"/>
      <c r="AT162" s="5"/>
      <c r="AU162" s="5"/>
      <c r="AV162" s="5"/>
      <c r="AW162" s="5"/>
    </row>
    <row r="163" spans="42:49" x14ac:dyDescent="0.25">
      <c r="AP163" s="5"/>
      <c r="AQ163" s="5"/>
      <c r="AR163" s="5"/>
      <c r="AS163" s="5"/>
      <c r="AT163" s="5"/>
      <c r="AU163" s="5"/>
      <c r="AV163" s="5"/>
      <c r="AW163" s="5"/>
    </row>
    <row r="164" spans="42:49" x14ac:dyDescent="0.25">
      <c r="AP164" s="89"/>
      <c r="AQ164" s="89"/>
      <c r="AR164" s="89"/>
      <c r="AS164" s="89"/>
      <c r="AT164" s="89"/>
      <c r="AU164" s="89"/>
      <c r="AV164" s="89"/>
      <c r="AW164" s="89"/>
    </row>
  </sheetData>
  <sheetProtection algorithmName="SHA-512" hashValue="3Mei8F7bRUSN554MtxRsUMQwX9UHZQtDMw0qzNiOE4g/90CGExlVOKhSfoTeSRT2EpFjQT7ZI931fnCAM/E8YA==" saltValue="6ufZkYplPOQEWt6pAVJ9jQ==" spinCount="100000" sheet="1" objects="1" scenarios="1"/>
  <mergeCells count="48">
    <mergeCell ref="BF5:BG5"/>
    <mergeCell ref="BH5:BI5"/>
    <mergeCell ref="BJ5:BK5"/>
    <mergeCell ref="AL5:AM5"/>
    <mergeCell ref="AP5:AQ5"/>
    <mergeCell ref="AR5:AS5"/>
    <mergeCell ref="AT5:AU5"/>
    <mergeCell ref="AX5:AY5"/>
    <mergeCell ref="BB5:BC5"/>
    <mergeCell ref="AZ5:BA5"/>
    <mergeCell ref="BR5:BS5"/>
    <mergeCell ref="BV5:BW5"/>
    <mergeCell ref="BX5:BY5"/>
    <mergeCell ref="BZ5:CA5"/>
    <mergeCell ref="BN5:BO5"/>
    <mergeCell ref="BP5:BQ5"/>
    <mergeCell ref="B5:C5"/>
    <mergeCell ref="D5:E5"/>
    <mergeCell ref="F5:G5"/>
    <mergeCell ref="J5:K5"/>
    <mergeCell ref="L5:M5"/>
    <mergeCell ref="AD5:AE5"/>
    <mergeCell ref="AH5:AI5"/>
    <mergeCell ref="N5:O5"/>
    <mergeCell ref="R5:S5"/>
    <mergeCell ref="T5:U5"/>
    <mergeCell ref="AJ5:AK5"/>
    <mergeCell ref="B3:AN3"/>
    <mergeCell ref="AP3:CB3"/>
    <mergeCell ref="B4:H4"/>
    <mergeCell ref="J4:P4"/>
    <mergeCell ref="R4:X4"/>
    <mergeCell ref="Z4:AF4"/>
    <mergeCell ref="AH4:AN4"/>
    <mergeCell ref="AP4:AV4"/>
    <mergeCell ref="AX4:BD4"/>
    <mergeCell ref="BF4:BL4"/>
    <mergeCell ref="BN4:BT4"/>
    <mergeCell ref="BV4:CB4"/>
    <mergeCell ref="V5:W5"/>
    <mergeCell ref="Z5:AA5"/>
    <mergeCell ref="AB5:AC5"/>
    <mergeCell ref="A47:P47"/>
    <mergeCell ref="A48:P48"/>
    <mergeCell ref="A41:P41"/>
    <mergeCell ref="A42:P42"/>
    <mergeCell ref="A43:P43"/>
    <mergeCell ref="A45:P45"/>
  </mergeCells>
  <pageMargins left="0.70866141732283472" right="0.70866141732283472" top="0.74803149606299213" bottom="0.74803149606299213" header="0.31496062992125984" footer="0.31496062992125984"/>
  <pageSetup paperSize="8" scale="73" fitToWidth="4" pageOrder="overThenDown" orientation="landscape" r:id="rId1"/>
  <rowBreaks count="1" manualBreakCount="1">
    <brk id="92" max="84" man="1"/>
  </rowBreaks>
  <colBreaks count="3" manualBreakCount="3">
    <brk id="25" max="45" man="1"/>
    <brk id="40" max="45" man="1"/>
    <brk id="65" max="4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Q61"/>
  <sheetViews>
    <sheetView zoomScaleNormal="100" zoomScaleSheetLayoutView="70" workbookViewId="0">
      <pane xSplit="1" ySplit="2" topLeftCell="AB3" activePane="bottomRight" state="frozen"/>
      <selection pane="topRight" activeCell="B1" sqref="B1"/>
      <selection pane="bottomLeft" activeCell="A3" sqref="A3"/>
      <selection pane="bottomRight" activeCell="AH34" sqref="AH34"/>
    </sheetView>
  </sheetViews>
  <sheetFormatPr defaultRowHeight="13.2" x14ac:dyDescent="0.25"/>
  <cols>
    <col min="1" max="1" width="30.5546875" style="581" customWidth="1"/>
    <col min="2" max="2" width="21.44140625" style="581" customWidth="1"/>
    <col min="3" max="4" width="11.44140625" style="581" customWidth="1"/>
    <col min="5" max="5" width="12.109375" style="581" customWidth="1"/>
    <col min="6" max="8" width="11.44140625" style="581" customWidth="1"/>
    <col min="9" max="9" width="4.5546875" style="581" customWidth="1"/>
    <col min="10" max="10" width="19.5546875" style="581" customWidth="1"/>
    <col min="11" max="12" width="11.44140625" style="581" customWidth="1"/>
    <col min="13" max="13" width="12.44140625" style="581" customWidth="1"/>
    <col min="14" max="16" width="11.44140625" style="581" customWidth="1"/>
    <col min="17" max="17" width="5" style="581" customWidth="1"/>
    <col min="18" max="18" width="19.5546875" style="581" customWidth="1"/>
    <col min="19" max="20" width="11.44140625" style="581" customWidth="1"/>
    <col min="21" max="21" width="13.109375" style="581" customWidth="1"/>
    <col min="22" max="24" width="11.44140625" style="581" customWidth="1"/>
    <col min="25" max="25" width="4" style="581" customWidth="1"/>
    <col min="26" max="26" width="20.44140625" style="581" customWidth="1"/>
    <col min="27" max="28" width="11.44140625" style="581" customWidth="1"/>
    <col min="29" max="29" width="12.88671875" style="581" customWidth="1"/>
    <col min="30" max="30" width="8.88671875" style="581" customWidth="1"/>
    <col min="31" max="31" width="10.109375" style="581" customWidth="1"/>
    <col min="32" max="32" width="8.88671875" style="581" customWidth="1"/>
    <col min="33" max="33" width="4.5546875" style="581" customWidth="1"/>
    <col min="34" max="34" width="19.5546875" style="581" customWidth="1"/>
    <col min="35" max="40" width="11.109375" style="581" customWidth="1"/>
    <col min="41" max="41" width="4.109375" style="581" customWidth="1"/>
    <col min="42" max="42" width="19.5546875" style="581" customWidth="1"/>
    <col min="43" max="48" width="11.109375" style="581" customWidth="1"/>
    <col min="49" max="49" width="3.5546875" style="581" customWidth="1"/>
    <col min="50" max="50" width="19.5546875" style="581" customWidth="1"/>
    <col min="51" max="56" width="11.109375" style="581" customWidth="1"/>
    <col min="57" max="57" width="4" style="581" customWidth="1"/>
    <col min="58" max="58" width="19.5546875" style="581" customWidth="1"/>
    <col min="59" max="65" width="11.109375" style="581" customWidth="1"/>
    <col min="66" max="256" width="9.109375" style="581"/>
    <col min="257" max="257" width="30.5546875" style="581" customWidth="1"/>
    <col min="258" max="258" width="21.44140625" style="581" customWidth="1"/>
    <col min="259" max="260" width="11.44140625" style="581" customWidth="1"/>
    <col min="261" max="261" width="12.109375" style="581" customWidth="1"/>
    <col min="262" max="264" width="11.44140625" style="581" customWidth="1"/>
    <col min="265" max="265" width="4.5546875" style="581" customWidth="1"/>
    <col min="266" max="266" width="19.5546875" style="581" customWidth="1"/>
    <col min="267" max="268" width="11.44140625" style="581" customWidth="1"/>
    <col min="269" max="269" width="12.44140625" style="581" customWidth="1"/>
    <col min="270" max="272" width="11.44140625" style="581" customWidth="1"/>
    <col min="273" max="273" width="5" style="581" customWidth="1"/>
    <col min="274" max="274" width="19.5546875" style="581" customWidth="1"/>
    <col min="275" max="276" width="11.44140625" style="581" customWidth="1"/>
    <col min="277" max="277" width="13.109375" style="581" customWidth="1"/>
    <col min="278" max="280" width="11.44140625" style="581" customWidth="1"/>
    <col min="281" max="281" width="4" style="581" customWidth="1"/>
    <col min="282" max="282" width="20.44140625" style="581" customWidth="1"/>
    <col min="283" max="284" width="11.44140625" style="581" customWidth="1"/>
    <col min="285" max="285" width="12.88671875" style="581" customWidth="1"/>
    <col min="286" max="286" width="8.88671875" style="581" customWidth="1"/>
    <col min="287" max="287" width="10.109375" style="581" customWidth="1"/>
    <col min="288" max="288" width="8.88671875" style="581" customWidth="1"/>
    <col min="289" max="289" width="4.5546875" style="581" customWidth="1"/>
    <col min="290" max="290" width="19.5546875" style="581" customWidth="1"/>
    <col min="291" max="296" width="11.109375" style="581" customWidth="1"/>
    <col min="297" max="297" width="4.109375" style="581" customWidth="1"/>
    <col min="298" max="298" width="19.5546875" style="581" customWidth="1"/>
    <col min="299" max="304" width="11.109375" style="581" customWidth="1"/>
    <col min="305" max="305" width="3.5546875" style="581" customWidth="1"/>
    <col min="306" max="306" width="19.5546875" style="581" customWidth="1"/>
    <col min="307" max="312" width="11.109375" style="581" customWidth="1"/>
    <col min="313" max="313" width="4" style="581" customWidth="1"/>
    <col min="314" max="314" width="19.5546875" style="581" customWidth="1"/>
    <col min="315" max="321" width="11.109375" style="581" customWidth="1"/>
    <col min="322" max="512" width="9.109375" style="581"/>
    <col min="513" max="513" width="30.5546875" style="581" customWidth="1"/>
    <col min="514" max="514" width="21.44140625" style="581" customWidth="1"/>
    <col min="515" max="516" width="11.44140625" style="581" customWidth="1"/>
    <col min="517" max="517" width="12.109375" style="581" customWidth="1"/>
    <col min="518" max="520" width="11.44140625" style="581" customWidth="1"/>
    <col min="521" max="521" width="4.5546875" style="581" customWidth="1"/>
    <col min="522" max="522" width="19.5546875" style="581" customWidth="1"/>
    <col min="523" max="524" width="11.44140625" style="581" customWidth="1"/>
    <col min="525" max="525" width="12.44140625" style="581" customWidth="1"/>
    <col min="526" max="528" width="11.44140625" style="581" customWidth="1"/>
    <col min="529" max="529" width="5" style="581" customWidth="1"/>
    <col min="530" max="530" width="19.5546875" style="581" customWidth="1"/>
    <col min="531" max="532" width="11.44140625" style="581" customWidth="1"/>
    <col min="533" max="533" width="13.109375" style="581" customWidth="1"/>
    <col min="534" max="536" width="11.44140625" style="581" customWidth="1"/>
    <col min="537" max="537" width="4" style="581" customWidth="1"/>
    <col min="538" max="538" width="20.44140625" style="581" customWidth="1"/>
    <col min="539" max="540" width="11.44140625" style="581" customWidth="1"/>
    <col min="541" max="541" width="12.88671875" style="581" customWidth="1"/>
    <col min="542" max="542" width="8.88671875" style="581" customWidth="1"/>
    <col min="543" max="543" width="10.109375" style="581" customWidth="1"/>
    <col min="544" max="544" width="8.88671875" style="581" customWidth="1"/>
    <col min="545" max="545" width="4.5546875" style="581" customWidth="1"/>
    <col min="546" max="546" width="19.5546875" style="581" customWidth="1"/>
    <col min="547" max="552" width="11.109375" style="581" customWidth="1"/>
    <col min="553" max="553" width="4.109375" style="581" customWidth="1"/>
    <col min="554" max="554" width="19.5546875" style="581" customWidth="1"/>
    <col min="555" max="560" width="11.109375" style="581" customWidth="1"/>
    <col min="561" max="561" width="3.5546875" style="581" customWidth="1"/>
    <col min="562" max="562" width="19.5546875" style="581" customWidth="1"/>
    <col min="563" max="568" width="11.109375" style="581" customWidth="1"/>
    <col min="569" max="569" width="4" style="581" customWidth="1"/>
    <col min="570" max="570" width="19.5546875" style="581" customWidth="1"/>
    <col min="571" max="577" width="11.109375" style="581" customWidth="1"/>
    <col min="578" max="768" width="9.109375" style="581"/>
    <col min="769" max="769" width="30.5546875" style="581" customWidth="1"/>
    <col min="770" max="770" width="21.44140625" style="581" customWidth="1"/>
    <col min="771" max="772" width="11.44140625" style="581" customWidth="1"/>
    <col min="773" max="773" width="12.109375" style="581" customWidth="1"/>
    <col min="774" max="776" width="11.44140625" style="581" customWidth="1"/>
    <col min="777" max="777" width="4.5546875" style="581" customWidth="1"/>
    <col min="778" max="778" width="19.5546875" style="581" customWidth="1"/>
    <col min="779" max="780" width="11.44140625" style="581" customWidth="1"/>
    <col min="781" max="781" width="12.44140625" style="581" customWidth="1"/>
    <col min="782" max="784" width="11.44140625" style="581" customWidth="1"/>
    <col min="785" max="785" width="5" style="581" customWidth="1"/>
    <col min="786" max="786" width="19.5546875" style="581" customWidth="1"/>
    <col min="787" max="788" width="11.44140625" style="581" customWidth="1"/>
    <col min="789" max="789" width="13.109375" style="581" customWidth="1"/>
    <col min="790" max="792" width="11.44140625" style="581" customWidth="1"/>
    <col min="793" max="793" width="4" style="581" customWidth="1"/>
    <col min="794" max="794" width="20.44140625" style="581" customWidth="1"/>
    <col min="795" max="796" width="11.44140625" style="581" customWidth="1"/>
    <col min="797" max="797" width="12.88671875" style="581" customWidth="1"/>
    <col min="798" max="798" width="8.88671875" style="581" customWidth="1"/>
    <col min="799" max="799" width="10.109375" style="581" customWidth="1"/>
    <col min="800" max="800" width="8.88671875" style="581" customWidth="1"/>
    <col min="801" max="801" width="4.5546875" style="581" customWidth="1"/>
    <col min="802" max="802" width="19.5546875" style="581" customWidth="1"/>
    <col min="803" max="808" width="11.109375" style="581" customWidth="1"/>
    <col min="809" max="809" width="4.109375" style="581" customWidth="1"/>
    <col min="810" max="810" width="19.5546875" style="581" customWidth="1"/>
    <col min="811" max="816" width="11.109375" style="581" customWidth="1"/>
    <col min="817" max="817" width="3.5546875" style="581" customWidth="1"/>
    <col min="818" max="818" width="19.5546875" style="581" customWidth="1"/>
    <col min="819" max="824" width="11.109375" style="581" customWidth="1"/>
    <col min="825" max="825" width="4" style="581" customWidth="1"/>
    <col min="826" max="826" width="19.5546875" style="581" customWidth="1"/>
    <col min="827" max="833" width="11.109375" style="581" customWidth="1"/>
    <col min="834" max="1024" width="9.109375" style="581"/>
    <col min="1025" max="1025" width="30.5546875" style="581" customWidth="1"/>
    <col min="1026" max="1026" width="21.44140625" style="581" customWidth="1"/>
    <col min="1027" max="1028" width="11.44140625" style="581" customWidth="1"/>
    <col min="1029" max="1029" width="12.109375" style="581" customWidth="1"/>
    <col min="1030" max="1032" width="11.44140625" style="581" customWidth="1"/>
    <col min="1033" max="1033" width="4.5546875" style="581" customWidth="1"/>
    <col min="1034" max="1034" width="19.5546875" style="581" customWidth="1"/>
    <col min="1035" max="1036" width="11.44140625" style="581" customWidth="1"/>
    <col min="1037" max="1037" width="12.44140625" style="581" customWidth="1"/>
    <col min="1038" max="1040" width="11.44140625" style="581" customWidth="1"/>
    <col min="1041" max="1041" width="5" style="581" customWidth="1"/>
    <col min="1042" max="1042" width="19.5546875" style="581" customWidth="1"/>
    <col min="1043" max="1044" width="11.44140625" style="581" customWidth="1"/>
    <col min="1045" max="1045" width="13.109375" style="581" customWidth="1"/>
    <col min="1046" max="1048" width="11.44140625" style="581" customWidth="1"/>
    <col min="1049" max="1049" width="4" style="581" customWidth="1"/>
    <col min="1050" max="1050" width="20.44140625" style="581" customWidth="1"/>
    <col min="1051" max="1052" width="11.44140625" style="581" customWidth="1"/>
    <col min="1053" max="1053" width="12.88671875" style="581" customWidth="1"/>
    <col min="1054" max="1054" width="8.88671875" style="581" customWidth="1"/>
    <col min="1055" max="1055" width="10.109375" style="581" customWidth="1"/>
    <col min="1056" max="1056" width="8.88671875" style="581" customWidth="1"/>
    <col min="1057" max="1057" width="4.5546875" style="581" customWidth="1"/>
    <col min="1058" max="1058" width="19.5546875" style="581" customWidth="1"/>
    <col min="1059" max="1064" width="11.109375" style="581" customWidth="1"/>
    <col min="1065" max="1065" width="4.109375" style="581" customWidth="1"/>
    <col min="1066" max="1066" width="19.5546875" style="581" customWidth="1"/>
    <col min="1067" max="1072" width="11.109375" style="581" customWidth="1"/>
    <col min="1073" max="1073" width="3.5546875" style="581" customWidth="1"/>
    <col min="1074" max="1074" width="19.5546875" style="581" customWidth="1"/>
    <col min="1075" max="1080" width="11.109375" style="581" customWidth="1"/>
    <col min="1081" max="1081" width="4" style="581" customWidth="1"/>
    <col min="1082" max="1082" width="19.5546875" style="581" customWidth="1"/>
    <col min="1083" max="1089" width="11.109375" style="581" customWidth="1"/>
    <col min="1090" max="1280" width="9.109375" style="581"/>
    <col min="1281" max="1281" width="30.5546875" style="581" customWidth="1"/>
    <col min="1282" max="1282" width="21.44140625" style="581" customWidth="1"/>
    <col min="1283" max="1284" width="11.44140625" style="581" customWidth="1"/>
    <col min="1285" max="1285" width="12.109375" style="581" customWidth="1"/>
    <col min="1286" max="1288" width="11.44140625" style="581" customWidth="1"/>
    <col min="1289" max="1289" width="4.5546875" style="581" customWidth="1"/>
    <col min="1290" max="1290" width="19.5546875" style="581" customWidth="1"/>
    <col min="1291" max="1292" width="11.44140625" style="581" customWidth="1"/>
    <col min="1293" max="1293" width="12.44140625" style="581" customWidth="1"/>
    <col min="1294" max="1296" width="11.44140625" style="581" customWidth="1"/>
    <col min="1297" max="1297" width="5" style="581" customWidth="1"/>
    <col min="1298" max="1298" width="19.5546875" style="581" customWidth="1"/>
    <col min="1299" max="1300" width="11.44140625" style="581" customWidth="1"/>
    <col min="1301" max="1301" width="13.109375" style="581" customWidth="1"/>
    <col min="1302" max="1304" width="11.44140625" style="581" customWidth="1"/>
    <col min="1305" max="1305" width="4" style="581" customWidth="1"/>
    <col min="1306" max="1306" width="20.44140625" style="581" customWidth="1"/>
    <col min="1307" max="1308" width="11.44140625" style="581" customWidth="1"/>
    <col min="1309" max="1309" width="12.88671875" style="581" customWidth="1"/>
    <col min="1310" max="1310" width="8.88671875" style="581" customWidth="1"/>
    <col min="1311" max="1311" width="10.109375" style="581" customWidth="1"/>
    <col min="1312" max="1312" width="8.88671875" style="581" customWidth="1"/>
    <col min="1313" max="1313" width="4.5546875" style="581" customWidth="1"/>
    <col min="1314" max="1314" width="19.5546875" style="581" customWidth="1"/>
    <col min="1315" max="1320" width="11.109375" style="581" customWidth="1"/>
    <col min="1321" max="1321" width="4.109375" style="581" customWidth="1"/>
    <col min="1322" max="1322" width="19.5546875" style="581" customWidth="1"/>
    <col min="1323" max="1328" width="11.109375" style="581" customWidth="1"/>
    <col min="1329" max="1329" width="3.5546875" style="581" customWidth="1"/>
    <col min="1330" max="1330" width="19.5546875" style="581" customWidth="1"/>
    <col min="1331" max="1336" width="11.109375" style="581" customWidth="1"/>
    <col min="1337" max="1337" width="4" style="581" customWidth="1"/>
    <col min="1338" max="1338" width="19.5546875" style="581" customWidth="1"/>
    <col min="1339" max="1345" width="11.109375" style="581" customWidth="1"/>
    <col min="1346" max="1536" width="9.109375" style="581"/>
    <col min="1537" max="1537" width="30.5546875" style="581" customWidth="1"/>
    <col min="1538" max="1538" width="21.44140625" style="581" customWidth="1"/>
    <col min="1539" max="1540" width="11.44140625" style="581" customWidth="1"/>
    <col min="1541" max="1541" width="12.109375" style="581" customWidth="1"/>
    <col min="1542" max="1544" width="11.44140625" style="581" customWidth="1"/>
    <col min="1545" max="1545" width="4.5546875" style="581" customWidth="1"/>
    <col min="1546" max="1546" width="19.5546875" style="581" customWidth="1"/>
    <col min="1547" max="1548" width="11.44140625" style="581" customWidth="1"/>
    <col min="1549" max="1549" width="12.44140625" style="581" customWidth="1"/>
    <col min="1550" max="1552" width="11.44140625" style="581" customWidth="1"/>
    <col min="1553" max="1553" width="5" style="581" customWidth="1"/>
    <col min="1554" max="1554" width="19.5546875" style="581" customWidth="1"/>
    <col min="1555" max="1556" width="11.44140625" style="581" customWidth="1"/>
    <col min="1557" max="1557" width="13.109375" style="581" customWidth="1"/>
    <col min="1558" max="1560" width="11.44140625" style="581" customWidth="1"/>
    <col min="1561" max="1561" width="4" style="581" customWidth="1"/>
    <col min="1562" max="1562" width="20.44140625" style="581" customWidth="1"/>
    <col min="1563" max="1564" width="11.44140625" style="581" customWidth="1"/>
    <col min="1565" max="1565" width="12.88671875" style="581" customWidth="1"/>
    <col min="1566" max="1566" width="8.88671875" style="581" customWidth="1"/>
    <col min="1567" max="1567" width="10.109375" style="581" customWidth="1"/>
    <col min="1568" max="1568" width="8.88671875" style="581" customWidth="1"/>
    <col min="1569" max="1569" width="4.5546875" style="581" customWidth="1"/>
    <col min="1570" max="1570" width="19.5546875" style="581" customWidth="1"/>
    <col min="1571" max="1576" width="11.109375" style="581" customWidth="1"/>
    <col min="1577" max="1577" width="4.109375" style="581" customWidth="1"/>
    <col min="1578" max="1578" width="19.5546875" style="581" customWidth="1"/>
    <col min="1579" max="1584" width="11.109375" style="581" customWidth="1"/>
    <col min="1585" max="1585" width="3.5546875" style="581" customWidth="1"/>
    <col min="1586" max="1586" width="19.5546875" style="581" customWidth="1"/>
    <col min="1587" max="1592" width="11.109375" style="581" customWidth="1"/>
    <col min="1593" max="1593" width="4" style="581" customWidth="1"/>
    <col min="1594" max="1594" width="19.5546875" style="581" customWidth="1"/>
    <col min="1595" max="1601" width="11.109375" style="581" customWidth="1"/>
    <col min="1602" max="1792" width="9.109375" style="581"/>
    <col min="1793" max="1793" width="30.5546875" style="581" customWidth="1"/>
    <col min="1794" max="1794" width="21.44140625" style="581" customWidth="1"/>
    <col min="1795" max="1796" width="11.44140625" style="581" customWidth="1"/>
    <col min="1797" max="1797" width="12.109375" style="581" customWidth="1"/>
    <col min="1798" max="1800" width="11.44140625" style="581" customWidth="1"/>
    <col min="1801" max="1801" width="4.5546875" style="581" customWidth="1"/>
    <col min="1802" max="1802" width="19.5546875" style="581" customWidth="1"/>
    <col min="1803" max="1804" width="11.44140625" style="581" customWidth="1"/>
    <col min="1805" max="1805" width="12.44140625" style="581" customWidth="1"/>
    <col min="1806" max="1808" width="11.44140625" style="581" customWidth="1"/>
    <col min="1809" max="1809" width="5" style="581" customWidth="1"/>
    <col min="1810" max="1810" width="19.5546875" style="581" customWidth="1"/>
    <col min="1811" max="1812" width="11.44140625" style="581" customWidth="1"/>
    <col min="1813" max="1813" width="13.109375" style="581" customWidth="1"/>
    <col min="1814" max="1816" width="11.44140625" style="581" customWidth="1"/>
    <col min="1817" max="1817" width="4" style="581" customWidth="1"/>
    <col min="1818" max="1818" width="20.44140625" style="581" customWidth="1"/>
    <col min="1819" max="1820" width="11.44140625" style="581" customWidth="1"/>
    <col min="1821" max="1821" width="12.88671875" style="581" customWidth="1"/>
    <col min="1822" max="1822" width="8.88671875" style="581" customWidth="1"/>
    <col min="1823" max="1823" width="10.109375" style="581" customWidth="1"/>
    <col min="1824" max="1824" width="8.88671875" style="581" customWidth="1"/>
    <col min="1825" max="1825" width="4.5546875" style="581" customWidth="1"/>
    <col min="1826" max="1826" width="19.5546875" style="581" customWidth="1"/>
    <col min="1827" max="1832" width="11.109375" style="581" customWidth="1"/>
    <col min="1833" max="1833" width="4.109375" style="581" customWidth="1"/>
    <col min="1834" max="1834" width="19.5546875" style="581" customWidth="1"/>
    <col min="1835" max="1840" width="11.109375" style="581" customWidth="1"/>
    <col min="1841" max="1841" width="3.5546875" style="581" customWidth="1"/>
    <col min="1842" max="1842" width="19.5546875" style="581" customWidth="1"/>
    <col min="1843" max="1848" width="11.109375" style="581" customWidth="1"/>
    <col min="1849" max="1849" width="4" style="581" customWidth="1"/>
    <col min="1850" max="1850" width="19.5546875" style="581" customWidth="1"/>
    <col min="1851" max="1857" width="11.109375" style="581" customWidth="1"/>
    <col min="1858" max="2048" width="9.109375" style="581"/>
    <col min="2049" max="2049" width="30.5546875" style="581" customWidth="1"/>
    <col min="2050" max="2050" width="21.44140625" style="581" customWidth="1"/>
    <col min="2051" max="2052" width="11.44140625" style="581" customWidth="1"/>
    <col min="2053" max="2053" width="12.109375" style="581" customWidth="1"/>
    <col min="2054" max="2056" width="11.44140625" style="581" customWidth="1"/>
    <col min="2057" max="2057" width="4.5546875" style="581" customWidth="1"/>
    <col min="2058" max="2058" width="19.5546875" style="581" customWidth="1"/>
    <col min="2059" max="2060" width="11.44140625" style="581" customWidth="1"/>
    <col min="2061" max="2061" width="12.44140625" style="581" customWidth="1"/>
    <col min="2062" max="2064" width="11.44140625" style="581" customWidth="1"/>
    <col min="2065" max="2065" width="5" style="581" customWidth="1"/>
    <col min="2066" max="2066" width="19.5546875" style="581" customWidth="1"/>
    <col min="2067" max="2068" width="11.44140625" style="581" customWidth="1"/>
    <col min="2069" max="2069" width="13.109375" style="581" customWidth="1"/>
    <col min="2070" max="2072" width="11.44140625" style="581" customWidth="1"/>
    <col min="2073" max="2073" width="4" style="581" customWidth="1"/>
    <col min="2074" max="2074" width="20.44140625" style="581" customWidth="1"/>
    <col min="2075" max="2076" width="11.44140625" style="581" customWidth="1"/>
    <col min="2077" max="2077" width="12.88671875" style="581" customWidth="1"/>
    <col min="2078" max="2078" width="8.88671875" style="581" customWidth="1"/>
    <col min="2079" max="2079" width="10.109375" style="581" customWidth="1"/>
    <col min="2080" max="2080" width="8.88671875" style="581" customWidth="1"/>
    <col min="2081" max="2081" width="4.5546875" style="581" customWidth="1"/>
    <col min="2082" max="2082" width="19.5546875" style="581" customWidth="1"/>
    <col min="2083" max="2088" width="11.109375" style="581" customWidth="1"/>
    <col min="2089" max="2089" width="4.109375" style="581" customWidth="1"/>
    <col min="2090" max="2090" width="19.5546875" style="581" customWidth="1"/>
    <col min="2091" max="2096" width="11.109375" style="581" customWidth="1"/>
    <col min="2097" max="2097" width="3.5546875" style="581" customWidth="1"/>
    <col min="2098" max="2098" width="19.5546875" style="581" customWidth="1"/>
    <col min="2099" max="2104" width="11.109375" style="581" customWidth="1"/>
    <col min="2105" max="2105" width="4" style="581" customWidth="1"/>
    <col min="2106" max="2106" width="19.5546875" style="581" customWidth="1"/>
    <col min="2107" max="2113" width="11.109375" style="581" customWidth="1"/>
    <col min="2114" max="2304" width="9.109375" style="581"/>
    <col min="2305" max="2305" width="30.5546875" style="581" customWidth="1"/>
    <col min="2306" max="2306" width="21.44140625" style="581" customWidth="1"/>
    <col min="2307" max="2308" width="11.44140625" style="581" customWidth="1"/>
    <col min="2309" max="2309" width="12.109375" style="581" customWidth="1"/>
    <col min="2310" max="2312" width="11.44140625" style="581" customWidth="1"/>
    <col min="2313" max="2313" width="4.5546875" style="581" customWidth="1"/>
    <col min="2314" max="2314" width="19.5546875" style="581" customWidth="1"/>
    <col min="2315" max="2316" width="11.44140625" style="581" customWidth="1"/>
    <col min="2317" max="2317" width="12.44140625" style="581" customWidth="1"/>
    <col min="2318" max="2320" width="11.44140625" style="581" customWidth="1"/>
    <col min="2321" max="2321" width="5" style="581" customWidth="1"/>
    <col min="2322" max="2322" width="19.5546875" style="581" customWidth="1"/>
    <col min="2323" max="2324" width="11.44140625" style="581" customWidth="1"/>
    <col min="2325" max="2325" width="13.109375" style="581" customWidth="1"/>
    <col min="2326" max="2328" width="11.44140625" style="581" customWidth="1"/>
    <col min="2329" max="2329" width="4" style="581" customWidth="1"/>
    <col min="2330" max="2330" width="20.44140625" style="581" customWidth="1"/>
    <col min="2331" max="2332" width="11.44140625" style="581" customWidth="1"/>
    <col min="2333" max="2333" width="12.88671875" style="581" customWidth="1"/>
    <col min="2334" max="2334" width="8.88671875" style="581" customWidth="1"/>
    <col min="2335" max="2335" width="10.109375" style="581" customWidth="1"/>
    <col min="2336" max="2336" width="8.88671875" style="581" customWidth="1"/>
    <col min="2337" max="2337" width="4.5546875" style="581" customWidth="1"/>
    <col min="2338" max="2338" width="19.5546875" style="581" customWidth="1"/>
    <col min="2339" max="2344" width="11.109375" style="581" customWidth="1"/>
    <col min="2345" max="2345" width="4.109375" style="581" customWidth="1"/>
    <col min="2346" max="2346" width="19.5546875" style="581" customWidth="1"/>
    <col min="2347" max="2352" width="11.109375" style="581" customWidth="1"/>
    <col min="2353" max="2353" width="3.5546875" style="581" customWidth="1"/>
    <col min="2354" max="2354" width="19.5546875" style="581" customWidth="1"/>
    <col min="2355" max="2360" width="11.109375" style="581" customWidth="1"/>
    <col min="2361" max="2361" width="4" style="581" customWidth="1"/>
    <col min="2362" max="2362" width="19.5546875" style="581" customWidth="1"/>
    <col min="2363" max="2369" width="11.109375" style="581" customWidth="1"/>
    <col min="2370" max="2560" width="9.109375" style="581"/>
    <col min="2561" max="2561" width="30.5546875" style="581" customWidth="1"/>
    <col min="2562" max="2562" width="21.44140625" style="581" customWidth="1"/>
    <col min="2563" max="2564" width="11.44140625" style="581" customWidth="1"/>
    <col min="2565" max="2565" width="12.109375" style="581" customWidth="1"/>
    <col min="2566" max="2568" width="11.44140625" style="581" customWidth="1"/>
    <col min="2569" max="2569" width="4.5546875" style="581" customWidth="1"/>
    <col min="2570" max="2570" width="19.5546875" style="581" customWidth="1"/>
    <col min="2571" max="2572" width="11.44140625" style="581" customWidth="1"/>
    <col min="2573" max="2573" width="12.44140625" style="581" customWidth="1"/>
    <col min="2574" max="2576" width="11.44140625" style="581" customWidth="1"/>
    <col min="2577" max="2577" width="5" style="581" customWidth="1"/>
    <col min="2578" max="2578" width="19.5546875" style="581" customWidth="1"/>
    <col min="2579" max="2580" width="11.44140625" style="581" customWidth="1"/>
    <col min="2581" max="2581" width="13.109375" style="581" customWidth="1"/>
    <col min="2582" max="2584" width="11.44140625" style="581" customWidth="1"/>
    <col min="2585" max="2585" width="4" style="581" customWidth="1"/>
    <col min="2586" max="2586" width="20.44140625" style="581" customWidth="1"/>
    <col min="2587" max="2588" width="11.44140625" style="581" customWidth="1"/>
    <col min="2589" max="2589" width="12.88671875" style="581" customWidth="1"/>
    <col min="2590" max="2590" width="8.88671875" style="581" customWidth="1"/>
    <col min="2591" max="2591" width="10.109375" style="581" customWidth="1"/>
    <col min="2592" max="2592" width="8.88671875" style="581" customWidth="1"/>
    <col min="2593" max="2593" width="4.5546875" style="581" customWidth="1"/>
    <col min="2594" max="2594" width="19.5546875" style="581" customWidth="1"/>
    <col min="2595" max="2600" width="11.109375" style="581" customWidth="1"/>
    <col min="2601" max="2601" width="4.109375" style="581" customWidth="1"/>
    <col min="2602" max="2602" width="19.5546875" style="581" customWidth="1"/>
    <col min="2603" max="2608" width="11.109375" style="581" customWidth="1"/>
    <col min="2609" max="2609" width="3.5546875" style="581" customWidth="1"/>
    <col min="2610" max="2610" width="19.5546875" style="581" customWidth="1"/>
    <col min="2611" max="2616" width="11.109375" style="581" customWidth="1"/>
    <col min="2617" max="2617" width="4" style="581" customWidth="1"/>
    <col min="2618" max="2618" width="19.5546875" style="581" customWidth="1"/>
    <col min="2619" max="2625" width="11.109375" style="581" customWidth="1"/>
    <col min="2626" max="2816" width="9.109375" style="581"/>
    <col min="2817" max="2817" width="30.5546875" style="581" customWidth="1"/>
    <col min="2818" max="2818" width="21.44140625" style="581" customWidth="1"/>
    <col min="2819" max="2820" width="11.44140625" style="581" customWidth="1"/>
    <col min="2821" max="2821" width="12.109375" style="581" customWidth="1"/>
    <col min="2822" max="2824" width="11.44140625" style="581" customWidth="1"/>
    <col min="2825" max="2825" width="4.5546875" style="581" customWidth="1"/>
    <col min="2826" max="2826" width="19.5546875" style="581" customWidth="1"/>
    <col min="2827" max="2828" width="11.44140625" style="581" customWidth="1"/>
    <col min="2829" max="2829" width="12.44140625" style="581" customWidth="1"/>
    <col min="2830" max="2832" width="11.44140625" style="581" customWidth="1"/>
    <col min="2833" max="2833" width="5" style="581" customWidth="1"/>
    <col min="2834" max="2834" width="19.5546875" style="581" customWidth="1"/>
    <col min="2835" max="2836" width="11.44140625" style="581" customWidth="1"/>
    <col min="2837" max="2837" width="13.109375" style="581" customWidth="1"/>
    <col min="2838" max="2840" width="11.44140625" style="581" customWidth="1"/>
    <col min="2841" max="2841" width="4" style="581" customWidth="1"/>
    <col min="2842" max="2842" width="20.44140625" style="581" customWidth="1"/>
    <col min="2843" max="2844" width="11.44140625" style="581" customWidth="1"/>
    <col min="2845" max="2845" width="12.88671875" style="581" customWidth="1"/>
    <col min="2846" max="2846" width="8.88671875" style="581" customWidth="1"/>
    <col min="2847" max="2847" width="10.109375" style="581" customWidth="1"/>
    <col min="2848" max="2848" width="8.88671875" style="581" customWidth="1"/>
    <col min="2849" max="2849" width="4.5546875" style="581" customWidth="1"/>
    <col min="2850" max="2850" width="19.5546875" style="581" customWidth="1"/>
    <col min="2851" max="2856" width="11.109375" style="581" customWidth="1"/>
    <col min="2857" max="2857" width="4.109375" style="581" customWidth="1"/>
    <col min="2858" max="2858" width="19.5546875" style="581" customWidth="1"/>
    <col min="2859" max="2864" width="11.109375" style="581" customWidth="1"/>
    <col min="2865" max="2865" width="3.5546875" style="581" customWidth="1"/>
    <col min="2866" max="2866" width="19.5546875" style="581" customWidth="1"/>
    <col min="2867" max="2872" width="11.109375" style="581" customWidth="1"/>
    <col min="2873" max="2873" width="4" style="581" customWidth="1"/>
    <col min="2874" max="2874" width="19.5546875" style="581" customWidth="1"/>
    <col min="2875" max="2881" width="11.109375" style="581" customWidth="1"/>
    <col min="2882" max="3072" width="9.109375" style="581"/>
    <col min="3073" max="3073" width="30.5546875" style="581" customWidth="1"/>
    <col min="3074" max="3074" width="21.44140625" style="581" customWidth="1"/>
    <col min="3075" max="3076" width="11.44140625" style="581" customWidth="1"/>
    <col min="3077" max="3077" width="12.109375" style="581" customWidth="1"/>
    <col min="3078" max="3080" width="11.44140625" style="581" customWidth="1"/>
    <col min="3081" max="3081" width="4.5546875" style="581" customWidth="1"/>
    <col min="3082" max="3082" width="19.5546875" style="581" customWidth="1"/>
    <col min="3083" max="3084" width="11.44140625" style="581" customWidth="1"/>
    <col min="3085" max="3085" width="12.44140625" style="581" customWidth="1"/>
    <col min="3086" max="3088" width="11.44140625" style="581" customWidth="1"/>
    <col min="3089" max="3089" width="5" style="581" customWidth="1"/>
    <col min="3090" max="3090" width="19.5546875" style="581" customWidth="1"/>
    <col min="3091" max="3092" width="11.44140625" style="581" customWidth="1"/>
    <col min="3093" max="3093" width="13.109375" style="581" customWidth="1"/>
    <col min="3094" max="3096" width="11.44140625" style="581" customWidth="1"/>
    <col min="3097" max="3097" width="4" style="581" customWidth="1"/>
    <col min="3098" max="3098" width="20.44140625" style="581" customWidth="1"/>
    <col min="3099" max="3100" width="11.44140625" style="581" customWidth="1"/>
    <col min="3101" max="3101" width="12.88671875" style="581" customWidth="1"/>
    <col min="3102" max="3102" width="8.88671875" style="581" customWidth="1"/>
    <col min="3103" max="3103" width="10.109375" style="581" customWidth="1"/>
    <col min="3104" max="3104" width="8.88671875" style="581" customWidth="1"/>
    <col min="3105" max="3105" width="4.5546875" style="581" customWidth="1"/>
    <col min="3106" max="3106" width="19.5546875" style="581" customWidth="1"/>
    <col min="3107" max="3112" width="11.109375" style="581" customWidth="1"/>
    <col min="3113" max="3113" width="4.109375" style="581" customWidth="1"/>
    <col min="3114" max="3114" width="19.5546875" style="581" customWidth="1"/>
    <col min="3115" max="3120" width="11.109375" style="581" customWidth="1"/>
    <col min="3121" max="3121" width="3.5546875" style="581" customWidth="1"/>
    <col min="3122" max="3122" width="19.5546875" style="581" customWidth="1"/>
    <col min="3123" max="3128" width="11.109375" style="581" customWidth="1"/>
    <col min="3129" max="3129" width="4" style="581" customWidth="1"/>
    <col min="3130" max="3130" width="19.5546875" style="581" customWidth="1"/>
    <col min="3131" max="3137" width="11.109375" style="581" customWidth="1"/>
    <col min="3138" max="3328" width="9.109375" style="581"/>
    <col min="3329" max="3329" width="30.5546875" style="581" customWidth="1"/>
    <col min="3330" max="3330" width="21.44140625" style="581" customWidth="1"/>
    <col min="3331" max="3332" width="11.44140625" style="581" customWidth="1"/>
    <col min="3333" max="3333" width="12.109375" style="581" customWidth="1"/>
    <col min="3334" max="3336" width="11.44140625" style="581" customWidth="1"/>
    <col min="3337" max="3337" width="4.5546875" style="581" customWidth="1"/>
    <col min="3338" max="3338" width="19.5546875" style="581" customWidth="1"/>
    <col min="3339" max="3340" width="11.44140625" style="581" customWidth="1"/>
    <col min="3341" max="3341" width="12.44140625" style="581" customWidth="1"/>
    <col min="3342" max="3344" width="11.44140625" style="581" customWidth="1"/>
    <col min="3345" max="3345" width="5" style="581" customWidth="1"/>
    <col min="3346" max="3346" width="19.5546875" style="581" customWidth="1"/>
    <col min="3347" max="3348" width="11.44140625" style="581" customWidth="1"/>
    <col min="3349" max="3349" width="13.109375" style="581" customWidth="1"/>
    <col min="3350" max="3352" width="11.44140625" style="581" customWidth="1"/>
    <col min="3353" max="3353" width="4" style="581" customWidth="1"/>
    <col min="3354" max="3354" width="20.44140625" style="581" customWidth="1"/>
    <col min="3355" max="3356" width="11.44140625" style="581" customWidth="1"/>
    <col min="3357" max="3357" width="12.88671875" style="581" customWidth="1"/>
    <col min="3358" max="3358" width="8.88671875" style="581" customWidth="1"/>
    <col min="3359" max="3359" width="10.109375" style="581" customWidth="1"/>
    <col min="3360" max="3360" width="8.88671875" style="581" customWidth="1"/>
    <col min="3361" max="3361" width="4.5546875" style="581" customWidth="1"/>
    <col min="3362" max="3362" width="19.5546875" style="581" customWidth="1"/>
    <col min="3363" max="3368" width="11.109375" style="581" customWidth="1"/>
    <col min="3369" max="3369" width="4.109375" style="581" customWidth="1"/>
    <col min="3370" max="3370" width="19.5546875" style="581" customWidth="1"/>
    <col min="3371" max="3376" width="11.109375" style="581" customWidth="1"/>
    <col min="3377" max="3377" width="3.5546875" style="581" customWidth="1"/>
    <col min="3378" max="3378" width="19.5546875" style="581" customWidth="1"/>
    <col min="3379" max="3384" width="11.109375" style="581" customWidth="1"/>
    <col min="3385" max="3385" width="4" style="581" customWidth="1"/>
    <col min="3386" max="3386" width="19.5546875" style="581" customWidth="1"/>
    <col min="3387" max="3393" width="11.109375" style="581" customWidth="1"/>
    <col min="3394" max="3584" width="9.109375" style="581"/>
    <col min="3585" max="3585" width="30.5546875" style="581" customWidth="1"/>
    <col min="3586" max="3586" width="21.44140625" style="581" customWidth="1"/>
    <col min="3587" max="3588" width="11.44140625" style="581" customWidth="1"/>
    <col min="3589" max="3589" width="12.109375" style="581" customWidth="1"/>
    <col min="3590" max="3592" width="11.44140625" style="581" customWidth="1"/>
    <col min="3593" max="3593" width="4.5546875" style="581" customWidth="1"/>
    <col min="3594" max="3594" width="19.5546875" style="581" customWidth="1"/>
    <col min="3595" max="3596" width="11.44140625" style="581" customWidth="1"/>
    <col min="3597" max="3597" width="12.44140625" style="581" customWidth="1"/>
    <col min="3598" max="3600" width="11.44140625" style="581" customWidth="1"/>
    <col min="3601" max="3601" width="5" style="581" customWidth="1"/>
    <col min="3602" max="3602" width="19.5546875" style="581" customWidth="1"/>
    <col min="3603" max="3604" width="11.44140625" style="581" customWidth="1"/>
    <col min="3605" max="3605" width="13.109375" style="581" customWidth="1"/>
    <col min="3606" max="3608" width="11.44140625" style="581" customWidth="1"/>
    <col min="3609" max="3609" width="4" style="581" customWidth="1"/>
    <col min="3610" max="3610" width="20.44140625" style="581" customWidth="1"/>
    <col min="3611" max="3612" width="11.44140625" style="581" customWidth="1"/>
    <col min="3613" max="3613" width="12.88671875" style="581" customWidth="1"/>
    <col min="3614" max="3614" width="8.88671875" style="581" customWidth="1"/>
    <col min="3615" max="3615" width="10.109375" style="581" customWidth="1"/>
    <col min="3616" max="3616" width="8.88671875" style="581" customWidth="1"/>
    <col min="3617" max="3617" width="4.5546875" style="581" customWidth="1"/>
    <col min="3618" max="3618" width="19.5546875" style="581" customWidth="1"/>
    <col min="3619" max="3624" width="11.109375" style="581" customWidth="1"/>
    <col min="3625" max="3625" width="4.109375" style="581" customWidth="1"/>
    <col min="3626" max="3626" width="19.5546875" style="581" customWidth="1"/>
    <col min="3627" max="3632" width="11.109375" style="581" customWidth="1"/>
    <col min="3633" max="3633" width="3.5546875" style="581" customWidth="1"/>
    <col min="3634" max="3634" width="19.5546875" style="581" customWidth="1"/>
    <col min="3635" max="3640" width="11.109375" style="581" customWidth="1"/>
    <col min="3641" max="3641" width="4" style="581" customWidth="1"/>
    <col min="3642" max="3642" width="19.5546875" style="581" customWidth="1"/>
    <col min="3643" max="3649" width="11.109375" style="581" customWidth="1"/>
    <col min="3650" max="3840" width="9.109375" style="581"/>
    <col min="3841" max="3841" width="30.5546875" style="581" customWidth="1"/>
    <col min="3842" max="3842" width="21.44140625" style="581" customWidth="1"/>
    <col min="3843" max="3844" width="11.44140625" style="581" customWidth="1"/>
    <col min="3845" max="3845" width="12.109375" style="581" customWidth="1"/>
    <col min="3846" max="3848" width="11.44140625" style="581" customWidth="1"/>
    <col min="3849" max="3849" width="4.5546875" style="581" customWidth="1"/>
    <col min="3850" max="3850" width="19.5546875" style="581" customWidth="1"/>
    <col min="3851" max="3852" width="11.44140625" style="581" customWidth="1"/>
    <col min="3853" max="3853" width="12.44140625" style="581" customWidth="1"/>
    <col min="3854" max="3856" width="11.44140625" style="581" customWidth="1"/>
    <col min="3857" max="3857" width="5" style="581" customWidth="1"/>
    <col min="3858" max="3858" width="19.5546875" style="581" customWidth="1"/>
    <col min="3859" max="3860" width="11.44140625" style="581" customWidth="1"/>
    <col min="3861" max="3861" width="13.109375" style="581" customWidth="1"/>
    <col min="3862" max="3864" width="11.44140625" style="581" customWidth="1"/>
    <col min="3865" max="3865" width="4" style="581" customWidth="1"/>
    <col min="3866" max="3866" width="20.44140625" style="581" customWidth="1"/>
    <col min="3867" max="3868" width="11.44140625" style="581" customWidth="1"/>
    <col min="3869" max="3869" width="12.88671875" style="581" customWidth="1"/>
    <col min="3870" max="3870" width="8.88671875" style="581" customWidth="1"/>
    <col min="3871" max="3871" width="10.109375" style="581" customWidth="1"/>
    <col min="3872" max="3872" width="8.88671875" style="581" customWidth="1"/>
    <col min="3873" max="3873" width="4.5546875" style="581" customWidth="1"/>
    <col min="3874" max="3874" width="19.5546875" style="581" customWidth="1"/>
    <col min="3875" max="3880" width="11.109375" style="581" customWidth="1"/>
    <col min="3881" max="3881" width="4.109375" style="581" customWidth="1"/>
    <col min="3882" max="3882" width="19.5546875" style="581" customWidth="1"/>
    <col min="3883" max="3888" width="11.109375" style="581" customWidth="1"/>
    <col min="3889" max="3889" width="3.5546875" style="581" customWidth="1"/>
    <col min="3890" max="3890" width="19.5546875" style="581" customWidth="1"/>
    <col min="3891" max="3896" width="11.109375" style="581" customWidth="1"/>
    <col min="3897" max="3897" width="4" style="581" customWidth="1"/>
    <col min="3898" max="3898" width="19.5546875" style="581" customWidth="1"/>
    <col min="3899" max="3905" width="11.109375" style="581" customWidth="1"/>
    <col min="3906" max="4096" width="9.109375" style="581"/>
    <col min="4097" max="4097" width="30.5546875" style="581" customWidth="1"/>
    <col min="4098" max="4098" width="21.44140625" style="581" customWidth="1"/>
    <col min="4099" max="4100" width="11.44140625" style="581" customWidth="1"/>
    <col min="4101" max="4101" width="12.109375" style="581" customWidth="1"/>
    <col min="4102" max="4104" width="11.44140625" style="581" customWidth="1"/>
    <col min="4105" max="4105" width="4.5546875" style="581" customWidth="1"/>
    <col min="4106" max="4106" width="19.5546875" style="581" customWidth="1"/>
    <col min="4107" max="4108" width="11.44140625" style="581" customWidth="1"/>
    <col min="4109" max="4109" width="12.44140625" style="581" customWidth="1"/>
    <col min="4110" max="4112" width="11.44140625" style="581" customWidth="1"/>
    <col min="4113" max="4113" width="5" style="581" customWidth="1"/>
    <col min="4114" max="4114" width="19.5546875" style="581" customWidth="1"/>
    <col min="4115" max="4116" width="11.44140625" style="581" customWidth="1"/>
    <col min="4117" max="4117" width="13.109375" style="581" customWidth="1"/>
    <col min="4118" max="4120" width="11.44140625" style="581" customWidth="1"/>
    <col min="4121" max="4121" width="4" style="581" customWidth="1"/>
    <col min="4122" max="4122" width="20.44140625" style="581" customWidth="1"/>
    <col min="4123" max="4124" width="11.44140625" style="581" customWidth="1"/>
    <col min="4125" max="4125" width="12.88671875" style="581" customWidth="1"/>
    <col min="4126" max="4126" width="8.88671875" style="581" customWidth="1"/>
    <col min="4127" max="4127" width="10.109375" style="581" customWidth="1"/>
    <col min="4128" max="4128" width="8.88671875" style="581" customWidth="1"/>
    <col min="4129" max="4129" width="4.5546875" style="581" customWidth="1"/>
    <col min="4130" max="4130" width="19.5546875" style="581" customWidth="1"/>
    <col min="4131" max="4136" width="11.109375" style="581" customWidth="1"/>
    <col min="4137" max="4137" width="4.109375" style="581" customWidth="1"/>
    <col min="4138" max="4138" width="19.5546875" style="581" customWidth="1"/>
    <col min="4139" max="4144" width="11.109375" style="581" customWidth="1"/>
    <col min="4145" max="4145" width="3.5546875" style="581" customWidth="1"/>
    <col min="4146" max="4146" width="19.5546875" style="581" customWidth="1"/>
    <col min="4147" max="4152" width="11.109375" style="581" customWidth="1"/>
    <col min="4153" max="4153" width="4" style="581" customWidth="1"/>
    <col min="4154" max="4154" width="19.5546875" style="581" customWidth="1"/>
    <col min="4155" max="4161" width="11.109375" style="581" customWidth="1"/>
    <col min="4162" max="4352" width="9.109375" style="581"/>
    <col min="4353" max="4353" width="30.5546875" style="581" customWidth="1"/>
    <col min="4354" max="4354" width="21.44140625" style="581" customWidth="1"/>
    <col min="4355" max="4356" width="11.44140625" style="581" customWidth="1"/>
    <col min="4357" max="4357" width="12.109375" style="581" customWidth="1"/>
    <col min="4358" max="4360" width="11.44140625" style="581" customWidth="1"/>
    <col min="4361" max="4361" width="4.5546875" style="581" customWidth="1"/>
    <col min="4362" max="4362" width="19.5546875" style="581" customWidth="1"/>
    <col min="4363" max="4364" width="11.44140625" style="581" customWidth="1"/>
    <col min="4365" max="4365" width="12.44140625" style="581" customWidth="1"/>
    <col min="4366" max="4368" width="11.44140625" style="581" customWidth="1"/>
    <col min="4369" max="4369" width="5" style="581" customWidth="1"/>
    <col min="4370" max="4370" width="19.5546875" style="581" customWidth="1"/>
    <col min="4371" max="4372" width="11.44140625" style="581" customWidth="1"/>
    <col min="4373" max="4373" width="13.109375" style="581" customWidth="1"/>
    <col min="4374" max="4376" width="11.44140625" style="581" customWidth="1"/>
    <col min="4377" max="4377" width="4" style="581" customWidth="1"/>
    <col min="4378" max="4378" width="20.44140625" style="581" customWidth="1"/>
    <col min="4379" max="4380" width="11.44140625" style="581" customWidth="1"/>
    <col min="4381" max="4381" width="12.88671875" style="581" customWidth="1"/>
    <col min="4382" max="4382" width="8.88671875" style="581" customWidth="1"/>
    <col min="4383" max="4383" width="10.109375" style="581" customWidth="1"/>
    <col min="4384" max="4384" width="8.88671875" style="581" customWidth="1"/>
    <col min="4385" max="4385" width="4.5546875" style="581" customWidth="1"/>
    <col min="4386" max="4386" width="19.5546875" style="581" customWidth="1"/>
    <col min="4387" max="4392" width="11.109375" style="581" customWidth="1"/>
    <col min="4393" max="4393" width="4.109375" style="581" customWidth="1"/>
    <col min="4394" max="4394" width="19.5546875" style="581" customWidth="1"/>
    <col min="4395" max="4400" width="11.109375" style="581" customWidth="1"/>
    <col min="4401" max="4401" width="3.5546875" style="581" customWidth="1"/>
    <col min="4402" max="4402" width="19.5546875" style="581" customWidth="1"/>
    <col min="4403" max="4408" width="11.109375" style="581" customWidth="1"/>
    <col min="4409" max="4409" width="4" style="581" customWidth="1"/>
    <col min="4410" max="4410" width="19.5546875" style="581" customWidth="1"/>
    <col min="4411" max="4417" width="11.109375" style="581" customWidth="1"/>
    <col min="4418" max="4608" width="9.109375" style="581"/>
    <col min="4609" max="4609" width="30.5546875" style="581" customWidth="1"/>
    <col min="4610" max="4610" width="21.44140625" style="581" customWidth="1"/>
    <col min="4611" max="4612" width="11.44140625" style="581" customWidth="1"/>
    <col min="4613" max="4613" width="12.109375" style="581" customWidth="1"/>
    <col min="4614" max="4616" width="11.44140625" style="581" customWidth="1"/>
    <col min="4617" max="4617" width="4.5546875" style="581" customWidth="1"/>
    <col min="4618" max="4618" width="19.5546875" style="581" customWidth="1"/>
    <col min="4619" max="4620" width="11.44140625" style="581" customWidth="1"/>
    <col min="4621" max="4621" width="12.44140625" style="581" customWidth="1"/>
    <col min="4622" max="4624" width="11.44140625" style="581" customWidth="1"/>
    <col min="4625" max="4625" width="5" style="581" customWidth="1"/>
    <col min="4626" max="4626" width="19.5546875" style="581" customWidth="1"/>
    <col min="4627" max="4628" width="11.44140625" style="581" customWidth="1"/>
    <col min="4629" max="4629" width="13.109375" style="581" customWidth="1"/>
    <col min="4630" max="4632" width="11.44140625" style="581" customWidth="1"/>
    <col min="4633" max="4633" width="4" style="581" customWidth="1"/>
    <col min="4634" max="4634" width="20.44140625" style="581" customWidth="1"/>
    <col min="4635" max="4636" width="11.44140625" style="581" customWidth="1"/>
    <col min="4637" max="4637" width="12.88671875" style="581" customWidth="1"/>
    <col min="4638" max="4638" width="8.88671875" style="581" customWidth="1"/>
    <col min="4639" max="4639" width="10.109375" style="581" customWidth="1"/>
    <col min="4640" max="4640" width="8.88671875" style="581" customWidth="1"/>
    <col min="4641" max="4641" width="4.5546875" style="581" customWidth="1"/>
    <col min="4642" max="4642" width="19.5546875" style="581" customWidth="1"/>
    <col min="4643" max="4648" width="11.109375" style="581" customWidth="1"/>
    <col min="4649" max="4649" width="4.109375" style="581" customWidth="1"/>
    <col min="4650" max="4650" width="19.5546875" style="581" customWidth="1"/>
    <col min="4651" max="4656" width="11.109375" style="581" customWidth="1"/>
    <col min="4657" max="4657" width="3.5546875" style="581" customWidth="1"/>
    <col min="4658" max="4658" width="19.5546875" style="581" customWidth="1"/>
    <col min="4659" max="4664" width="11.109375" style="581" customWidth="1"/>
    <col min="4665" max="4665" width="4" style="581" customWidth="1"/>
    <col min="4666" max="4666" width="19.5546875" style="581" customWidth="1"/>
    <col min="4667" max="4673" width="11.109375" style="581" customWidth="1"/>
    <col min="4674" max="4864" width="9.109375" style="581"/>
    <col min="4865" max="4865" width="30.5546875" style="581" customWidth="1"/>
    <col min="4866" max="4866" width="21.44140625" style="581" customWidth="1"/>
    <col min="4867" max="4868" width="11.44140625" style="581" customWidth="1"/>
    <col min="4869" max="4869" width="12.109375" style="581" customWidth="1"/>
    <col min="4870" max="4872" width="11.44140625" style="581" customWidth="1"/>
    <col min="4873" max="4873" width="4.5546875" style="581" customWidth="1"/>
    <col min="4874" max="4874" width="19.5546875" style="581" customWidth="1"/>
    <col min="4875" max="4876" width="11.44140625" style="581" customWidth="1"/>
    <col min="4877" max="4877" width="12.44140625" style="581" customWidth="1"/>
    <col min="4878" max="4880" width="11.44140625" style="581" customWidth="1"/>
    <col min="4881" max="4881" width="5" style="581" customWidth="1"/>
    <col min="4882" max="4882" width="19.5546875" style="581" customWidth="1"/>
    <col min="4883" max="4884" width="11.44140625" style="581" customWidth="1"/>
    <col min="4885" max="4885" width="13.109375" style="581" customWidth="1"/>
    <col min="4886" max="4888" width="11.44140625" style="581" customWidth="1"/>
    <col min="4889" max="4889" width="4" style="581" customWidth="1"/>
    <col min="4890" max="4890" width="20.44140625" style="581" customWidth="1"/>
    <col min="4891" max="4892" width="11.44140625" style="581" customWidth="1"/>
    <col min="4893" max="4893" width="12.88671875" style="581" customWidth="1"/>
    <col min="4894" max="4894" width="8.88671875" style="581" customWidth="1"/>
    <col min="4895" max="4895" width="10.109375" style="581" customWidth="1"/>
    <col min="4896" max="4896" width="8.88671875" style="581" customWidth="1"/>
    <col min="4897" max="4897" width="4.5546875" style="581" customWidth="1"/>
    <col min="4898" max="4898" width="19.5546875" style="581" customWidth="1"/>
    <col min="4899" max="4904" width="11.109375" style="581" customWidth="1"/>
    <col min="4905" max="4905" width="4.109375" style="581" customWidth="1"/>
    <col min="4906" max="4906" width="19.5546875" style="581" customWidth="1"/>
    <col min="4907" max="4912" width="11.109375" style="581" customWidth="1"/>
    <col min="4913" max="4913" width="3.5546875" style="581" customWidth="1"/>
    <col min="4914" max="4914" width="19.5546875" style="581" customWidth="1"/>
    <col min="4915" max="4920" width="11.109375" style="581" customWidth="1"/>
    <col min="4921" max="4921" width="4" style="581" customWidth="1"/>
    <col min="4922" max="4922" width="19.5546875" style="581" customWidth="1"/>
    <col min="4923" max="4929" width="11.109375" style="581" customWidth="1"/>
    <col min="4930" max="5120" width="9.109375" style="581"/>
    <col min="5121" max="5121" width="30.5546875" style="581" customWidth="1"/>
    <col min="5122" max="5122" width="21.44140625" style="581" customWidth="1"/>
    <col min="5123" max="5124" width="11.44140625" style="581" customWidth="1"/>
    <col min="5125" max="5125" width="12.109375" style="581" customWidth="1"/>
    <col min="5126" max="5128" width="11.44140625" style="581" customWidth="1"/>
    <col min="5129" max="5129" width="4.5546875" style="581" customWidth="1"/>
    <col min="5130" max="5130" width="19.5546875" style="581" customWidth="1"/>
    <col min="5131" max="5132" width="11.44140625" style="581" customWidth="1"/>
    <col min="5133" max="5133" width="12.44140625" style="581" customWidth="1"/>
    <col min="5134" max="5136" width="11.44140625" style="581" customWidth="1"/>
    <col min="5137" max="5137" width="5" style="581" customWidth="1"/>
    <col min="5138" max="5138" width="19.5546875" style="581" customWidth="1"/>
    <col min="5139" max="5140" width="11.44140625" style="581" customWidth="1"/>
    <col min="5141" max="5141" width="13.109375" style="581" customWidth="1"/>
    <col min="5142" max="5144" width="11.44140625" style="581" customWidth="1"/>
    <col min="5145" max="5145" width="4" style="581" customWidth="1"/>
    <col min="5146" max="5146" width="20.44140625" style="581" customWidth="1"/>
    <col min="5147" max="5148" width="11.44140625" style="581" customWidth="1"/>
    <col min="5149" max="5149" width="12.88671875" style="581" customWidth="1"/>
    <col min="5150" max="5150" width="8.88671875" style="581" customWidth="1"/>
    <col min="5151" max="5151" width="10.109375" style="581" customWidth="1"/>
    <col min="5152" max="5152" width="8.88671875" style="581" customWidth="1"/>
    <col min="5153" max="5153" width="4.5546875" style="581" customWidth="1"/>
    <col min="5154" max="5154" width="19.5546875" style="581" customWidth="1"/>
    <col min="5155" max="5160" width="11.109375" style="581" customWidth="1"/>
    <col min="5161" max="5161" width="4.109375" style="581" customWidth="1"/>
    <col min="5162" max="5162" width="19.5546875" style="581" customWidth="1"/>
    <col min="5163" max="5168" width="11.109375" style="581" customWidth="1"/>
    <col min="5169" max="5169" width="3.5546875" style="581" customWidth="1"/>
    <col min="5170" max="5170" width="19.5546875" style="581" customWidth="1"/>
    <col min="5171" max="5176" width="11.109375" style="581" customWidth="1"/>
    <col min="5177" max="5177" width="4" style="581" customWidth="1"/>
    <col min="5178" max="5178" width="19.5546875" style="581" customWidth="1"/>
    <col min="5179" max="5185" width="11.109375" style="581" customWidth="1"/>
    <col min="5186" max="5376" width="9.109375" style="581"/>
    <col min="5377" max="5377" width="30.5546875" style="581" customWidth="1"/>
    <col min="5378" max="5378" width="21.44140625" style="581" customWidth="1"/>
    <col min="5379" max="5380" width="11.44140625" style="581" customWidth="1"/>
    <col min="5381" max="5381" width="12.109375" style="581" customWidth="1"/>
    <col min="5382" max="5384" width="11.44140625" style="581" customWidth="1"/>
    <col min="5385" max="5385" width="4.5546875" style="581" customWidth="1"/>
    <col min="5386" max="5386" width="19.5546875" style="581" customWidth="1"/>
    <col min="5387" max="5388" width="11.44140625" style="581" customWidth="1"/>
    <col min="5389" max="5389" width="12.44140625" style="581" customWidth="1"/>
    <col min="5390" max="5392" width="11.44140625" style="581" customWidth="1"/>
    <col min="5393" max="5393" width="5" style="581" customWidth="1"/>
    <col min="5394" max="5394" width="19.5546875" style="581" customWidth="1"/>
    <col min="5395" max="5396" width="11.44140625" style="581" customWidth="1"/>
    <col min="5397" max="5397" width="13.109375" style="581" customWidth="1"/>
    <col min="5398" max="5400" width="11.44140625" style="581" customWidth="1"/>
    <col min="5401" max="5401" width="4" style="581" customWidth="1"/>
    <col min="5402" max="5402" width="20.44140625" style="581" customWidth="1"/>
    <col min="5403" max="5404" width="11.44140625" style="581" customWidth="1"/>
    <col min="5405" max="5405" width="12.88671875" style="581" customWidth="1"/>
    <col min="5406" max="5406" width="8.88671875" style="581" customWidth="1"/>
    <col min="5407" max="5407" width="10.109375" style="581" customWidth="1"/>
    <col min="5408" max="5408" width="8.88671875" style="581" customWidth="1"/>
    <col min="5409" max="5409" width="4.5546875" style="581" customWidth="1"/>
    <col min="5410" max="5410" width="19.5546875" style="581" customWidth="1"/>
    <col min="5411" max="5416" width="11.109375" style="581" customWidth="1"/>
    <col min="5417" max="5417" width="4.109375" style="581" customWidth="1"/>
    <col min="5418" max="5418" width="19.5546875" style="581" customWidth="1"/>
    <col min="5419" max="5424" width="11.109375" style="581" customWidth="1"/>
    <col min="5425" max="5425" width="3.5546875" style="581" customWidth="1"/>
    <col min="5426" max="5426" width="19.5546875" style="581" customWidth="1"/>
    <col min="5427" max="5432" width="11.109375" style="581" customWidth="1"/>
    <col min="5433" max="5433" width="4" style="581" customWidth="1"/>
    <col min="5434" max="5434" width="19.5546875" style="581" customWidth="1"/>
    <col min="5435" max="5441" width="11.109375" style="581" customWidth="1"/>
    <col min="5442" max="5632" width="9.109375" style="581"/>
    <col min="5633" max="5633" width="30.5546875" style="581" customWidth="1"/>
    <col min="5634" max="5634" width="21.44140625" style="581" customWidth="1"/>
    <col min="5635" max="5636" width="11.44140625" style="581" customWidth="1"/>
    <col min="5637" max="5637" width="12.109375" style="581" customWidth="1"/>
    <col min="5638" max="5640" width="11.44140625" style="581" customWidth="1"/>
    <col min="5641" max="5641" width="4.5546875" style="581" customWidth="1"/>
    <col min="5642" max="5642" width="19.5546875" style="581" customWidth="1"/>
    <col min="5643" max="5644" width="11.44140625" style="581" customWidth="1"/>
    <col min="5645" max="5645" width="12.44140625" style="581" customWidth="1"/>
    <col min="5646" max="5648" width="11.44140625" style="581" customWidth="1"/>
    <col min="5649" max="5649" width="5" style="581" customWidth="1"/>
    <col min="5650" max="5650" width="19.5546875" style="581" customWidth="1"/>
    <col min="5651" max="5652" width="11.44140625" style="581" customWidth="1"/>
    <col min="5653" max="5653" width="13.109375" style="581" customWidth="1"/>
    <col min="5654" max="5656" width="11.44140625" style="581" customWidth="1"/>
    <col min="5657" max="5657" width="4" style="581" customWidth="1"/>
    <col min="5658" max="5658" width="20.44140625" style="581" customWidth="1"/>
    <col min="5659" max="5660" width="11.44140625" style="581" customWidth="1"/>
    <col min="5661" max="5661" width="12.88671875" style="581" customWidth="1"/>
    <col min="5662" max="5662" width="8.88671875" style="581" customWidth="1"/>
    <col min="5663" max="5663" width="10.109375" style="581" customWidth="1"/>
    <col min="5664" max="5664" width="8.88671875" style="581" customWidth="1"/>
    <col min="5665" max="5665" width="4.5546875" style="581" customWidth="1"/>
    <col min="5666" max="5666" width="19.5546875" style="581" customWidth="1"/>
    <col min="5667" max="5672" width="11.109375" style="581" customWidth="1"/>
    <col min="5673" max="5673" width="4.109375" style="581" customWidth="1"/>
    <col min="5674" max="5674" width="19.5546875" style="581" customWidth="1"/>
    <col min="5675" max="5680" width="11.109375" style="581" customWidth="1"/>
    <col min="5681" max="5681" width="3.5546875" style="581" customWidth="1"/>
    <col min="5682" max="5682" width="19.5546875" style="581" customWidth="1"/>
    <col min="5683" max="5688" width="11.109375" style="581" customWidth="1"/>
    <col min="5689" max="5689" width="4" style="581" customWidth="1"/>
    <col min="5690" max="5690" width="19.5546875" style="581" customWidth="1"/>
    <col min="5691" max="5697" width="11.109375" style="581" customWidth="1"/>
    <col min="5698" max="5888" width="9.109375" style="581"/>
    <col min="5889" max="5889" width="30.5546875" style="581" customWidth="1"/>
    <col min="5890" max="5890" width="21.44140625" style="581" customWidth="1"/>
    <col min="5891" max="5892" width="11.44140625" style="581" customWidth="1"/>
    <col min="5893" max="5893" width="12.109375" style="581" customWidth="1"/>
    <col min="5894" max="5896" width="11.44140625" style="581" customWidth="1"/>
    <col min="5897" max="5897" width="4.5546875" style="581" customWidth="1"/>
    <col min="5898" max="5898" width="19.5546875" style="581" customWidth="1"/>
    <col min="5899" max="5900" width="11.44140625" style="581" customWidth="1"/>
    <col min="5901" max="5901" width="12.44140625" style="581" customWidth="1"/>
    <col min="5902" max="5904" width="11.44140625" style="581" customWidth="1"/>
    <col min="5905" max="5905" width="5" style="581" customWidth="1"/>
    <col min="5906" max="5906" width="19.5546875" style="581" customWidth="1"/>
    <col min="5907" max="5908" width="11.44140625" style="581" customWidth="1"/>
    <col min="5909" max="5909" width="13.109375" style="581" customWidth="1"/>
    <col min="5910" max="5912" width="11.44140625" style="581" customWidth="1"/>
    <col min="5913" max="5913" width="4" style="581" customWidth="1"/>
    <col min="5914" max="5914" width="20.44140625" style="581" customWidth="1"/>
    <col min="5915" max="5916" width="11.44140625" style="581" customWidth="1"/>
    <col min="5917" max="5917" width="12.88671875" style="581" customWidth="1"/>
    <col min="5918" max="5918" width="8.88671875" style="581" customWidth="1"/>
    <col min="5919" max="5919" width="10.109375" style="581" customWidth="1"/>
    <col min="5920" max="5920" width="8.88671875" style="581" customWidth="1"/>
    <col min="5921" max="5921" width="4.5546875" style="581" customWidth="1"/>
    <col min="5922" max="5922" width="19.5546875" style="581" customWidth="1"/>
    <col min="5923" max="5928" width="11.109375" style="581" customWidth="1"/>
    <col min="5929" max="5929" width="4.109375" style="581" customWidth="1"/>
    <col min="5930" max="5930" width="19.5546875" style="581" customWidth="1"/>
    <col min="5931" max="5936" width="11.109375" style="581" customWidth="1"/>
    <col min="5937" max="5937" width="3.5546875" style="581" customWidth="1"/>
    <col min="5938" max="5938" width="19.5546875" style="581" customWidth="1"/>
    <col min="5939" max="5944" width="11.109375" style="581" customWidth="1"/>
    <col min="5945" max="5945" width="4" style="581" customWidth="1"/>
    <col min="5946" max="5946" width="19.5546875" style="581" customWidth="1"/>
    <col min="5947" max="5953" width="11.109375" style="581" customWidth="1"/>
    <col min="5954" max="6144" width="9.109375" style="581"/>
    <col min="6145" max="6145" width="30.5546875" style="581" customWidth="1"/>
    <col min="6146" max="6146" width="21.44140625" style="581" customWidth="1"/>
    <col min="6147" max="6148" width="11.44140625" style="581" customWidth="1"/>
    <col min="6149" max="6149" width="12.109375" style="581" customWidth="1"/>
    <col min="6150" max="6152" width="11.44140625" style="581" customWidth="1"/>
    <col min="6153" max="6153" width="4.5546875" style="581" customWidth="1"/>
    <col min="6154" max="6154" width="19.5546875" style="581" customWidth="1"/>
    <col min="6155" max="6156" width="11.44140625" style="581" customWidth="1"/>
    <col min="6157" max="6157" width="12.44140625" style="581" customWidth="1"/>
    <col min="6158" max="6160" width="11.44140625" style="581" customWidth="1"/>
    <col min="6161" max="6161" width="5" style="581" customWidth="1"/>
    <col min="6162" max="6162" width="19.5546875" style="581" customWidth="1"/>
    <col min="6163" max="6164" width="11.44140625" style="581" customWidth="1"/>
    <col min="6165" max="6165" width="13.109375" style="581" customWidth="1"/>
    <col min="6166" max="6168" width="11.44140625" style="581" customWidth="1"/>
    <col min="6169" max="6169" width="4" style="581" customWidth="1"/>
    <col min="6170" max="6170" width="20.44140625" style="581" customWidth="1"/>
    <col min="6171" max="6172" width="11.44140625" style="581" customWidth="1"/>
    <col min="6173" max="6173" width="12.88671875" style="581" customWidth="1"/>
    <col min="6174" max="6174" width="8.88671875" style="581" customWidth="1"/>
    <col min="6175" max="6175" width="10.109375" style="581" customWidth="1"/>
    <col min="6176" max="6176" width="8.88671875" style="581" customWidth="1"/>
    <col min="6177" max="6177" width="4.5546875" style="581" customWidth="1"/>
    <col min="6178" max="6178" width="19.5546875" style="581" customWidth="1"/>
    <col min="6179" max="6184" width="11.109375" style="581" customWidth="1"/>
    <col min="6185" max="6185" width="4.109375" style="581" customWidth="1"/>
    <col min="6186" max="6186" width="19.5546875" style="581" customWidth="1"/>
    <col min="6187" max="6192" width="11.109375" style="581" customWidth="1"/>
    <col min="6193" max="6193" width="3.5546875" style="581" customWidth="1"/>
    <col min="6194" max="6194" width="19.5546875" style="581" customWidth="1"/>
    <col min="6195" max="6200" width="11.109375" style="581" customWidth="1"/>
    <col min="6201" max="6201" width="4" style="581" customWidth="1"/>
    <col min="6202" max="6202" width="19.5546875" style="581" customWidth="1"/>
    <col min="6203" max="6209" width="11.109375" style="581" customWidth="1"/>
    <col min="6210" max="6400" width="9.109375" style="581"/>
    <col min="6401" max="6401" width="30.5546875" style="581" customWidth="1"/>
    <col min="6402" max="6402" width="21.44140625" style="581" customWidth="1"/>
    <col min="6403" max="6404" width="11.44140625" style="581" customWidth="1"/>
    <col min="6405" max="6405" width="12.109375" style="581" customWidth="1"/>
    <col min="6406" max="6408" width="11.44140625" style="581" customWidth="1"/>
    <col min="6409" max="6409" width="4.5546875" style="581" customWidth="1"/>
    <col min="6410" max="6410" width="19.5546875" style="581" customWidth="1"/>
    <col min="6411" max="6412" width="11.44140625" style="581" customWidth="1"/>
    <col min="6413" max="6413" width="12.44140625" style="581" customWidth="1"/>
    <col min="6414" max="6416" width="11.44140625" style="581" customWidth="1"/>
    <col min="6417" max="6417" width="5" style="581" customWidth="1"/>
    <col min="6418" max="6418" width="19.5546875" style="581" customWidth="1"/>
    <col min="6419" max="6420" width="11.44140625" style="581" customWidth="1"/>
    <col min="6421" max="6421" width="13.109375" style="581" customWidth="1"/>
    <col min="6422" max="6424" width="11.44140625" style="581" customWidth="1"/>
    <col min="6425" max="6425" width="4" style="581" customWidth="1"/>
    <col min="6426" max="6426" width="20.44140625" style="581" customWidth="1"/>
    <col min="6427" max="6428" width="11.44140625" style="581" customWidth="1"/>
    <col min="6429" max="6429" width="12.88671875" style="581" customWidth="1"/>
    <col min="6430" max="6430" width="8.88671875" style="581" customWidth="1"/>
    <col min="6431" max="6431" width="10.109375" style="581" customWidth="1"/>
    <col min="6432" max="6432" width="8.88671875" style="581" customWidth="1"/>
    <col min="6433" max="6433" width="4.5546875" style="581" customWidth="1"/>
    <col min="6434" max="6434" width="19.5546875" style="581" customWidth="1"/>
    <col min="6435" max="6440" width="11.109375" style="581" customWidth="1"/>
    <col min="6441" max="6441" width="4.109375" style="581" customWidth="1"/>
    <col min="6442" max="6442" width="19.5546875" style="581" customWidth="1"/>
    <col min="6443" max="6448" width="11.109375" style="581" customWidth="1"/>
    <col min="6449" max="6449" width="3.5546875" style="581" customWidth="1"/>
    <col min="6450" max="6450" width="19.5546875" style="581" customWidth="1"/>
    <col min="6451" max="6456" width="11.109375" style="581" customWidth="1"/>
    <col min="6457" max="6457" width="4" style="581" customWidth="1"/>
    <col min="6458" max="6458" width="19.5546875" style="581" customWidth="1"/>
    <col min="6459" max="6465" width="11.109375" style="581" customWidth="1"/>
    <col min="6466" max="6656" width="9.109375" style="581"/>
    <col min="6657" max="6657" width="30.5546875" style="581" customWidth="1"/>
    <col min="6658" max="6658" width="21.44140625" style="581" customWidth="1"/>
    <col min="6659" max="6660" width="11.44140625" style="581" customWidth="1"/>
    <col min="6661" max="6661" width="12.109375" style="581" customWidth="1"/>
    <col min="6662" max="6664" width="11.44140625" style="581" customWidth="1"/>
    <col min="6665" max="6665" width="4.5546875" style="581" customWidth="1"/>
    <col min="6666" max="6666" width="19.5546875" style="581" customWidth="1"/>
    <col min="6667" max="6668" width="11.44140625" style="581" customWidth="1"/>
    <col min="6669" max="6669" width="12.44140625" style="581" customWidth="1"/>
    <col min="6670" max="6672" width="11.44140625" style="581" customWidth="1"/>
    <col min="6673" max="6673" width="5" style="581" customWidth="1"/>
    <col min="6674" max="6674" width="19.5546875" style="581" customWidth="1"/>
    <col min="6675" max="6676" width="11.44140625" style="581" customWidth="1"/>
    <col min="6677" max="6677" width="13.109375" style="581" customWidth="1"/>
    <col min="6678" max="6680" width="11.44140625" style="581" customWidth="1"/>
    <col min="6681" max="6681" width="4" style="581" customWidth="1"/>
    <col min="6682" max="6682" width="20.44140625" style="581" customWidth="1"/>
    <col min="6683" max="6684" width="11.44140625" style="581" customWidth="1"/>
    <col min="6685" max="6685" width="12.88671875" style="581" customWidth="1"/>
    <col min="6686" max="6686" width="8.88671875" style="581" customWidth="1"/>
    <col min="6687" max="6687" width="10.109375" style="581" customWidth="1"/>
    <col min="6688" max="6688" width="8.88671875" style="581" customWidth="1"/>
    <col min="6689" max="6689" width="4.5546875" style="581" customWidth="1"/>
    <col min="6690" max="6690" width="19.5546875" style="581" customWidth="1"/>
    <col min="6691" max="6696" width="11.109375" style="581" customWidth="1"/>
    <col min="6697" max="6697" width="4.109375" style="581" customWidth="1"/>
    <col min="6698" max="6698" width="19.5546875" style="581" customWidth="1"/>
    <col min="6699" max="6704" width="11.109375" style="581" customWidth="1"/>
    <col min="6705" max="6705" width="3.5546875" style="581" customWidth="1"/>
    <col min="6706" max="6706" width="19.5546875" style="581" customWidth="1"/>
    <col min="6707" max="6712" width="11.109375" style="581" customWidth="1"/>
    <col min="6713" max="6713" width="4" style="581" customWidth="1"/>
    <col min="6714" max="6714" width="19.5546875" style="581" customWidth="1"/>
    <col min="6715" max="6721" width="11.109375" style="581" customWidth="1"/>
    <col min="6722" max="6912" width="9.109375" style="581"/>
    <col min="6913" max="6913" width="30.5546875" style="581" customWidth="1"/>
    <col min="6914" max="6914" width="21.44140625" style="581" customWidth="1"/>
    <col min="6915" max="6916" width="11.44140625" style="581" customWidth="1"/>
    <col min="6917" max="6917" width="12.109375" style="581" customWidth="1"/>
    <col min="6918" max="6920" width="11.44140625" style="581" customWidth="1"/>
    <col min="6921" max="6921" width="4.5546875" style="581" customWidth="1"/>
    <col min="6922" max="6922" width="19.5546875" style="581" customWidth="1"/>
    <col min="6923" max="6924" width="11.44140625" style="581" customWidth="1"/>
    <col min="6925" max="6925" width="12.44140625" style="581" customWidth="1"/>
    <col min="6926" max="6928" width="11.44140625" style="581" customWidth="1"/>
    <col min="6929" max="6929" width="5" style="581" customWidth="1"/>
    <col min="6930" max="6930" width="19.5546875" style="581" customWidth="1"/>
    <col min="6931" max="6932" width="11.44140625" style="581" customWidth="1"/>
    <col min="6933" max="6933" width="13.109375" style="581" customWidth="1"/>
    <col min="6934" max="6936" width="11.44140625" style="581" customWidth="1"/>
    <col min="6937" max="6937" width="4" style="581" customWidth="1"/>
    <col min="6938" max="6938" width="20.44140625" style="581" customWidth="1"/>
    <col min="6939" max="6940" width="11.44140625" style="581" customWidth="1"/>
    <col min="6941" max="6941" width="12.88671875" style="581" customWidth="1"/>
    <col min="6942" max="6942" width="8.88671875" style="581" customWidth="1"/>
    <col min="6943" max="6943" width="10.109375" style="581" customWidth="1"/>
    <col min="6944" max="6944" width="8.88671875" style="581" customWidth="1"/>
    <col min="6945" max="6945" width="4.5546875" style="581" customWidth="1"/>
    <col min="6946" max="6946" width="19.5546875" style="581" customWidth="1"/>
    <col min="6947" max="6952" width="11.109375" style="581" customWidth="1"/>
    <col min="6953" max="6953" width="4.109375" style="581" customWidth="1"/>
    <col min="6954" max="6954" width="19.5546875" style="581" customWidth="1"/>
    <col min="6955" max="6960" width="11.109375" style="581" customWidth="1"/>
    <col min="6961" max="6961" width="3.5546875" style="581" customWidth="1"/>
    <col min="6962" max="6962" width="19.5546875" style="581" customWidth="1"/>
    <col min="6963" max="6968" width="11.109375" style="581" customWidth="1"/>
    <col min="6969" max="6969" width="4" style="581" customWidth="1"/>
    <col min="6970" max="6970" width="19.5546875" style="581" customWidth="1"/>
    <col min="6971" max="6977" width="11.109375" style="581" customWidth="1"/>
    <col min="6978" max="7168" width="9.109375" style="581"/>
    <col min="7169" max="7169" width="30.5546875" style="581" customWidth="1"/>
    <col min="7170" max="7170" width="21.44140625" style="581" customWidth="1"/>
    <col min="7171" max="7172" width="11.44140625" style="581" customWidth="1"/>
    <col min="7173" max="7173" width="12.109375" style="581" customWidth="1"/>
    <col min="7174" max="7176" width="11.44140625" style="581" customWidth="1"/>
    <col min="7177" max="7177" width="4.5546875" style="581" customWidth="1"/>
    <col min="7178" max="7178" width="19.5546875" style="581" customWidth="1"/>
    <col min="7179" max="7180" width="11.44140625" style="581" customWidth="1"/>
    <col min="7181" max="7181" width="12.44140625" style="581" customWidth="1"/>
    <col min="7182" max="7184" width="11.44140625" style="581" customWidth="1"/>
    <col min="7185" max="7185" width="5" style="581" customWidth="1"/>
    <col min="7186" max="7186" width="19.5546875" style="581" customWidth="1"/>
    <col min="7187" max="7188" width="11.44140625" style="581" customWidth="1"/>
    <col min="7189" max="7189" width="13.109375" style="581" customWidth="1"/>
    <col min="7190" max="7192" width="11.44140625" style="581" customWidth="1"/>
    <col min="7193" max="7193" width="4" style="581" customWidth="1"/>
    <col min="7194" max="7194" width="20.44140625" style="581" customWidth="1"/>
    <col min="7195" max="7196" width="11.44140625" style="581" customWidth="1"/>
    <col min="7197" max="7197" width="12.88671875" style="581" customWidth="1"/>
    <col min="7198" max="7198" width="8.88671875" style="581" customWidth="1"/>
    <col min="7199" max="7199" width="10.109375" style="581" customWidth="1"/>
    <col min="7200" max="7200" width="8.88671875" style="581" customWidth="1"/>
    <col min="7201" max="7201" width="4.5546875" style="581" customWidth="1"/>
    <col min="7202" max="7202" width="19.5546875" style="581" customWidth="1"/>
    <col min="7203" max="7208" width="11.109375" style="581" customWidth="1"/>
    <col min="7209" max="7209" width="4.109375" style="581" customWidth="1"/>
    <col min="7210" max="7210" width="19.5546875" style="581" customWidth="1"/>
    <col min="7211" max="7216" width="11.109375" style="581" customWidth="1"/>
    <col min="7217" max="7217" width="3.5546875" style="581" customWidth="1"/>
    <col min="7218" max="7218" width="19.5546875" style="581" customWidth="1"/>
    <col min="7219" max="7224" width="11.109375" style="581" customWidth="1"/>
    <col min="7225" max="7225" width="4" style="581" customWidth="1"/>
    <col min="7226" max="7226" width="19.5546875" style="581" customWidth="1"/>
    <col min="7227" max="7233" width="11.109375" style="581" customWidth="1"/>
    <col min="7234" max="7424" width="9.109375" style="581"/>
    <col min="7425" max="7425" width="30.5546875" style="581" customWidth="1"/>
    <col min="7426" max="7426" width="21.44140625" style="581" customWidth="1"/>
    <col min="7427" max="7428" width="11.44140625" style="581" customWidth="1"/>
    <col min="7429" max="7429" width="12.109375" style="581" customWidth="1"/>
    <col min="7430" max="7432" width="11.44140625" style="581" customWidth="1"/>
    <col min="7433" max="7433" width="4.5546875" style="581" customWidth="1"/>
    <col min="7434" max="7434" width="19.5546875" style="581" customWidth="1"/>
    <col min="7435" max="7436" width="11.44140625" style="581" customWidth="1"/>
    <col min="7437" max="7437" width="12.44140625" style="581" customWidth="1"/>
    <col min="7438" max="7440" width="11.44140625" style="581" customWidth="1"/>
    <col min="7441" max="7441" width="5" style="581" customWidth="1"/>
    <col min="7442" max="7442" width="19.5546875" style="581" customWidth="1"/>
    <col min="7443" max="7444" width="11.44140625" style="581" customWidth="1"/>
    <col min="7445" max="7445" width="13.109375" style="581" customWidth="1"/>
    <col min="7446" max="7448" width="11.44140625" style="581" customWidth="1"/>
    <col min="7449" max="7449" width="4" style="581" customWidth="1"/>
    <col min="7450" max="7450" width="20.44140625" style="581" customWidth="1"/>
    <col min="7451" max="7452" width="11.44140625" style="581" customWidth="1"/>
    <col min="7453" max="7453" width="12.88671875" style="581" customWidth="1"/>
    <col min="7454" max="7454" width="8.88671875" style="581" customWidth="1"/>
    <col min="7455" max="7455" width="10.109375" style="581" customWidth="1"/>
    <col min="7456" max="7456" width="8.88671875" style="581" customWidth="1"/>
    <col min="7457" max="7457" width="4.5546875" style="581" customWidth="1"/>
    <col min="7458" max="7458" width="19.5546875" style="581" customWidth="1"/>
    <col min="7459" max="7464" width="11.109375" style="581" customWidth="1"/>
    <col min="7465" max="7465" width="4.109375" style="581" customWidth="1"/>
    <col min="7466" max="7466" width="19.5546875" style="581" customWidth="1"/>
    <col min="7467" max="7472" width="11.109375" style="581" customWidth="1"/>
    <col min="7473" max="7473" width="3.5546875" style="581" customWidth="1"/>
    <col min="7474" max="7474" width="19.5546875" style="581" customWidth="1"/>
    <col min="7475" max="7480" width="11.109375" style="581" customWidth="1"/>
    <col min="7481" max="7481" width="4" style="581" customWidth="1"/>
    <col min="7482" max="7482" width="19.5546875" style="581" customWidth="1"/>
    <col min="7483" max="7489" width="11.109375" style="581" customWidth="1"/>
    <col min="7490" max="7680" width="9.109375" style="581"/>
    <col min="7681" max="7681" width="30.5546875" style="581" customWidth="1"/>
    <col min="7682" max="7682" width="21.44140625" style="581" customWidth="1"/>
    <col min="7683" max="7684" width="11.44140625" style="581" customWidth="1"/>
    <col min="7685" max="7685" width="12.109375" style="581" customWidth="1"/>
    <col min="7686" max="7688" width="11.44140625" style="581" customWidth="1"/>
    <col min="7689" max="7689" width="4.5546875" style="581" customWidth="1"/>
    <col min="7690" max="7690" width="19.5546875" style="581" customWidth="1"/>
    <col min="7691" max="7692" width="11.44140625" style="581" customWidth="1"/>
    <col min="7693" max="7693" width="12.44140625" style="581" customWidth="1"/>
    <col min="7694" max="7696" width="11.44140625" style="581" customWidth="1"/>
    <col min="7697" max="7697" width="5" style="581" customWidth="1"/>
    <col min="7698" max="7698" width="19.5546875" style="581" customWidth="1"/>
    <col min="7699" max="7700" width="11.44140625" style="581" customWidth="1"/>
    <col min="7701" max="7701" width="13.109375" style="581" customWidth="1"/>
    <col min="7702" max="7704" width="11.44140625" style="581" customWidth="1"/>
    <col min="7705" max="7705" width="4" style="581" customWidth="1"/>
    <col min="7706" max="7706" width="20.44140625" style="581" customWidth="1"/>
    <col min="7707" max="7708" width="11.44140625" style="581" customWidth="1"/>
    <col min="7709" max="7709" width="12.88671875" style="581" customWidth="1"/>
    <col min="7710" max="7710" width="8.88671875" style="581" customWidth="1"/>
    <col min="7711" max="7711" width="10.109375" style="581" customWidth="1"/>
    <col min="7712" max="7712" width="8.88671875" style="581" customWidth="1"/>
    <col min="7713" max="7713" width="4.5546875" style="581" customWidth="1"/>
    <col min="7714" max="7714" width="19.5546875" style="581" customWidth="1"/>
    <col min="7715" max="7720" width="11.109375" style="581" customWidth="1"/>
    <col min="7721" max="7721" width="4.109375" style="581" customWidth="1"/>
    <col min="7722" max="7722" width="19.5546875" style="581" customWidth="1"/>
    <col min="7723" max="7728" width="11.109375" style="581" customWidth="1"/>
    <col min="7729" max="7729" width="3.5546875" style="581" customWidth="1"/>
    <col min="7730" max="7730" width="19.5546875" style="581" customWidth="1"/>
    <col min="7731" max="7736" width="11.109375" style="581" customWidth="1"/>
    <col min="7737" max="7737" width="4" style="581" customWidth="1"/>
    <col min="7738" max="7738" width="19.5546875" style="581" customWidth="1"/>
    <col min="7739" max="7745" width="11.109375" style="581" customWidth="1"/>
    <col min="7746" max="7936" width="9.109375" style="581"/>
    <col min="7937" max="7937" width="30.5546875" style="581" customWidth="1"/>
    <col min="7938" max="7938" width="21.44140625" style="581" customWidth="1"/>
    <col min="7939" max="7940" width="11.44140625" style="581" customWidth="1"/>
    <col min="7941" max="7941" width="12.109375" style="581" customWidth="1"/>
    <col min="7942" max="7944" width="11.44140625" style="581" customWidth="1"/>
    <col min="7945" max="7945" width="4.5546875" style="581" customWidth="1"/>
    <col min="7946" max="7946" width="19.5546875" style="581" customWidth="1"/>
    <col min="7947" max="7948" width="11.44140625" style="581" customWidth="1"/>
    <col min="7949" max="7949" width="12.44140625" style="581" customWidth="1"/>
    <col min="7950" max="7952" width="11.44140625" style="581" customWidth="1"/>
    <col min="7953" max="7953" width="5" style="581" customWidth="1"/>
    <col min="7954" max="7954" width="19.5546875" style="581" customWidth="1"/>
    <col min="7955" max="7956" width="11.44140625" style="581" customWidth="1"/>
    <col min="7957" max="7957" width="13.109375" style="581" customWidth="1"/>
    <col min="7958" max="7960" width="11.44140625" style="581" customWidth="1"/>
    <col min="7961" max="7961" width="4" style="581" customWidth="1"/>
    <col min="7962" max="7962" width="20.44140625" style="581" customWidth="1"/>
    <col min="7963" max="7964" width="11.44140625" style="581" customWidth="1"/>
    <col min="7965" max="7965" width="12.88671875" style="581" customWidth="1"/>
    <col min="7966" max="7966" width="8.88671875" style="581" customWidth="1"/>
    <col min="7967" max="7967" width="10.109375" style="581" customWidth="1"/>
    <col min="7968" max="7968" width="8.88671875" style="581" customWidth="1"/>
    <col min="7969" max="7969" width="4.5546875" style="581" customWidth="1"/>
    <col min="7970" max="7970" width="19.5546875" style="581" customWidth="1"/>
    <col min="7971" max="7976" width="11.109375" style="581" customWidth="1"/>
    <col min="7977" max="7977" width="4.109375" style="581" customWidth="1"/>
    <col min="7978" max="7978" width="19.5546875" style="581" customWidth="1"/>
    <col min="7979" max="7984" width="11.109375" style="581" customWidth="1"/>
    <col min="7985" max="7985" width="3.5546875" style="581" customWidth="1"/>
    <col min="7986" max="7986" width="19.5546875" style="581" customWidth="1"/>
    <col min="7987" max="7992" width="11.109375" style="581" customWidth="1"/>
    <col min="7993" max="7993" width="4" style="581" customWidth="1"/>
    <col min="7994" max="7994" width="19.5546875" style="581" customWidth="1"/>
    <col min="7995" max="8001" width="11.109375" style="581" customWidth="1"/>
    <col min="8002" max="8192" width="9.109375" style="581"/>
    <col min="8193" max="8193" width="30.5546875" style="581" customWidth="1"/>
    <col min="8194" max="8194" width="21.44140625" style="581" customWidth="1"/>
    <col min="8195" max="8196" width="11.44140625" style="581" customWidth="1"/>
    <col min="8197" max="8197" width="12.109375" style="581" customWidth="1"/>
    <col min="8198" max="8200" width="11.44140625" style="581" customWidth="1"/>
    <col min="8201" max="8201" width="4.5546875" style="581" customWidth="1"/>
    <col min="8202" max="8202" width="19.5546875" style="581" customWidth="1"/>
    <col min="8203" max="8204" width="11.44140625" style="581" customWidth="1"/>
    <col min="8205" max="8205" width="12.44140625" style="581" customWidth="1"/>
    <col min="8206" max="8208" width="11.44140625" style="581" customWidth="1"/>
    <col min="8209" max="8209" width="5" style="581" customWidth="1"/>
    <col min="8210" max="8210" width="19.5546875" style="581" customWidth="1"/>
    <col min="8211" max="8212" width="11.44140625" style="581" customWidth="1"/>
    <col min="8213" max="8213" width="13.109375" style="581" customWidth="1"/>
    <col min="8214" max="8216" width="11.44140625" style="581" customWidth="1"/>
    <col min="8217" max="8217" width="4" style="581" customWidth="1"/>
    <col min="8218" max="8218" width="20.44140625" style="581" customWidth="1"/>
    <col min="8219" max="8220" width="11.44140625" style="581" customWidth="1"/>
    <col min="8221" max="8221" width="12.88671875" style="581" customWidth="1"/>
    <col min="8222" max="8222" width="8.88671875" style="581" customWidth="1"/>
    <col min="8223" max="8223" width="10.109375" style="581" customWidth="1"/>
    <col min="8224" max="8224" width="8.88671875" style="581" customWidth="1"/>
    <col min="8225" max="8225" width="4.5546875" style="581" customWidth="1"/>
    <col min="8226" max="8226" width="19.5546875" style="581" customWidth="1"/>
    <col min="8227" max="8232" width="11.109375" style="581" customWidth="1"/>
    <col min="8233" max="8233" width="4.109375" style="581" customWidth="1"/>
    <col min="8234" max="8234" width="19.5546875" style="581" customWidth="1"/>
    <col min="8235" max="8240" width="11.109375" style="581" customWidth="1"/>
    <col min="8241" max="8241" width="3.5546875" style="581" customWidth="1"/>
    <col min="8242" max="8242" width="19.5546875" style="581" customWidth="1"/>
    <col min="8243" max="8248" width="11.109375" style="581" customWidth="1"/>
    <col min="8249" max="8249" width="4" style="581" customWidth="1"/>
    <col min="8250" max="8250" width="19.5546875" style="581" customWidth="1"/>
    <col min="8251" max="8257" width="11.109375" style="581" customWidth="1"/>
    <col min="8258" max="8448" width="9.109375" style="581"/>
    <col min="8449" max="8449" width="30.5546875" style="581" customWidth="1"/>
    <col min="8450" max="8450" width="21.44140625" style="581" customWidth="1"/>
    <col min="8451" max="8452" width="11.44140625" style="581" customWidth="1"/>
    <col min="8453" max="8453" width="12.109375" style="581" customWidth="1"/>
    <col min="8454" max="8456" width="11.44140625" style="581" customWidth="1"/>
    <col min="8457" max="8457" width="4.5546875" style="581" customWidth="1"/>
    <col min="8458" max="8458" width="19.5546875" style="581" customWidth="1"/>
    <col min="8459" max="8460" width="11.44140625" style="581" customWidth="1"/>
    <col min="8461" max="8461" width="12.44140625" style="581" customWidth="1"/>
    <col min="8462" max="8464" width="11.44140625" style="581" customWidth="1"/>
    <col min="8465" max="8465" width="5" style="581" customWidth="1"/>
    <col min="8466" max="8466" width="19.5546875" style="581" customWidth="1"/>
    <col min="8467" max="8468" width="11.44140625" style="581" customWidth="1"/>
    <col min="8469" max="8469" width="13.109375" style="581" customWidth="1"/>
    <col min="8470" max="8472" width="11.44140625" style="581" customWidth="1"/>
    <col min="8473" max="8473" width="4" style="581" customWidth="1"/>
    <col min="8474" max="8474" width="20.44140625" style="581" customWidth="1"/>
    <col min="8475" max="8476" width="11.44140625" style="581" customWidth="1"/>
    <col min="8477" max="8477" width="12.88671875" style="581" customWidth="1"/>
    <col min="8478" max="8478" width="8.88671875" style="581" customWidth="1"/>
    <col min="8479" max="8479" width="10.109375" style="581" customWidth="1"/>
    <col min="8480" max="8480" width="8.88671875" style="581" customWidth="1"/>
    <col min="8481" max="8481" width="4.5546875" style="581" customWidth="1"/>
    <col min="8482" max="8482" width="19.5546875" style="581" customWidth="1"/>
    <col min="8483" max="8488" width="11.109375" style="581" customWidth="1"/>
    <col min="8489" max="8489" width="4.109375" style="581" customWidth="1"/>
    <col min="8490" max="8490" width="19.5546875" style="581" customWidth="1"/>
    <col min="8491" max="8496" width="11.109375" style="581" customWidth="1"/>
    <col min="8497" max="8497" width="3.5546875" style="581" customWidth="1"/>
    <col min="8498" max="8498" width="19.5546875" style="581" customWidth="1"/>
    <col min="8499" max="8504" width="11.109375" style="581" customWidth="1"/>
    <col min="8505" max="8505" width="4" style="581" customWidth="1"/>
    <col min="8506" max="8506" width="19.5546875" style="581" customWidth="1"/>
    <col min="8507" max="8513" width="11.109375" style="581" customWidth="1"/>
    <col min="8514" max="8704" width="9.109375" style="581"/>
    <col min="8705" max="8705" width="30.5546875" style="581" customWidth="1"/>
    <col min="8706" max="8706" width="21.44140625" style="581" customWidth="1"/>
    <col min="8707" max="8708" width="11.44140625" style="581" customWidth="1"/>
    <col min="8709" max="8709" width="12.109375" style="581" customWidth="1"/>
    <col min="8710" max="8712" width="11.44140625" style="581" customWidth="1"/>
    <col min="8713" max="8713" width="4.5546875" style="581" customWidth="1"/>
    <col min="8714" max="8714" width="19.5546875" style="581" customWidth="1"/>
    <col min="8715" max="8716" width="11.44140625" style="581" customWidth="1"/>
    <col min="8717" max="8717" width="12.44140625" style="581" customWidth="1"/>
    <col min="8718" max="8720" width="11.44140625" style="581" customWidth="1"/>
    <col min="8721" max="8721" width="5" style="581" customWidth="1"/>
    <col min="8722" max="8722" width="19.5546875" style="581" customWidth="1"/>
    <col min="8723" max="8724" width="11.44140625" style="581" customWidth="1"/>
    <col min="8725" max="8725" width="13.109375" style="581" customWidth="1"/>
    <col min="8726" max="8728" width="11.44140625" style="581" customWidth="1"/>
    <col min="8729" max="8729" width="4" style="581" customWidth="1"/>
    <col min="8730" max="8730" width="20.44140625" style="581" customWidth="1"/>
    <col min="8731" max="8732" width="11.44140625" style="581" customWidth="1"/>
    <col min="8733" max="8733" width="12.88671875" style="581" customWidth="1"/>
    <col min="8734" max="8734" width="8.88671875" style="581" customWidth="1"/>
    <col min="8735" max="8735" width="10.109375" style="581" customWidth="1"/>
    <col min="8736" max="8736" width="8.88671875" style="581" customWidth="1"/>
    <col min="8737" max="8737" width="4.5546875" style="581" customWidth="1"/>
    <col min="8738" max="8738" width="19.5546875" style="581" customWidth="1"/>
    <col min="8739" max="8744" width="11.109375" style="581" customWidth="1"/>
    <col min="8745" max="8745" width="4.109375" style="581" customWidth="1"/>
    <col min="8746" max="8746" width="19.5546875" style="581" customWidth="1"/>
    <col min="8747" max="8752" width="11.109375" style="581" customWidth="1"/>
    <col min="8753" max="8753" width="3.5546875" style="581" customWidth="1"/>
    <col min="8754" max="8754" width="19.5546875" style="581" customWidth="1"/>
    <col min="8755" max="8760" width="11.109375" style="581" customWidth="1"/>
    <col min="8761" max="8761" width="4" style="581" customWidth="1"/>
    <col min="8762" max="8762" width="19.5546875" style="581" customWidth="1"/>
    <col min="8763" max="8769" width="11.109375" style="581" customWidth="1"/>
    <col min="8770" max="8960" width="9.109375" style="581"/>
    <col min="8961" max="8961" width="30.5546875" style="581" customWidth="1"/>
    <col min="8962" max="8962" width="21.44140625" style="581" customWidth="1"/>
    <col min="8963" max="8964" width="11.44140625" style="581" customWidth="1"/>
    <col min="8965" max="8965" width="12.109375" style="581" customWidth="1"/>
    <col min="8966" max="8968" width="11.44140625" style="581" customWidth="1"/>
    <col min="8969" max="8969" width="4.5546875" style="581" customWidth="1"/>
    <col min="8970" max="8970" width="19.5546875" style="581" customWidth="1"/>
    <col min="8971" max="8972" width="11.44140625" style="581" customWidth="1"/>
    <col min="8973" max="8973" width="12.44140625" style="581" customWidth="1"/>
    <col min="8974" max="8976" width="11.44140625" style="581" customWidth="1"/>
    <col min="8977" max="8977" width="5" style="581" customWidth="1"/>
    <col min="8978" max="8978" width="19.5546875" style="581" customWidth="1"/>
    <col min="8979" max="8980" width="11.44140625" style="581" customWidth="1"/>
    <col min="8981" max="8981" width="13.109375" style="581" customWidth="1"/>
    <col min="8982" max="8984" width="11.44140625" style="581" customWidth="1"/>
    <col min="8985" max="8985" width="4" style="581" customWidth="1"/>
    <col min="8986" max="8986" width="20.44140625" style="581" customWidth="1"/>
    <col min="8987" max="8988" width="11.44140625" style="581" customWidth="1"/>
    <col min="8989" max="8989" width="12.88671875" style="581" customWidth="1"/>
    <col min="8990" max="8990" width="8.88671875" style="581" customWidth="1"/>
    <col min="8991" max="8991" width="10.109375" style="581" customWidth="1"/>
    <col min="8992" max="8992" width="8.88671875" style="581" customWidth="1"/>
    <col min="8993" max="8993" width="4.5546875" style="581" customWidth="1"/>
    <col min="8994" max="8994" width="19.5546875" style="581" customWidth="1"/>
    <col min="8995" max="9000" width="11.109375" style="581" customWidth="1"/>
    <col min="9001" max="9001" width="4.109375" style="581" customWidth="1"/>
    <col min="9002" max="9002" width="19.5546875" style="581" customWidth="1"/>
    <col min="9003" max="9008" width="11.109375" style="581" customWidth="1"/>
    <col min="9009" max="9009" width="3.5546875" style="581" customWidth="1"/>
    <col min="9010" max="9010" width="19.5546875" style="581" customWidth="1"/>
    <col min="9011" max="9016" width="11.109375" style="581" customWidth="1"/>
    <col min="9017" max="9017" width="4" style="581" customWidth="1"/>
    <col min="9018" max="9018" width="19.5546875" style="581" customWidth="1"/>
    <col min="9019" max="9025" width="11.109375" style="581" customWidth="1"/>
    <col min="9026" max="9216" width="9.109375" style="581"/>
    <col min="9217" max="9217" width="30.5546875" style="581" customWidth="1"/>
    <col min="9218" max="9218" width="21.44140625" style="581" customWidth="1"/>
    <col min="9219" max="9220" width="11.44140625" style="581" customWidth="1"/>
    <col min="9221" max="9221" width="12.109375" style="581" customWidth="1"/>
    <col min="9222" max="9224" width="11.44140625" style="581" customWidth="1"/>
    <col min="9225" max="9225" width="4.5546875" style="581" customWidth="1"/>
    <col min="9226" max="9226" width="19.5546875" style="581" customWidth="1"/>
    <col min="9227" max="9228" width="11.44140625" style="581" customWidth="1"/>
    <col min="9229" max="9229" width="12.44140625" style="581" customWidth="1"/>
    <col min="9230" max="9232" width="11.44140625" style="581" customWidth="1"/>
    <col min="9233" max="9233" width="5" style="581" customWidth="1"/>
    <col min="9234" max="9234" width="19.5546875" style="581" customWidth="1"/>
    <col min="9235" max="9236" width="11.44140625" style="581" customWidth="1"/>
    <col min="9237" max="9237" width="13.109375" style="581" customWidth="1"/>
    <col min="9238" max="9240" width="11.44140625" style="581" customWidth="1"/>
    <col min="9241" max="9241" width="4" style="581" customWidth="1"/>
    <col min="9242" max="9242" width="20.44140625" style="581" customWidth="1"/>
    <col min="9243" max="9244" width="11.44140625" style="581" customWidth="1"/>
    <col min="9245" max="9245" width="12.88671875" style="581" customWidth="1"/>
    <col min="9246" max="9246" width="8.88671875" style="581" customWidth="1"/>
    <col min="9247" max="9247" width="10.109375" style="581" customWidth="1"/>
    <col min="9248" max="9248" width="8.88671875" style="581" customWidth="1"/>
    <col min="9249" max="9249" width="4.5546875" style="581" customWidth="1"/>
    <col min="9250" max="9250" width="19.5546875" style="581" customWidth="1"/>
    <col min="9251" max="9256" width="11.109375" style="581" customWidth="1"/>
    <col min="9257" max="9257" width="4.109375" style="581" customWidth="1"/>
    <col min="9258" max="9258" width="19.5546875" style="581" customWidth="1"/>
    <col min="9259" max="9264" width="11.109375" style="581" customWidth="1"/>
    <col min="9265" max="9265" width="3.5546875" style="581" customWidth="1"/>
    <col min="9266" max="9266" width="19.5546875" style="581" customWidth="1"/>
    <col min="9267" max="9272" width="11.109375" style="581" customWidth="1"/>
    <col min="9273" max="9273" width="4" style="581" customWidth="1"/>
    <col min="9274" max="9274" width="19.5546875" style="581" customWidth="1"/>
    <col min="9275" max="9281" width="11.109375" style="581" customWidth="1"/>
    <col min="9282" max="9472" width="9.109375" style="581"/>
    <col min="9473" max="9473" width="30.5546875" style="581" customWidth="1"/>
    <col min="9474" max="9474" width="21.44140625" style="581" customWidth="1"/>
    <col min="9475" max="9476" width="11.44140625" style="581" customWidth="1"/>
    <col min="9477" max="9477" width="12.109375" style="581" customWidth="1"/>
    <col min="9478" max="9480" width="11.44140625" style="581" customWidth="1"/>
    <col min="9481" max="9481" width="4.5546875" style="581" customWidth="1"/>
    <col min="9482" max="9482" width="19.5546875" style="581" customWidth="1"/>
    <col min="9483" max="9484" width="11.44140625" style="581" customWidth="1"/>
    <col min="9485" max="9485" width="12.44140625" style="581" customWidth="1"/>
    <col min="9486" max="9488" width="11.44140625" style="581" customWidth="1"/>
    <col min="9489" max="9489" width="5" style="581" customWidth="1"/>
    <col min="9490" max="9490" width="19.5546875" style="581" customWidth="1"/>
    <col min="9491" max="9492" width="11.44140625" style="581" customWidth="1"/>
    <col min="9493" max="9493" width="13.109375" style="581" customWidth="1"/>
    <col min="9494" max="9496" width="11.44140625" style="581" customWidth="1"/>
    <col min="9497" max="9497" width="4" style="581" customWidth="1"/>
    <col min="9498" max="9498" width="20.44140625" style="581" customWidth="1"/>
    <col min="9499" max="9500" width="11.44140625" style="581" customWidth="1"/>
    <col min="9501" max="9501" width="12.88671875" style="581" customWidth="1"/>
    <col min="9502" max="9502" width="8.88671875" style="581" customWidth="1"/>
    <col min="9503" max="9503" width="10.109375" style="581" customWidth="1"/>
    <col min="9504" max="9504" width="8.88671875" style="581" customWidth="1"/>
    <col min="9505" max="9505" width="4.5546875" style="581" customWidth="1"/>
    <col min="9506" max="9506" width="19.5546875" style="581" customWidth="1"/>
    <col min="9507" max="9512" width="11.109375" style="581" customWidth="1"/>
    <col min="9513" max="9513" width="4.109375" style="581" customWidth="1"/>
    <col min="9514" max="9514" width="19.5546875" style="581" customWidth="1"/>
    <col min="9515" max="9520" width="11.109375" style="581" customWidth="1"/>
    <col min="9521" max="9521" width="3.5546875" style="581" customWidth="1"/>
    <col min="9522" max="9522" width="19.5546875" style="581" customWidth="1"/>
    <col min="9523" max="9528" width="11.109375" style="581" customWidth="1"/>
    <col min="9529" max="9529" width="4" style="581" customWidth="1"/>
    <col min="9530" max="9530" width="19.5546875" style="581" customWidth="1"/>
    <col min="9531" max="9537" width="11.109375" style="581" customWidth="1"/>
    <col min="9538" max="9728" width="9.109375" style="581"/>
    <col min="9729" max="9729" width="30.5546875" style="581" customWidth="1"/>
    <col min="9730" max="9730" width="21.44140625" style="581" customWidth="1"/>
    <col min="9731" max="9732" width="11.44140625" style="581" customWidth="1"/>
    <col min="9733" max="9733" width="12.109375" style="581" customWidth="1"/>
    <col min="9734" max="9736" width="11.44140625" style="581" customWidth="1"/>
    <col min="9737" max="9737" width="4.5546875" style="581" customWidth="1"/>
    <col min="9738" max="9738" width="19.5546875" style="581" customWidth="1"/>
    <col min="9739" max="9740" width="11.44140625" style="581" customWidth="1"/>
    <col min="9741" max="9741" width="12.44140625" style="581" customWidth="1"/>
    <col min="9742" max="9744" width="11.44140625" style="581" customWidth="1"/>
    <col min="9745" max="9745" width="5" style="581" customWidth="1"/>
    <col min="9746" max="9746" width="19.5546875" style="581" customWidth="1"/>
    <col min="9747" max="9748" width="11.44140625" style="581" customWidth="1"/>
    <col min="9749" max="9749" width="13.109375" style="581" customWidth="1"/>
    <col min="9750" max="9752" width="11.44140625" style="581" customWidth="1"/>
    <col min="9753" max="9753" width="4" style="581" customWidth="1"/>
    <col min="9754" max="9754" width="20.44140625" style="581" customWidth="1"/>
    <col min="9755" max="9756" width="11.44140625" style="581" customWidth="1"/>
    <col min="9757" max="9757" width="12.88671875" style="581" customWidth="1"/>
    <col min="9758" max="9758" width="8.88671875" style="581" customWidth="1"/>
    <col min="9759" max="9759" width="10.109375" style="581" customWidth="1"/>
    <col min="9760" max="9760" width="8.88671875" style="581" customWidth="1"/>
    <col min="9761" max="9761" width="4.5546875" style="581" customWidth="1"/>
    <col min="9762" max="9762" width="19.5546875" style="581" customWidth="1"/>
    <col min="9763" max="9768" width="11.109375" style="581" customWidth="1"/>
    <col min="9769" max="9769" width="4.109375" style="581" customWidth="1"/>
    <col min="9770" max="9770" width="19.5546875" style="581" customWidth="1"/>
    <col min="9771" max="9776" width="11.109375" style="581" customWidth="1"/>
    <col min="9777" max="9777" width="3.5546875" style="581" customWidth="1"/>
    <col min="9778" max="9778" width="19.5546875" style="581" customWidth="1"/>
    <col min="9779" max="9784" width="11.109375" style="581" customWidth="1"/>
    <col min="9785" max="9785" width="4" style="581" customWidth="1"/>
    <col min="9786" max="9786" width="19.5546875" style="581" customWidth="1"/>
    <col min="9787" max="9793" width="11.109375" style="581" customWidth="1"/>
    <col min="9794" max="9984" width="9.109375" style="581"/>
    <col min="9985" max="9985" width="30.5546875" style="581" customWidth="1"/>
    <col min="9986" max="9986" width="21.44140625" style="581" customWidth="1"/>
    <col min="9987" max="9988" width="11.44140625" style="581" customWidth="1"/>
    <col min="9989" max="9989" width="12.109375" style="581" customWidth="1"/>
    <col min="9990" max="9992" width="11.44140625" style="581" customWidth="1"/>
    <col min="9993" max="9993" width="4.5546875" style="581" customWidth="1"/>
    <col min="9994" max="9994" width="19.5546875" style="581" customWidth="1"/>
    <col min="9995" max="9996" width="11.44140625" style="581" customWidth="1"/>
    <col min="9997" max="9997" width="12.44140625" style="581" customWidth="1"/>
    <col min="9998" max="10000" width="11.44140625" style="581" customWidth="1"/>
    <col min="10001" max="10001" width="5" style="581" customWidth="1"/>
    <col min="10002" max="10002" width="19.5546875" style="581" customWidth="1"/>
    <col min="10003" max="10004" width="11.44140625" style="581" customWidth="1"/>
    <col min="10005" max="10005" width="13.109375" style="581" customWidth="1"/>
    <col min="10006" max="10008" width="11.44140625" style="581" customWidth="1"/>
    <col min="10009" max="10009" width="4" style="581" customWidth="1"/>
    <col min="10010" max="10010" width="20.44140625" style="581" customWidth="1"/>
    <col min="10011" max="10012" width="11.44140625" style="581" customWidth="1"/>
    <col min="10013" max="10013" width="12.88671875" style="581" customWidth="1"/>
    <col min="10014" max="10014" width="8.88671875" style="581" customWidth="1"/>
    <col min="10015" max="10015" width="10.109375" style="581" customWidth="1"/>
    <col min="10016" max="10016" width="8.88671875" style="581" customWidth="1"/>
    <col min="10017" max="10017" width="4.5546875" style="581" customWidth="1"/>
    <col min="10018" max="10018" width="19.5546875" style="581" customWidth="1"/>
    <col min="10019" max="10024" width="11.109375" style="581" customWidth="1"/>
    <col min="10025" max="10025" width="4.109375" style="581" customWidth="1"/>
    <col min="10026" max="10026" width="19.5546875" style="581" customWidth="1"/>
    <col min="10027" max="10032" width="11.109375" style="581" customWidth="1"/>
    <col min="10033" max="10033" width="3.5546875" style="581" customWidth="1"/>
    <col min="10034" max="10034" width="19.5546875" style="581" customWidth="1"/>
    <col min="10035" max="10040" width="11.109375" style="581" customWidth="1"/>
    <col min="10041" max="10041" width="4" style="581" customWidth="1"/>
    <col min="10042" max="10042" width="19.5546875" style="581" customWidth="1"/>
    <col min="10043" max="10049" width="11.109375" style="581" customWidth="1"/>
    <col min="10050" max="10240" width="9.109375" style="581"/>
    <col min="10241" max="10241" width="30.5546875" style="581" customWidth="1"/>
    <col min="10242" max="10242" width="21.44140625" style="581" customWidth="1"/>
    <col min="10243" max="10244" width="11.44140625" style="581" customWidth="1"/>
    <col min="10245" max="10245" width="12.109375" style="581" customWidth="1"/>
    <col min="10246" max="10248" width="11.44140625" style="581" customWidth="1"/>
    <col min="10249" max="10249" width="4.5546875" style="581" customWidth="1"/>
    <col min="10250" max="10250" width="19.5546875" style="581" customWidth="1"/>
    <col min="10251" max="10252" width="11.44140625" style="581" customWidth="1"/>
    <col min="10253" max="10253" width="12.44140625" style="581" customWidth="1"/>
    <col min="10254" max="10256" width="11.44140625" style="581" customWidth="1"/>
    <col min="10257" max="10257" width="5" style="581" customWidth="1"/>
    <col min="10258" max="10258" width="19.5546875" style="581" customWidth="1"/>
    <col min="10259" max="10260" width="11.44140625" style="581" customWidth="1"/>
    <col min="10261" max="10261" width="13.109375" style="581" customWidth="1"/>
    <col min="10262" max="10264" width="11.44140625" style="581" customWidth="1"/>
    <col min="10265" max="10265" width="4" style="581" customWidth="1"/>
    <col min="10266" max="10266" width="20.44140625" style="581" customWidth="1"/>
    <col min="10267" max="10268" width="11.44140625" style="581" customWidth="1"/>
    <col min="10269" max="10269" width="12.88671875" style="581" customWidth="1"/>
    <col min="10270" max="10270" width="8.88671875" style="581" customWidth="1"/>
    <col min="10271" max="10271" width="10.109375" style="581" customWidth="1"/>
    <col min="10272" max="10272" width="8.88671875" style="581" customWidth="1"/>
    <col min="10273" max="10273" width="4.5546875" style="581" customWidth="1"/>
    <col min="10274" max="10274" width="19.5546875" style="581" customWidth="1"/>
    <col min="10275" max="10280" width="11.109375" style="581" customWidth="1"/>
    <col min="10281" max="10281" width="4.109375" style="581" customWidth="1"/>
    <col min="10282" max="10282" width="19.5546875" style="581" customWidth="1"/>
    <col min="10283" max="10288" width="11.109375" style="581" customWidth="1"/>
    <col min="10289" max="10289" width="3.5546875" style="581" customWidth="1"/>
    <col min="10290" max="10290" width="19.5546875" style="581" customWidth="1"/>
    <col min="10291" max="10296" width="11.109375" style="581" customWidth="1"/>
    <col min="10297" max="10297" width="4" style="581" customWidth="1"/>
    <col min="10298" max="10298" width="19.5546875" style="581" customWidth="1"/>
    <col min="10299" max="10305" width="11.109375" style="581" customWidth="1"/>
    <col min="10306" max="10496" width="9.109375" style="581"/>
    <col min="10497" max="10497" width="30.5546875" style="581" customWidth="1"/>
    <col min="10498" max="10498" width="21.44140625" style="581" customWidth="1"/>
    <col min="10499" max="10500" width="11.44140625" style="581" customWidth="1"/>
    <col min="10501" max="10501" width="12.109375" style="581" customWidth="1"/>
    <col min="10502" max="10504" width="11.44140625" style="581" customWidth="1"/>
    <col min="10505" max="10505" width="4.5546875" style="581" customWidth="1"/>
    <col min="10506" max="10506" width="19.5546875" style="581" customWidth="1"/>
    <col min="10507" max="10508" width="11.44140625" style="581" customWidth="1"/>
    <col min="10509" max="10509" width="12.44140625" style="581" customWidth="1"/>
    <col min="10510" max="10512" width="11.44140625" style="581" customWidth="1"/>
    <col min="10513" max="10513" width="5" style="581" customWidth="1"/>
    <col min="10514" max="10514" width="19.5546875" style="581" customWidth="1"/>
    <col min="10515" max="10516" width="11.44140625" style="581" customWidth="1"/>
    <col min="10517" max="10517" width="13.109375" style="581" customWidth="1"/>
    <col min="10518" max="10520" width="11.44140625" style="581" customWidth="1"/>
    <col min="10521" max="10521" width="4" style="581" customWidth="1"/>
    <col min="10522" max="10522" width="20.44140625" style="581" customWidth="1"/>
    <col min="10523" max="10524" width="11.44140625" style="581" customWidth="1"/>
    <col min="10525" max="10525" width="12.88671875" style="581" customWidth="1"/>
    <col min="10526" max="10526" width="8.88671875" style="581" customWidth="1"/>
    <col min="10527" max="10527" width="10.109375" style="581" customWidth="1"/>
    <col min="10528" max="10528" width="8.88671875" style="581" customWidth="1"/>
    <col min="10529" max="10529" width="4.5546875" style="581" customWidth="1"/>
    <col min="10530" max="10530" width="19.5546875" style="581" customWidth="1"/>
    <col min="10531" max="10536" width="11.109375" style="581" customWidth="1"/>
    <col min="10537" max="10537" width="4.109375" style="581" customWidth="1"/>
    <col min="10538" max="10538" width="19.5546875" style="581" customWidth="1"/>
    <col min="10539" max="10544" width="11.109375" style="581" customWidth="1"/>
    <col min="10545" max="10545" width="3.5546875" style="581" customWidth="1"/>
    <col min="10546" max="10546" width="19.5546875" style="581" customWidth="1"/>
    <col min="10547" max="10552" width="11.109375" style="581" customWidth="1"/>
    <col min="10553" max="10553" width="4" style="581" customWidth="1"/>
    <col min="10554" max="10554" width="19.5546875" style="581" customWidth="1"/>
    <col min="10555" max="10561" width="11.109375" style="581" customWidth="1"/>
    <col min="10562" max="10752" width="9.109375" style="581"/>
    <col min="10753" max="10753" width="30.5546875" style="581" customWidth="1"/>
    <col min="10754" max="10754" width="21.44140625" style="581" customWidth="1"/>
    <col min="10755" max="10756" width="11.44140625" style="581" customWidth="1"/>
    <col min="10757" max="10757" width="12.109375" style="581" customWidth="1"/>
    <col min="10758" max="10760" width="11.44140625" style="581" customWidth="1"/>
    <col min="10761" max="10761" width="4.5546875" style="581" customWidth="1"/>
    <col min="10762" max="10762" width="19.5546875" style="581" customWidth="1"/>
    <col min="10763" max="10764" width="11.44140625" style="581" customWidth="1"/>
    <col min="10765" max="10765" width="12.44140625" style="581" customWidth="1"/>
    <col min="10766" max="10768" width="11.44140625" style="581" customWidth="1"/>
    <col min="10769" max="10769" width="5" style="581" customWidth="1"/>
    <col min="10770" max="10770" width="19.5546875" style="581" customWidth="1"/>
    <col min="10771" max="10772" width="11.44140625" style="581" customWidth="1"/>
    <col min="10773" max="10773" width="13.109375" style="581" customWidth="1"/>
    <col min="10774" max="10776" width="11.44140625" style="581" customWidth="1"/>
    <col min="10777" max="10777" width="4" style="581" customWidth="1"/>
    <col min="10778" max="10778" width="20.44140625" style="581" customWidth="1"/>
    <col min="10779" max="10780" width="11.44140625" style="581" customWidth="1"/>
    <col min="10781" max="10781" width="12.88671875" style="581" customWidth="1"/>
    <col min="10782" max="10782" width="8.88671875" style="581" customWidth="1"/>
    <col min="10783" max="10783" width="10.109375" style="581" customWidth="1"/>
    <col min="10784" max="10784" width="8.88671875" style="581" customWidth="1"/>
    <col min="10785" max="10785" width="4.5546875" style="581" customWidth="1"/>
    <col min="10786" max="10786" width="19.5546875" style="581" customWidth="1"/>
    <col min="10787" max="10792" width="11.109375" style="581" customWidth="1"/>
    <col min="10793" max="10793" width="4.109375" style="581" customWidth="1"/>
    <col min="10794" max="10794" width="19.5546875" style="581" customWidth="1"/>
    <col min="10795" max="10800" width="11.109375" style="581" customWidth="1"/>
    <col min="10801" max="10801" width="3.5546875" style="581" customWidth="1"/>
    <col min="10802" max="10802" width="19.5546875" style="581" customWidth="1"/>
    <col min="10803" max="10808" width="11.109375" style="581" customWidth="1"/>
    <col min="10809" max="10809" width="4" style="581" customWidth="1"/>
    <col min="10810" max="10810" width="19.5546875" style="581" customWidth="1"/>
    <col min="10811" max="10817" width="11.109375" style="581" customWidth="1"/>
    <col min="10818" max="11008" width="9.109375" style="581"/>
    <col min="11009" max="11009" width="30.5546875" style="581" customWidth="1"/>
    <col min="11010" max="11010" width="21.44140625" style="581" customWidth="1"/>
    <col min="11011" max="11012" width="11.44140625" style="581" customWidth="1"/>
    <col min="11013" max="11013" width="12.109375" style="581" customWidth="1"/>
    <col min="11014" max="11016" width="11.44140625" style="581" customWidth="1"/>
    <col min="11017" max="11017" width="4.5546875" style="581" customWidth="1"/>
    <col min="11018" max="11018" width="19.5546875" style="581" customWidth="1"/>
    <col min="11019" max="11020" width="11.44140625" style="581" customWidth="1"/>
    <col min="11021" max="11021" width="12.44140625" style="581" customWidth="1"/>
    <col min="11022" max="11024" width="11.44140625" style="581" customWidth="1"/>
    <col min="11025" max="11025" width="5" style="581" customWidth="1"/>
    <col min="11026" max="11026" width="19.5546875" style="581" customWidth="1"/>
    <col min="11027" max="11028" width="11.44140625" style="581" customWidth="1"/>
    <col min="11029" max="11029" width="13.109375" style="581" customWidth="1"/>
    <col min="11030" max="11032" width="11.44140625" style="581" customWidth="1"/>
    <col min="11033" max="11033" width="4" style="581" customWidth="1"/>
    <col min="11034" max="11034" width="20.44140625" style="581" customWidth="1"/>
    <col min="11035" max="11036" width="11.44140625" style="581" customWidth="1"/>
    <col min="11037" max="11037" width="12.88671875" style="581" customWidth="1"/>
    <col min="11038" max="11038" width="8.88671875" style="581" customWidth="1"/>
    <col min="11039" max="11039" width="10.109375" style="581" customWidth="1"/>
    <col min="11040" max="11040" width="8.88671875" style="581" customWidth="1"/>
    <col min="11041" max="11041" width="4.5546875" style="581" customWidth="1"/>
    <col min="11042" max="11042" width="19.5546875" style="581" customWidth="1"/>
    <col min="11043" max="11048" width="11.109375" style="581" customWidth="1"/>
    <col min="11049" max="11049" width="4.109375" style="581" customWidth="1"/>
    <col min="11050" max="11050" width="19.5546875" style="581" customWidth="1"/>
    <col min="11051" max="11056" width="11.109375" style="581" customWidth="1"/>
    <col min="11057" max="11057" width="3.5546875" style="581" customWidth="1"/>
    <col min="11058" max="11058" width="19.5546875" style="581" customWidth="1"/>
    <col min="11059" max="11064" width="11.109375" style="581" customWidth="1"/>
    <col min="11065" max="11065" width="4" style="581" customWidth="1"/>
    <col min="11066" max="11066" width="19.5546875" style="581" customWidth="1"/>
    <col min="11067" max="11073" width="11.109375" style="581" customWidth="1"/>
    <col min="11074" max="11264" width="9.109375" style="581"/>
    <col min="11265" max="11265" width="30.5546875" style="581" customWidth="1"/>
    <col min="11266" max="11266" width="21.44140625" style="581" customWidth="1"/>
    <col min="11267" max="11268" width="11.44140625" style="581" customWidth="1"/>
    <col min="11269" max="11269" width="12.109375" style="581" customWidth="1"/>
    <col min="11270" max="11272" width="11.44140625" style="581" customWidth="1"/>
    <col min="11273" max="11273" width="4.5546875" style="581" customWidth="1"/>
    <col min="11274" max="11274" width="19.5546875" style="581" customWidth="1"/>
    <col min="11275" max="11276" width="11.44140625" style="581" customWidth="1"/>
    <col min="11277" max="11277" width="12.44140625" style="581" customWidth="1"/>
    <col min="11278" max="11280" width="11.44140625" style="581" customWidth="1"/>
    <col min="11281" max="11281" width="5" style="581" customWidth="1"/>
    <col min="11282" max="11282" width="19.5546875" style="581" customWidth="1"/>
    <col min="11283" max="11284" width="11.44140625" style="581" customWidth="1"/>
    <col min="11285" max="11285" width="13.109375" style="581" customWidth="1"/>
    <col min="11286" max="11288" width="11.44140625" style="581" customWidth="1"/>
    <col min="11289" max="11289" width="4" style="581" customWidth="1"/>
    <col min="11290" max="11290" width="20.44140625" style="581" customWidth="1"/>
    <col min="11291" max="11292" width="11.44140625" style="581" customWidth="1"/>
    <col min="11293" max="11293" width="12.88671875" style="581" customWidth="1"/>
    <col min="11294" max="11294" width="8.88671875" style="581" customWidth="1"/>
    <col min="11295" max="11295" width="10.109375" style="581" customWidth="1"/>
    <col min="11296" max="11296" width="8.88671875" style="581" customWidth="1"/>
    <col min="11297" max="11297" width="4.5546875" style="581" customWidth="1"/>
    <col min="11298" max="11298" width="19.5546875" style="581" customWidth="1"/>
    <col min="11299" max="11304" width="11.109375" style="581" customWidth="1"/>
    <col min="11305" max="11305" width="4.109375" style="581" customWidth="1"/>
    <col min="11306" max="11306" width="19.5546875" style="581" customWidth="1"/>
    <col min="11307" max="11312" width="11.109375" style="581" customWidth="1"/>
    <col min="11313" max="11313" width="3.5546875" style="581" customWidth="1"/>
    <col min="11314" max="11314" width="19.5546875" style="581" customWidth="1"/>
    <col min="11315" max="11320" width="11.109375" style="581" customWidth="1"/>
    <col min="11321" max="11321" width="4" style="581" customWidth="1"/>
    <col min="11322" max="11322" width="19.5546875" style="581" customWidth="1"/>
    <col min="11323" max="11329" width="11.109375" style="581" customWidth="1"/>
    <col min="11330" max="11520" width="9.109375" style="581"/>
    <col min="11521" max="11521" width="30.5546875" style="581" customWidth="1"/>
    <col min="11522" max="11522" width="21.44140625" style="581" customWidth="1"/>
    <col min="11523" max="11524" width="11.44140625" style="581" customWidth="1"/>
    <col min="11525" max="11525" width="12.109375" style="581" customWidth="1"/>
    <col min="11526" max="11528" width="11.44140625" style="581" customWidth="1"/>
    <col min="11529" max="11529" width="4.5546875" style="581" customWidth="1"/>
    <col min="11530" max="11530" width="19.5546875" style="581" customWidth="1"/>
    <col min="11531" max="11532" width="11.44140625" style="581" customWidth="1"/>
    <col min="11533" max="11533" width="12.44140625" style="581" customWidth="1"/>
    <col min="11534" max="11536" width="11.44140625" style="581" customWidth="1"/>
    <col min="11537" max="11537" width="5" style="581" customWidth="1"/>
    <col min="11538" max="11538" width="19.5546875" style="581" customWidth="1"/>
    <col min="11539" max="11540" width="11.44140625" style="581" customWidth="1"/>
    <col min="11541" max="11541" width="13.109375" style="581" customWidth="1"/>
    <col min="11542" max="11544" width="11.44140625" style="581" customWidth="1"/>
    <col min="11545" max="11545" width="4" style="581" customWidth="1"/>
    <col min="11546" max="11546" width="20.44140625" style="581" customWidth="1"/>
    <col min="11547" max="11548" width="11.44140625" style="581" customWidth="1"/>
    <col min="11549" max="11549" width="12.88671875" style="581" customWidth="1"/>
    <col min="11550" max="11550" width="8.88671875" style="581" customWidth="1"/>
    <col min="11551" max="11551" width="10.109375" style="581" customWidth="1"/>
    <col min="11552" max="11552" width="8.88671875" style="581" customWidth="1"/>
    <col min="11553" max="11553" width="4.5546875" style="581" customWidth="1"/>
    <col min="11554" max="11554" width="19.5546875" style="581" customWidth="1"/>
    <col min="11555" max="11560" width="11.109375" style="581" customWidth="1"/>
    <col min="11561" max="11561" width="4.109375" style="581" customWidth="1"/>
    <col min="11562" max="11562" width="19.5546875" style="581" customWidth="1"/>
    <col min="11563" max="11568" width="11.109375" style="581" customWidth="1"/>
    <col min="11569" max="11569" width="3.5546875" style="581" customWidth="1"/>
    <col min="11570" max="11570" width="19.5546875" style="581" customWidth="1"/>
    <col min="11571" max="11576" width="11.109375" style="581" customWidth="1"/>
    <col min="11577" max="11577" width="4" style="581" customWidth="1"/>
    <col min="11578" max="11578" width="19.5546875" style="581" customWidth="1"/>
    <col min="11579" max="11585" width="11.109375" style="581" customWidth="1"/>
    <col min="11586" max="11776" width="9.109375" style="581"/>
    <col min="11777" max="11777" width="30.5546875" style="581" customWidth="1"/>
    <col min="11778" max="11778" width="21.44140625" style="581" customWidth="1"/>
    <col min="11779" max="11780" width="11.44140625" style="581" customWidth="1"/>
    <col min="11781" max="11781" width="12.109375" style="581" customWidth="1"/>
    <col min="11782" max="11784" width="11.44140625" style="581" customWidth="1"/>
    <col min="11785" max="11785" width="4.5546875" style="581" customWidth="1"/>
    <col min="11786" max="11786" width="19.5546875" style="581" customWidth="1"/>
    <col min="11787" max="11788" width="11.44140625" style="581" customWidth="1"/>
    <col min="11789" max="11789" width="12.44140625" style="581" customWidth="1"/>
    <col min="11790" max="11792" width="11.44140625" style="581" customWidth="1"/>
    <col min="11793" max="11793" width="5" style="581" customWidth="1"/>
    <col min="11794" max="11794" width="19.5546875" style="581" customWidth="1"/>
    <col min="11795" max="11796" width="11.44140625" style="581" customWidth="1"/>
    <col min="11797" max="11797" width="13.109375" style="581" customWidth="1"/>
    <col min="11798" max="11800" width="11.44140625" style="581" customWidth="1"/>
    <col min="11801" max="11801" width="4" style="581" customWidth="1"/>
    <col min="11802" max="11802" width="20.44140625" style="581" customWidth="1"/>
    <col min="11803" max="11804" width="11.44140625" style="581" customWidth="1"/>
    <col min="11805" max="11805" width="12.88671875" style="581" customWidth="1"/>
    <col min="11806" max="11806" width="8.88671875" style="581" customWidth="1"/>
    <col min="11807" max="11807" width="10.109375" style="581" customWidth="1"/>
    <col min="11808" max="11808" width="8.88671875" style="581" customWidth="1"/>
    <col min="11809" max="11809" width="4.5546875" style="581" customWidth="1"/>
    <col min="11810" max="11810" width="19.5546875" style="581" customWidth="1"/>
    <col min="11811" max="11816" width="11.109375" style="581" customWidth="1"/>
    <col min="11817" max="11817" width="4.109375" style="581" customWidth="1"/>
    <col min="11818" max="11818" width="19.5546875" style="581" customWidth="1"/>
    <col min="11819" max="11824" width="11.109375" style="581" customWidth="1"/>
    <col min="11825" max="11825" width="3.5546875" style="581" customWidth="1"/>
    <col min="11826" max="11826" width="19.5546875" style="581" customWidth="1"/>
    <col min="11827" max="11832" width="11.109375" style="581" customWidth="1"/>
    <col min="11833" max="11833" width="4" style="581" customWidth="1"/>
    <col min="11834" max="11834" width="19.5546875" style="581" customWidth="1"/>
    <col min="11835" max="11841" width="11.109375" style="581" customWidth="1"/>
    <col min="11842" max="12032" width="9.109375" style="581"/>
    <col min="12033" max="12033" width="30.5546875" style="581" customWidth="1"/>
    <col min="12034" max="12034" width="21.44140625" style="581" customWidth="1"/>
    <col min="12035" max="12036" width="11.44140625" style="581" customWidth="1"/>
    <col min="12037" max="12037" width="12.109375" style="581" customWidth="1"/>
    <col min="12038" max="12040" width="11.44140625" style="581" customWidth="1"/>
    <col min="12041" max="12041" width="4.5546875" style="581" customWidth="1"/>
    <col min="12042" max="12042" width="19.5546875" style="581" customWidth="1"/>
    <col min="12043" max="12044" width="11.44140625" style="581" customWidth="1"/>
    <col min="12045" max="12045" width="12.44140625" style="581" customWidth="1"/>
    <col min="12046" max="12048" width="11.44140625" style="581" customWidth="1"/>
    <col min="12049" max="12049" width="5" style="581" customWidth="1"/>
    <col min="12050" max="12050" width="19.5546875" style="581" customWidth="1"/>
    <col min="12051" max="12052" width="11.44140625" style="581" customWidth="1"/>
    <col min="12053" max="12053" width="13.109375" style="581" customWidth="1"/>
    <col min="12054" max="12056" width="11.44140625" style="581" customWidth="1"/>
    <col min="12057" max="12057" width="4" style="581" customWidth="1"/>
    <col min="12058" max="12058" width="20.44140625" style="581" customWidth="1"/>
    <col min="12059" max="12060" width="11.44140625" style="581" customWidth="1"/>
    <col min="12061" max="12061" width="12.88671875" style="581" customWidth="1"/>
    <col min="12062" max="12062" width="8.88671875" style="581" customWidth="1"/>
    <col min="12063" max="12063" width="10.109375" style="581" customWidth="1"/>
    <col min="12064" max="12064" width="8.88671875" style="581" customWidth="1"/>
    <col min="12065" max="12065" width="4.5546875" style="581" customWidth="1"/>
    <col min="12066" max="12066" width="19.5546875" style="581" customWidth="1"/>
    <col min="12067" max="12072" width="11.109375" style="581" customWidth="1"/>
    <col min="12073" max="12073" width="4.109375" style="581" customWidth="1"/>
    <col min="12074" max="12074" width="19.5546875" style="581" customWidth="1"/>
    <col min="12075" max="12080" width="11.109375" style="581" customWidth="1"/>
    <col min="12081" max="12081" width="3.5546875" style="581" customWidth="1"/>
    <col min="12082" max="12082" width="19.5546875" style="581" customWidth="1"/>
    <col min="12083" max="12088" width="11.109375" style="581" customWidth="1"/>
    <col min="12089" max="12089" width="4" style="581" customWidth="1"/>
    <col min="12090" max="12090" width="19.5546875" style="581" customWidth="1"/>
    <col min="12091" max="12097" width="11.109375" style="581" customWidth="1"/>
    <col min="12098" max="12288" width="9.109375" style="581"/>
    <col min="12289" max="12289" width="30.5546875" style="581" customWidth="1"/>
    <col min="12290" max="12290" width="21.44140625" style="581" customWidth="1"/>
    <col min="12291" max="12292" width="11.44140625" style="581" customWidth="1"/>
    <col min="12293" max="12293" width="12.109375" style="581" customWidth="1"/>
    <col min="12294" max="12296" width="11.44140625" style="581" customWidth="1"/>
    <col min="12297" max="12297" width="4.5546875" style="581" customWidth="1"/>
    <col min="12298" max="12298" width="19.5546875" style="581" customWidth="1"/>
    <col min="12299" max="12300" width="11.44140625" style="581" customWidth="1"/>
    <col min="12301" max="12301" width="12.44140625" style="581" customWidth="1"/>
    <col min="12302" max="12304" width="11.44140625" style="581" customWidth="1"/>
    <col min="12305" max="12305" width="5" style="581" customWidth="1"/>
    <col min="12306" max="12306" width="19.5546875" style="581" customWidth="1"/>
    <col min="12307" max="12308" width="11.44140625" style="581" customWidth="1"/>
    <col min="12309" max="12309" width="13.109375" style="581" customWidth="1"/>
    <col min="12310" max="12312" width="11.44140625" style="581" customWidth="1"/>
    <col min="12313" max="12313" width="4" style="581" customWidth="1"/>
    <col min="12314" max="12314" width="20.44140625" style="581" customWidth="1"/>
    <col min="12315" max="12316" width="11.44140625" style="581" customWidth="1"/>
    <col min="12317" max="12317" width="12.88671875" style="581" customWidth="1"/>
    <col min="12318" max="12318" width="8.88671875" style="581" customWidth="1"/>
    <col min="12319" max="12319" width="10.109375" style="581" customWidth="1"/>
    <col min="12320" max="12320" width="8.88671875" style="581" customWidth="1"/>
    <col min="12321" max="12321" width="4.5546875" style="581" customWidth="1"/>
    <col min="12322" max="12322" width="19.5546875" style="581" customWidth="1"/>
    <col min="12323" max="12328" width="11.109375" style="581" customWidth="1"/>
    <col min="12329" max="12329" width="4.109375" style="581" customWidth="1"/>
    <col min="12330" max="12330" width="19.5546875" style="581" customWidth="1"/>
    <col min="12331" max="12336" width="11.109375" style="581" customWidth="1"/>
    <col min="12337" max="12337" width="3.5546875" style="581" customWidth="1"/>
    <col min="12338" max="12338" width="19.5546875" style="581" customWidth="1"/>
    <col min="12339" max="12344" width="11.109375" style="581" customWidth="1"/>
    <col min="12345" max="12345" width="4" style="581" customWidth="1"/>
    <col min="12346" max="12346" width="19.5546875" style="581" customWidth="1"/>
    <col min="12347" max="12353" width="11.109375" style="581" customWidth="1"/>
    <col min="12354" max="12544" width="9.109375" style="581"/>
    <col min="12545" max="12545" width="30.5546875" style="581" customWidth="1"/>
    <col min="12546" max="12546" width="21.44140625" style="581" customWidth="1"/>
    <col min="12547" max="12548" width="11.44140625" style="581" customWidth="1"/>
    <col min="12549" max="12549" width="12.109375" style="581" customWidth="1"/>
    <col min="12550" max="12552" width="11.44140625" style="581" customWidth="1"/>
    <col min="12553" max="12553" width="4.5546875" style="581" customWidth="1"/>
    <col min="12554" max="12554" width="19.5546875" style="581" customWidth="1"/>
    <col min="12555" max="12556" width="11.44140625" style="581" customWidth="1"/>
    <col min="12557" max="12557" width="12.44140625" style="581" customWidth="1"/>
    <col min="12558" max="12560" width="11.44140625" style="581" customWidth="1"/>
    <col min="12561" max="12561" width="5" style="581" customWidth="1"/>
    <col min="12562" max="12562" width="19.5546875" style="581" customWidth="1"/>
    <col min="12563" max="12564" width="11.44140625" style="581" customWidth="1"/>
    <col min="12565" max="12565" width="13.109375" style="581" customWidth="1"/>
    <col min="12566" max="12568" width="11.44140625" style="581" customWidth="1"/>
    <col min="12569" max="12569" width="4" style="581" customWidth="1"/>
    <col min="12570" max="12570" width="20.44140625" style="581" customWidth="1"/>
    <col min="12571" max="12572" width="11.44140625" style="581" customWidth="1"/>
    <col min="12573" max="12573" width="12.88671875" style="581" customWidth="1"/>
    <col min="12574" max="12574" width="8.88671875" style="581" customWidth="1"/>
    <col min="12575" max="12575" width="10.109375" style="581" customWidth="1"/>
    <col min="12576" max="12576" width="8.88671875" style="581" customWidth="1"/>
    <col min="12577" max="12577" width="4.5546875" style="581" customWidth="1"/>
    <col min="12578" max="12578" width="19.5546875" style="581" customWidth="1"/>
    <col min="12579" max="12584" width="11.109375" style="581" customWidth="1"/>
    <col min="12585" max="12585" width="4.109375" style="581" customWidth="1"/>
    <col min="12586" max="12586" width="19.5546875" style="581" customWidth="1"/>
    <col min="12587" max="12592" width="11.109375" style="581" customWidth="1"/>
    <col min="12593" max="12593" width="3.5546875" style="581" customWidth="1"/>
    <col min="12594" max="12594" width="19.5546875" style="581" customWidth="1"/>
    <col min="12595" max="12600" width="11.109375" style="581" customWidth="1"/>
    <col min="12601" max="12601" width="4" style="581" customWidth="1"/>
    <col min="12602" max="12602" width="19.5546875" style="581" customWidth="1"/>
    <col min="12603" max="12609" width="11.109375" style="581" customWidth="1"/>
    <col min="12610" max="12800" width="9.109375" style="581"/>
    <col min="12801" max="12801" width="30.5546875" style="581" customWidth="1"/>
    <col min="12802" max="12802" width="21.44140625" style="581" customWidth="1"/>
    <col min="12803" max="12804" width="11.44140625" style="581" customWidth="1"/>
    <col min="12805" max="12805" width="12.109375" style="581" customWidth="1"/>
    <col min="12806" max="12808" width="11.44140625" style="581" customWidth="1"/>
    <col min="12809" max="12809" width="4.5546875" style="581" customWidth="1"/>
    <col min="12810" max="12810" width="19.5546875" style="581" customWidth="1"/>
    <col min="12811" max="12812" width="11.44140625" style="581" customWidth="1"/>
    <col min="12813" max="12813" width="12.44140625" style="581" customWidth="1"/>
    <col min="12814" max="12816" width="11.44140625" style="581" customWidth="1"/>
    <col min="12817" max="12817" width="5" style="581" customWidth="1"/>
    <col min="12818" max="12818" width="19.5546875" style="581" customWidth="1"/>
    <col min="12819" max="12820" width="11.44140625" style="581" customWidth="1"/>
    <col min="12821" max="12821" width="13.109375" style="581" customWidth="1"/>
    <col min="12822" max="12824" width="11.44140625" style="581" customWidth="1"/>
    <col min="12825" max="12825" width="4" style="581" customWidth="1"/>
    <col min="12826" max="12826" width="20.44140625" style="581" customWidth="1"/>
    <col min="12827" max="12828" width="11.44140625" style="581" customWidth="1"/>
    <col min="12829" max="12829" width="12.88671875" style="581" customWidth="1"/>
    <col min="12830" max="12830" width="8.88671875" style="581" customWidth="1"/>
    <col min="12831" max="12831" width="10.109375" style="581" customWidth="1"/>
    <col min="12832" max="12832" width="8.88671875" style="581" customWidth="1"/>
    <col min="12833" max="12833" width="4.5546875" style="581" customWidth="1"/>
    <col min="12834" max="12834" width="19.5546875" style="581" customWidth="1"/>
    <col min="12835" max="12840" width="11.109375" style="581" customWidth="1"/>
    <col min="12841" max="12841" width="4.109375" style="581" customWidth="1"/>
    <col min="12842" max="12842" width="19.5546875" style="581" customWidth="1"/>
    <col min="12843" max="12848" width="11.109375" style="581" customWidth="1"/>
    <col min="12849" max="12849" width="3.5546875" style="581" customWidth="1"/>
    <col min="12850" max="12850" width="19.5546875" style="581" customWidth="1"/>
    <col min="12851" max="12856" width="11.109375" style="581" customWidth="1"/>
    <col min="12857" max="12857" width="4" style="581" customWidth="1"/>
    <col min="12858" max="12858" width="19.5546875" style="581" customWidth="1"/>
    <col min="12859" max="12865" width="11.109375" style="581" customWidth="1"/>
    <col min="12866" max="13056" width="9.109375" style="581"/>
    <col min="13057" max="13057" width="30.5546875" style="581" customWidth="1"/>
    <col min="13058" max="13058" width="21.44140625" style="581" customWidth="1"/>
    <col min="13059" max="13060" width="11.44140625" style="581" customWidth="1"/>
    <col min="13061" max="13061" width="12.109375" style="581" customWidth="1"/>
    <col min="13062" max="13064" width="11.44140625" style="581" customWidth="1"/>
    <col min="13065" max="13065" width="4.5546875" style="581" customWidth="1"/>
    <col min="13066" max="13066" width="19.5546875" style="581" customWidth="1"/>
    <col min="13067" max="13068" width="11.44140625" style="581" customWidth="1"/>
    <col min="13069" max="13069" width="12.44140625" style="581" customWidth="1"/>
    <col min="13070" max="13072" width="11.44140625" style="581" customWidth="1"/>
    <col min="13073" max="13073" width="5" style="581" customWidth="1"/>
    <col min="13074" max="13074" width="19.5546875" style="581" customWidth="1"/>
    <col min="13075" max="13076" width="11.44140625" style="581" customWidth="1"/>
    <col min="13077" max="13077" width="13.109375" style="581" customWidth="1"/>
    <col min="13078" max="13080" width="11.44140625" style="581" customWidth="1"/>
    <col min="13081" max="13081" width="4" style="581" customWidth="1"/>
    <col min="13082" max="13082" width="20.44140625" style="581" customWidth="1"/>
    <col min="13083" max="13084" width="11.44140625" style="581" customWidth="1"/>
    <col min="13085" max="13085" width="12.88671875" style="581" customWidth="1"/>
    <col min="13086" max="13086" width="8.88671875" style="581" customWidth="1"/>
    <col min="13087" max="13087" width="10.109375" style="581" customWidth="1"/>
    <col min="13088" max="13088" width="8.88671875" style="581" customWidth="1"/>
    <col min="13089" max="13089" width="4.5546875" style="581" customWidth="1"/>
    <col min="13090" max="13090" width="19.5546875" style="581" customWidth="1"/>
    <col min="13091" max="13096" width="11.109375" style="581" customWidth="1"/>
    <col min="13097" max="13097" width="4.109375" style="581" customWidth="1"/>
    <col min="13098" max="13098" width="19.5546875" style="581" customWidth="1"/>
    <col min="13099" max="13104" width="11.109375" style="581" customWidth="1"/>
    <col min="13105" max="13105" width="3.5546875" style="581" customWidth="1"/>
    <col min="13106" max="13106" width="19.5546875" style="581" customWidth="1"/>
    <col min="13107" max="13112" width="11.109375" style="581" customWidth="1"/>
    <col min="13113" max="13113" width="4" style="581" customWidth="1"/>
    <col min="13114" max="13114" width="19.5546875" style="581" customWidth="1"/>
    <col min="13115" max="13121" width="11.109375" style="581" customWidth="1"/>
    <col min="13122" max="13312" width="9.109375" style="581"/>
    <col min="13313" max="13313" width="30.5546875" style="581" customWidth="1"/>
    <col min="13314" max="13314" width="21.44140625" style="581" customWidth="1"/>
    <col min="13315" max="13316" width="11.44140625" style="581" customWidth="1"/>
    <col min="13317" max="13317" width="12.109375" style="581" customWidth="1"/>
    <col min="13318" max="13320" width="11.44140625" style="581" customWidth="1"/>
    <col min="13321" max="13321" width="4.5546875" style="581" customWidth="1"/>
    <col min="13322" max="13322" width="19.5546875" style="581" customWidth="1"/>
    <col min="13323" max="13324" width="11.44140625" style="581" customWidth="1"/>
    <col min="13325" max="13325" width="12.44140625" style="581" customWidth="1"/>
    <col min="13326" max="13328" width="11.44140625" style="581" customWidth="1"/>
    <col min="13329" max="13329" width="5" style="581" customWidth="1"/>
    <col min="13330" max="13330" width="19.5546875" style="581" customWidth="1"/>
    <col min="13331" max="13332" width="11.44140625" style="581" customWidth="1"/>
    <col min="13333" max="13333" width="13.109375" style="581" customWidth="1"/>
    <col min="13334" max="13336" width="11.44140625" style="581" customWidth="1"/>
    <col min="13337" max="13337" width="4" style="581" customWidth="1"/>
    <col min="13338" max="13338" width="20.44140625" style="581" customWidth="1"/>
    <col min="13339" max="13340" width="11.44140625" style="581" customWidth="1"/>
    <col min="13341" max="13341" width="12.88671875" style="581" customWidth="1"/>
    <col min="13342" max="13342" width="8.88671875" style="581" customWidth="1"/>
    <col min="13343" max="13343" width="10.109375" style="581" customWidth="1"/>
    <col min="13344" max="13344" width="8.88671875" style="581" customWidth="1"/>
    <col min="13345" max="13345" width="4.5546875" style="581" customWidth="1"/>
    <col min="13346" max="13346" width="19.5546875" style="581" customWidth="1"/>
    <col min="13347" max="13352" width="11.109375" style="581" customWidth="1"/>
    <col min="13353" max="13353" width="4.109375" style="581" customWidth="1"/>
    <col min="13354" max="13354" width="19.5546875" style="581" customWidth="1"/>
    <col min="13355" max="13360" width="11.109375" style="581" customWidth="1"/>
    <col min="13361" max="13361" width="3.5546875" style="581" customWidth="1"/>
    <col min="13362" max="13362" width="19.5546875" style="581" customWidth="1"/>
    <col min="13363" max="13368" width="11.109375" style="581" customWidth="1"/>
    <col min="13369" max="13369" width="4" style="581" customWidth="1"/>
    <col min="13370" max="13370" width="19.5546875" style="581" customWidth="1"/>
    <col min="13371" max="13377" width="11.109375" style="581" customWidth="1"/>
    <col min="13378" max="13568" width="9.109375" style="581"/>
    <col min="13569" max="13569" width="30.5546875" style="581" customWidth="1"/>
    <col min="13570" max="13570" width="21.44140625" style="581" customWidth="1"/>
    <col min="13571" max="13572" width="11.44140625" style="581" customWidth="1"/>
    <col min="13573" max="13573" width="12.109375" style="581" customWidth="1"/>
    <col min="13574" max="13576" width="11.44140625" style="581" customWidth="1"/>
    <col min="13577" max="13577" width="4.5546875" style="581" customWidth="1"/>
    <col min="13578" max="13578" width="19.5546875" style="581" customWidth="1"/>
    <col min="13579" max="13580" width="11.44140625" style="581" customWidth="1"/>
    <col min="13581" max="13581" width="12.44140625" style="581" customWidth="1"/>
    <col min="13582" max="13584" width="11.44140625" style="581" customWidth="1"/>
    <col min="13585" max="13585" width="5" style="581" customWidth="1"/>
    <col min="13586" max="13586" width="19.5546875" style="581" customWidth="1"/>
    <col min="13587" max="13588" width="11.44140625" style="581" customWidth="1"/>
    <col min="13589" max="13589" width="13.109375" style="581" customWidth="1"/>
    <col min="13590" max="13592" width="11.44140625" style="581" customWidth="1"/>
    <col min="13593" max="13593" width="4" style="581" customWidth="1"/>
    <col min="13594" max="13594" width="20.44140625" style="581" customWidth="1"/>
    <col min="13595" max="13596" width="11.44140625" style="581" customWidth="1"/>
    <col min="13597" max="13597" width="12.88671875" style="581" customWidth="1"/>
    <col min="13598" max="13598" width="8.88671875" style="581" customWidth="1"/>
    <col min="13599" max="13599" width="10.109375" style="581" customWidth="1"/>
    <col min="13600" max="13600" width="8.88671875" style="581" customWidth="1"/>
    <col min="13601" max="13601" width="4.5546875" style="581" customWidth="1"/>
    <col min="13602" max="13602" width="19.5546875" style="581" customWidth="1"/>
    <col min="13603" max="13608" width="11.109375" style="581" customWidth="1"/>
    <col min="13609" max="13609" width="4.109375" style="581" customWidth="1"/>
    <col min="13610" max="13610" width="19.5546875" style="581" customWidth="1"/>
    <col min="13611" max="13616" width="11.109375" style="581" customWidth="1"/>
    <col min="13617" max="13617" width="3.5546875" style="581" customWidth="1"/>
    <col min="13618" max="13618" width="19.5546875" style="581" customWidth="1"/>
    <col min="13619" max="13624" width="11.109375" style="581" customWidth="1"/>
    <col min="13625" max="13625" width="4" style="581" customWidth="1"/>
    <col min="13626" max="13626" width="19.5546875" style="581" customWidth="1"/>
    <col min="13627" max="13633" width="11.109375" style="581" customWidth="1"/>
    <col min="13634" max="13824" width="9.109375" style="581"/>
    <col min="13825" max="13825" width="30.5546875" style="581" customWidth="1"/>
    <col min="13826" max="13826" width="21.44140625" style="581" customWidth="1"/>
    <col min="13827" max="13828" width="11.44140625" style="581" customWidth="1"/>
    <col min="13829" max="13829" width="12.109375" style="581" customWidth="1"/>
    <col min="13830" max="13832" width="11.44140625" style="581" customWidth="1"/>
    <col min="13833" max="13833" width="4.5546875" style="581" customWidth="1"/>
    <col min="13834" max="13834" width="19.5546875" style="581" customWidth="1"/>
    <col min="13835" max="13836" width="11.44140625" style="581" customWidth="1"/>
    <col min="13837" max="13837" width="12.44140625" style="581" customWidth="1"/>
    <col min="13838" max="13840" width="11.44140625" style="581" customWidth="1"/>
    <col min="13841" max="13841" width="5" style="581" customWidth="1"/>
    <col min="13842" max="13842" width="19.5546875" style="581" customWidth="1"/>
    <col min="13843" max="13844" width="11.44140625" style="581" customWidth="1"/>
    <col min="13845" max="13845" width="13.109375" style="581" customWidth="1"/>
    <col min="13846" max="13848" width="11.44140625" style="581" customWidth="1"/>
    <col min="13849" max="13849" width="4" style="581" customWidth="1"/>
    <col min="13850" max="13850" width="20.44140625" style="581" customWidth="1"/>
    <col min="13851" max="13852" width="11.44140625" style="581" customWidth="1"/>
    <col min="13853" max="13853" width="12.88671875" style="581" customWidth="1"/>
    <col min="13854" max="13854" width="8.88671875" style="581" customWidth="1"/>
    <col min="13855" max="13855" width="10.109375" style="581" customWidth="1"/>
    <col min="13856" max="13856" width="8.88671875" style="581" customWidth="1"/>
    <col min="13857" max="13857" width="4.5546875" style="581" customWidth="1"/>
    <col min="13858" max="13858" width="19.5546875" style="581" customWidth="1"/>
    <col min="13859" max="13864" width="11.109375" style="581" customWidth="1"/>
    <col min="13865" max="13865" width="4.109375" style="581" customWidth="1"/>
    <col min="13866" max="13866" width="19.5546875" style="581" customWidth="1"/>
    <col min="13867" max="13872" width="11.109375" style="581" customWidth="1"/>
    <col min="13873" max="13873" width="3.5546875" style="581" customWidth="1"/>
    <col min="13874" max="13874" width="19.5546875" style="581" customWidth="1"/>
    <col min="13875" max="13880" width="11.109375" style="581" customWidth="1"/>
    <col min="13881" max="13881" width="4" style="581" customWidth="1"/>
    <col min="13882" max="13882" width="19.5546875" style="581" customWidth="1"/>
    <col min="13883" max="13889" width="11.109375" style="581" customWidth="1"/>
    <col min="13890" max="14080" width="9.109375" style="581"/>
    <col min="14081" max="14081" width="30.5546875" style="581" customWidth="1"/>
    <col min="14082" max="14082" width="21.44140625" style="581" customWidth="1"/>
    <col min="14083" max="14084" width="11.44140625" style="581" customWidth="1"/>
    <col min="14085" max="14085" width="12.109375" style="581" customWidth="1"/>
    <col min="14086" max="14088" width="11.44140625" style="581" customWidth="1"/>
    <col min="14089" max="14089" width="4.5546875" style="581" customWidth="1"/>
    <col min="14090" max="14090" width="19.5546875" style="581" customWidth="1"/>
    <col min="14091" max="14092" width="11.44140625" style="581" customWidth="1"/>
    <col min="14093" max="14093" width="12.44140625" style="581" customWidth="1"/>
    <col min="14094" max="14096" width="11.44140625" style="581" customWidth="1"/>
    <col min="14097" max="14097" width="5" style="581" customWidth="1"/>
    <col min="14098" max="14098" width="19.5546875" style="581" customWidth="1"/>
    <col min="14099" max="14100" width="11.44140625" style="581" customWidth="1"/>
    <col min="14101" max="14101" width="13.109375" style="581" customWidth="1"/>
    <col min="14102" max="14104" width="11.44140625" style="581" customWidth="1"/>
    <col min="14105" max="14105" width="4" style="581" customWidth="1"/>
    <col min="14106" max="14106" width="20.44140625" style="581" customWidth="1"/>
    <col min="14107" max="14108" width="11.44140625" style="581" customWidth="1"/>
    <col min="14109" max="14109" width="12.88671875" style="581" customWidth="1"/>
    <col min="14110" max="14110" width="8.88671875" style="581" customWidth="1"/>
    <col min="14111" max="14111" width="10.109375" style="581" customWidth="1"/>
    <col min="14112" max="14112" width="8.88671875" style="581" customWidth="1"/>
    <col min="14113" max="14113" width="4.5546875" style="581" customWidth="1"/>
    <col min="14114" max="14114" width="19.5546875" style="581" customWidth="1"/>
    <col min="14115" max="14120" width="11.109375" style="581" customWidth="1"/>
    <col min="14121" max="14121" width="4.109375" style="581" customWidth="1"/>
    <col min="14122" max="14122" width="19.5546875" style="581" customWidth="1"/>
    <col min="14123" max="14128" width="11.109375" style="581" customWidth="1"/>
    <col min="14129" max="14129" width="3.5546875" style="581" customWidth="1"/>
    <col min="14130" max="14130" width="19.5546875" style="581" customWidth="1"/>
    <col min="14131" max="14136" width="11.109375" style="581" customWidth="1"/>
    <col min="14137" max="14137" width="4" style="581" customWidth="1"/>
    <col min="14138" max="14138" width="19.5546875" style="581" customWidth="1"/>
    <col min="14139" max="14145" width="11.109375" style="581" customWidth="1"/>
    <col min="14146" max="14336" width="9.109375" style="581"/>
    <col min="14337" max="14337" width="30.5546875" style="581" customWidth="1"/>
    <col min="14338" max="14338" width="21.44140625" style="581" customWidth="1"/>
    <col min="14339" max="14340" width="11.44140625" style="581" customWidth="1"/>
    <col min="14341" max="14341" width="12.109375" style="581" customWidth="1"/>
    <col min="14342" max="14344" width="11.44140625" style="581" customWidth="1"/>
    <col min="14345" max="14345" width="4.5546875" style="581" customWidth="1"/>
    <col min="14346" max="14346" width="19.5546875" style="581" customWidth="1"/>
    <col min="14347" max="14348" width="11.44140625" style="581" customWidth="1"/>
    <col min="14349" max="14349" width="12.44140625" style="581" customWidth="1"/>
    <col min="14350" max="14352" width="11.44140625" style="581" customWidth="1"/>
    <col min="14353" max="14353" width="5" style="581" customWidth="1"/>
    <col min="14354" max="14354" width="19.5546875" style="581" customWidth="1"/>
    <col min="14355" max="14356" width="11.44140625" style="581" customWidth="1"/>
    <col min="14357" max="14357" width="13.109375" style="581" customWidth="1"/>
    <col min="14358" max="14360" width="11.44140625" style="581" customWidth="1"/>
    <col min="14361" max="14361" width="4" style="581" customWidth="1"/>
    <col min="14362" max="14362" width="20.44140625" style="581" customWidth="1"/>
    <col min="14363" max="14364" width="11.44140625" style="581" customWidth="1"/>
    <col min="14365" max="14365" width="12.88671875" style="581" customWidth="1"/>
    <col min="14366" max="14366" width="8.88671875" style="581" customWidth="1"/>
    <col min="14367" max="14367" width="10.109375" style="581" customWidth="1"/>
    <col min="14368" max="14368" width="8.88671875" style="581" customWidth="1"/>
    <col min="14369" max="14369" width="4.5546875" style="581" customWidth="1"/>
    <col min="14370" max="14370" width="19.5546875" style="581" customWidth="1"/>
    <col min="14371" max="14376" width="11.109375" style="581" customWidth="1"/>
    <col min="14377" max="14377" width="4.109375" style="581" customWidth="1"/>
    <col min="14378" max="14378" width="19.5546875" style="581" customWidth="1"/>
    <col min="14379" max="14384" width="11.109375" style="581" customWidth="1"/>
    <col min="14385" max="14385" width="3.5546875" style="581" customWidth="1"/>
    <col min="14386" max="14386" width="19.5546875" style="581" customWidth="1"/>
    <col min="14387" max="14392" width="11.109375" style="581" customWidth="1"/>
    <col min="14393" max="14393" width="4" style="581" customWidth="1"/>
    <col min="14394" max="14394" width="19.5546875" style="581" customWidth="1"/>
    <col min="14395" max="14401" width="11.109375" style="581" customWidth="1"/>
    <col min="14402" max="14592" width="9.109375" style="581"/>
    <col min="14593" max="14593" width="30.5546875" style="581" customWidth="1"/>
    <col min="14594" max="14594" width="21.44140625" style="581" customWidth="1"/>
    <col min="14595" max="14596" width="11.44140625" style="581" customWidth="1"/>
    <col min="14597" max="14597" width="12.109375" style="581" customWidth="1"/>
    <col min="14598" max="14600" width="11.44140625" style="581" customWidth="1"/>
    <col min="14601" max="14601" width="4.5546875" style="581" customWidth="1"/>
    <col min="14602" max="14602" width="19.5546875" style="581" customWidth="1"/>
    <col min="14603" max="14604" width="11.44140625" style="581" customWidth="1"/>
    <col min="14605" max="14605" width="12.44140625" style="581" customWidth="1"/>
    <col min="14606" max="14608" width="11.44140625" style="581" customWidth="1"/>
    <col min="14609" max="14609" width="5" style="581" customWidth="1"/>
    <col min="14610" max="14610" width="19.5546875" style="581" customWidth="1"/>
    <col min="14611" max="14612" width="11.44140625" style="581" customWidth="1"/>
    <col min="14613" max="14613" width="13.109375" style="581" customWidth="1"/>
    <col min="14614" max="14616" width="11.44140625" style="581" customWidth="1"/>
    <col min="14617" max="14617" width="4" style="581" customWidth="1"/>
    <col min="14618" max="14618" width="20.44140625" style="581" customWidth="1"/>
    <col min="14619" max="14620" width="11.44140625" style="581" customWidth="1"/>
    <col min="14621" max="14621" width="12.88671875" style="581" customWidth="1"/>
    <col min="14622" max="14622" width="8.88671875" style="581" customWidth="1"/>
    <col min="14623" max="14623" width="10.109375" style="581" customWidth="1"/>
    <col min="14624" max="14624" width="8.88671875" style="581" customWidth="1"/>
    <col min="14625" max="14625" width="4.5546875" style="581" customWidth="1"/>
    <col min="14626" max="14626" width="19.5546875" style="581" customWidth="1"/>
    <col min="14627" max="14632" width="11.109375" style="581" customWidth="1"/>
    <col min="14633" max="14633" width="4.109375" style="581" customWidth="1"/>
    <col min="14634" max="14634" width="19.5546875" style="581" customWidth="1"/>
    <col min="14635" max="14640" width="11.109375" style="581" customWidth="1"/>
    <col min="14641" max="14641" width="3.5546875" style="581" customWidth="1"/>
    <col min="14642" max="14642" width="19.5546875" style="581" customWidth="1"/>
    <col min="14643" max="14648" width="11.109375" style="581" customWidth="1"/>
    <col min="14649" max="14649" width="4" style="581" customWidth="1"/>
    <col min="14650" max="14650" width="19.5546875" style="581" customWidth="1"/>
    <col min="14651" max="14657" width="11.109375" style="581" customWidth="1"/>
    <col min="14658" max="14848" width="9.109375" style="581"/>
    <col min="14849" max="14849" width="30.5546875" style="581" customWidth="1"/>
    <col min="14850" max="14850" width="21.44140625" style="581" customWidth="1"/>
    <col min="14851" max="14852" width="11.44140625" style="581" customWidth="1"/>
    <col min="14853" max="14853" width="12.109375" style="581" customWidth="1"/>
    <col min="14854" max="14856" width="11.44140625" style="581" customWidth="1"/>
    <col min="14857" max="14857" width="4.5546875" style="581" customWidth="1"/>
    <col min="14858" max="14858" width="19.5546875" style="581" customWidth="1"/>
    <col min="14859" max="14860" width="11.44140625" style="581" customWidth="1"/>
    <col min="14861" max="14861" width="12.44140625" style="581" customWidth="1"/>
    <col min="14862" max="14864" width="11.44140625" style="581" customWidth="1"/>
    <col min="14865" max="14865" width="5" style="581" customWidth="1"/>
    <col min="14866" max="14866" width="19.5546875" style="581" customWidth="1"/>
    <col min="14867" max="14868" width="11.44140625" style="581" customWidth="1"/>
    <col min="14869" max="14869" width="13.109375" style="581" customWidth="1"/>
    <col min="14870" max="14872" width="11.44140625" style="581" customWidth="1"/>
    <col min="14873" max="14873" width="4" style="581" customWidth="1"/>
    <col min="14874" max="14874" width="20.44140625" style="581" customWidth="1"/>
    <col min="14875" max="14876" width="11.44140625" style="581" customWidth="1"/>
    <col min="14877" max="14877" width="12.88671875" style="581" customWidth="1"/>
    <col min="14878" max="14878" width="8.88671875" style="581" customWidth="1"/>
    <col min="14879" max="14879" width="10.109375" style="581" customWidth="1"/>
    <col min="14880" max="14880" width="8.88671875" style="581" customWidth="1"/>
    <col min="14881" max="14881" width="4.5546875" style="581" customWidth="1"/>
    <col min="14882" max="14882" width="19.5546875" style="581" customWidth="1"/>
    <col min="14883" max="14888" width="11.109375" style="581" customWidth="1"/>
    <col min="14889" max="14889" width="4.109375" style="581" customWidth="1"/>
    <col min="14890" max="14890" width="19.5546875" style="581" customWidth="1"/>
    <col min="14891" max="14896" width="11.109375" style="581" customWidth="1"/>
    <col min="14897" max="14897" width="3.5546875" style="581" customWidth="1"/>
    <col min="14898" max="14898" width="19.5546875" style="581" customWidth="1"/>
    <col min="14899" max="14904" width="11.109375" style="581" customWidth="1"/>
    <col min="14905" max="14905" width="4" style="581" customWidth="1"/>
    <col min="14906" max="14906" width="19.5546875" style="581" customWidth="1"/>
    <col min="14907" max="14913" width="11.109375" style="581" customWidth="1"/>
    <col min="14914" max="15104" width="9.109375" style="581"/>
    <col min="15105" max="15105" width="30.5546875" style="581" customWidth="1"/>
    <col min="15106" max="15106" width="21.44140625" style="581" customWidth="1"/>
    <col min="15107" max="15108" width="11.44140625" style="581" customWidth="1"/>
    <col min="15109" max="15109" width="12.109375" style="581" customWidth="1"/>
    <col min="15110" max="15112" width="11.44140625" style="581" customWidth="1"/>
    <col min="15113" max="15113" width="4.5546875" style="581" customWidth="1"/>
    <col min="15114" max="15114" width="19.5546875" style="581" customWidth="1"/>
    <col min="15115" max="15116" width="11.44140625" style="581" customWidth="1"/>
    <col min="15117" max="15117" width="12.44140625" style="581" customWidth="1"/>
    <col min="15118" max="15120" width="11.44140625" style="581" customWidth="1"/>
    <col min="15121" max="15121" width="5" style="581" customWidth="1"/>
    <col min="15122" max="15122" width="19.5546875" style="581" customWidth="1"/>
    <col min="15123" max="15124" width="11.44140625" style="581" customWidth="1"/>
    <col min="15125" max="15125" width="13.109375" style="581" customWidth="1"/>
    <col min="15126" max="15128" width="11.44140625" style="581" customWidth="1"/>
    <col min="15129" max="15129" width="4" style="581" customWidth="1"/>
    <col min="15130" max="15130" width="20.44140625" style="581" customWidth="1"/>
    <col min="15131" max="15132" width="11.44140625" style="581" customWidth="1"/>
    <col min="15133" max="15133" width="12.88671875" style="581" customWidth="1"/>
    <col min="15134" max="15134" width="8.88671875" style="581" customWidth="1"/>
    <col min="15135" max="15135" width="10.109375" style="581" customWidth="1"/>
    <col min="15136" max="15136" width="8.88671875" style="581" customWidth="1"/>
    <col min="15137" max="15137" width="4.5546875" style="581" customWidth="1"/>
    <col min="15138" max="15138" width="19.5546875" style="581" customWidth="1"/>
    <col min="15139" max="15144" width="11.109375" style="581" customWidth="1"/>
    <col min="15145" max="15145" width="4.109375" style="581" customWidth="1"/>
    <col min="15146" max="15146" width="19.5546875" style="581" customWidth="1"/>
    <col min="15147" max="15152" width="11.109375" style="581" customWidth="1"/>
    <col min="15153" max="15153" width="3.5546875" style="581" customWidth="1"/>
    <col min="15154" max="15154" width="19.5546875" style="581" customWidth="1"/>
    <col min="15155" max="15160" width="11.109375" style="581" customWidth="1"/>
    <col min="15161" max="15161" width="4" style="581" customWidth="1"/>
    <col min="15162" max="15162" width="19.5546875" style="581" customWidth="1"/>
    <col min="15163" max="15169" width="11.109375" style="581" customWidth="1"/>
    <col min="15170" max="15360" width="9.109375" style="581"/>
    <col min="15361" max="15361" width="30.5546875" style="581" customWidth="1"/>
    <col min="15362" max="15362" width="21.44140625" style="581" customWidth="1"/>
    <col min="15363" max="15364" width="11.44140625" style="581" customWidth="1"/>
    <col min="15365" max="15365" width="12.109375" style="581" customWidth="1"/>
    <col min="15366" max="15368" width="11.44140625" style="581" customWidth="1"/>
    <col min="15369" max="15369" width="4.5546875" style="581" customWidth="1"/>
    <col min="15370" max="15370" width="19.5546875" style="581" customWidth="1"/>
    <col min="15371" max="15372" width="11.44140625" style="581" customWidth="1"/>
    <col min="15373" max="15373" width="12.44140625" style="581" customWidth="1"/>
    <col min="15374" max="15376" width="11.44140625" style="581" customWidth="1"/>
    <col min="15377" max="15377" width="5" style="581" customWidth="1"/>
    <col min="15378" max="15378" width="19.5546875" style="581" customWidth="1"/>
    <col min="15379" max="15380" width="11.44140625" style="581" customWidth="1"/>
    <col min="15381" max="15381" width="13.109375" style="581" customWidth="1"/>
    <col min="15382" max="15384" width="11.44140625" style="581" customWidth="1"/>
    <col min="15385" max="15385" width="4" style="581" customWidth="1"/>
    <col min="15386" max="15386" width="20.44140625" style="581" customWidth="1"/>
    <col min="15387" max="15388" width="11.44140625" style="581" customWidth="1"/>
    <col min="15389" max="15389" width="12.88671875" style="581" customWidth="1"/>
    <col min="15390" max="15390" width="8.88671875" style="581" customWidth="1"/>
    <col min="15391" max="15391" width="10.109375" style="581" customWidth="1"/>
    <col min="15392" max="15392" width="8.88671875" style="581" customWidth="1"/>
    <col min="15393" max="15393" width="4.5546875" style="581" customWidth="1"/>
    <col min="15394" max="15394" width="19.5546875" style="581" customWidth="1"/>
    <col min="15395" max="15400" width="11.109375" style="581" customWidth="1"/>
    <col min="15401" max="15401" width="4.109375" style="581" customWidth="1"/>
    <col min="15402" max="15402" width="19.5546875" style="581" customWidth="1"/>
    <col min="15403" max="15408" width="11.109375" style="581" customWidth="1"/>
    <col min="15409" max="15409" width="3.5546875" style="581" customWidth="1"/>
    <col min="15410" max="15410" width="19.5546875" style="581" customWidth="1"/>
    <col min="15411" max="15416" width="11.109375" style="581" customWidth="1"/>
    <col min="15417" max="15417" width="4" style="581" customWidth="1"/>
    <col min="15418" max="15418" width="19.5546875" style="581" customWidth="1"/>
    <col min="15419" max="15425" width="11.109375" style="581" customWidth="1"/>
    <col min="15426" max="15616" width="9.109375" style="581"/>
    <col min="15617" max="15617" width="30.5546875" style="581" customWidth="1"/>
    <col min="15618" max="15618" width="21.44140625" style="581" customWidth="1"/>
    <col min="15619" max="15620" width="11.44140625" style="581" customWidth="1"/>
    <col min="15621" max="15621" width="12.109375" style="581" customWidth="1"/>
    <col min="15622" max="15624" width="11.44140625" style="581" customWidth="1"/>
    <col min="15625" max="15625" width="4.5546875" style="581" customWidth="1"/>
    <col min="15626" max="15626" width="19.5546875" style="581" customWidth="1"/>
    <col min="15627" max="15628" width="11.44140625" style="581" customWidth="1"/>
    <col min="15629" max="15629" width="12.44140625" style="581" customWidth="1"/>
    <col min="15630" max="15632" width="11.44140625" style="581" customWidth="1"/>
    <col min="15633" max="15633" width="5" style="581" customWidth="1"/>
    <col min="15634" max="15634" width="19.5546875" style="581" customWidth="1"/>
    <col min="15635" max="15636" width="11.44140625" style="581" customWidth="1"/>
    <col min="15637" max="15637" width="13.109375" style="581" customWidth="1"/>
    <col min="15638" max="15640" width="11.44140625" style="581" customWidth="1"/>
    <col min="15641" max="15641" width="4" style="581" customWidth="1"/>
    <col min="15642" max="15642" width="20.44140625" style="581" customWidth="1"/>
    <col min="15643" max="15644" width="11.44140625" style="581" customWidth="1"/>
    <col min="15645" max="15645" width="12.88671875" style="581" customWidth="1"/>
    <col min="15646" max="15646" width="8.88671875" style="581" customWidth="1"/>
    <col min="15647" max="15647" width="10.109375" style="581" customWidth="1"/>
    <col min="15648" max="15648" width="8.88671875" style="581" customWidth="1"/>
    <col min="15649" max="15649" width="4.5546875" style="581" customWidth="1"/>
    <col min="15650" max="15650" width="19.5546875" style="581" customWidth="1"/>
    <col min="15651" max="15656" width="11.109375" style="581" customWidth="1"/>
    <col min="15657" max="15657" width="4.109375" style="581" customWidth="1"/>
    <col min="15658" max="15658" width="19.5546875" style="581" customWidth="1"/>
    <col min="15659" max="15664" width="11.109375" style="581" customWidth="1"/>
    <col min="15665" max="15665" width="3.5546875" style="581" customWidth="1"/>
    <col min="15666" max="15666" width="19.5546875" style="581" customWidth="1"/>
    <col min="15667" max="15672" width="11.109375" style="581" customWidth="1"/>
    <col min="15673" max="15673" width="4" style="581" customWidth="1"/>
    <col min="15674" max="15674" width="19.5546875" style="581" customWidth="1"/>
    <col min="15675" max="15681" width="11.109375" style="581" customWidth="1"/>
    <col min="15682" max="15872" width="9.109375" style="581"/>
    <col min="15873" max="15873" width="30.5546875" style="581" customWidth="1"/>
    <col min="15874" max="15874" width="21.44140625" style="581" customWidth="1"/>
    <col min="15875" max="15876" width="11.44140625" style="581" customWidth="1"/>
    <col min="15877" max="15877" width="12.109375" style="581" customWidth="1"/>
    <col min="15878" max="15880" width="11.44140625" style="581" customWidth="1"/>
    <col min="15881" max="15881" width="4.5546875" style="581" customWidth="1"/>
    <col min="15882" max="15882" width="19.5546875" style="581" customWidth="1"/>
    <col min="15883" max="15884" width="11.44140625" style="581" customWidth="1"/>
    <col min="15885" max="15885" width="12.44140625" style="581" customWidth="1"/>
    <col min="15886" max="15888" width="11.44140625" style="581" customWidth="1"/>
    <col min="15889" max="15889" width="5" style="581" customWidth="1"/>
    <col min="15890" max="15890" width="19.5546875" style="581" customWidth="1"/>
    <col min="15891" max="15892" width="11.44140625" style="581" customWidth="1"/>
    <col min="15893" max="15893" width="13.109375" style="581" customWidth="1"/>
    <col min="15894" max="15896" width="11.44140625" style="581" customWidth="1"/>
    <col min="15897" max="15897" width="4" style="581" customWidth="1"/>
    <col min="15898" max="15898" width="20.44140625" style="581" customWidth="1"/>
    <col min="15899" max="15900" width="11.44140625" style="581" customWidth="1"/>
    <col min="15901" max="15901" width="12.88671875" style="581" customWidth="1"/>
    <col min="15902" max="15902" width="8.88671875" style="581" customWidth="1"/>
    <col min="15903" max="15903" width="10.109375" style="581" customWidth="1"/>
    <col min="15904" max="15904" width="8.88671875" style="581" customWidth="1"/>
    <col min="15905" max="15905" width="4.5546875" style="581" customWidth="1"/>
    <col min="15906" max="15906" width="19.5546875" style="581" customWidth="1"/>
    <col min="15907" max="15912" width="11.109375" style="581" customWidth="1"/>
    <col min="15913" max="15913" width="4.109375" style="581" customWidth="1"/>
    <col min="15914" max="15914" width="19.5546875" style="581" customWidth="1"/>
    <col min="15915" max="15920" width="11.109375" style="581" customWidth="1"/>
    <col min="15921" max="15921" width="3.5546875" style="581" customWidth="1"/>
    <col min="15922" max="15922" width="19.5546875" style="581" customWidth="1"/>
    <col min="15923" max="15928" width="11.109375" style="581" customWidth="1"/>
    <col min="15929" max="15929" width="4" style="581" customWidth="1"/>
    <col min="15930" max="15930" width="19.5546875" style="581" customWidth="1"/>
    <col min="15931" max="15937" width="11.109375" style="581" customWidth="1"/>
    <col min="15938" max="16128" width="9.109375" style="581"/>
    <col min="16129" max="16129" width="30.5546875" style="581" customWidth="1"/>
    <col min="16130" max="16130" width="21.44140625" style="581" customWidth="1"/>
    <col min="16131" max="16132" width="11.44140625" style="581" customWidth="1"/>
    <col min="16133" max="16133" width="12.109375" style="581" customWidth="1"/>
    <col min="16134" max="16136" width="11.44140625" style="581" customWidth="1"/>
    <col min="16137" max="16137" width="4.5546875" style="581" customWidth="1"/>
    <col min="16138" max="16138" width="19.5546875" style="581" customWidth="1"/>
    <col min="16139" max="16140" width="11.44140625" style="581" customWidth="1"/>
    <col min="16141" max="16141" width="12.44140625" style="581" customWidth="1"/>
    <col min="16142" max="16144" width="11.44140625" style="581" customWidth="1"/>
    <col min="16145" max="16145" width="5" style="581" customWidth="1"/>
    <col min="16146" max="16146" width="19.5546875" style="581" customWidth="1"/>
    <col min="16147" max="16148" width="11.44140625" style="581" customWidth="1"/>
    <col min="16149" max="16149" width="13.109375" style="581" customWidth="1"/>
    <col min="16150" max="16152" width="11.44140625" style="581" customWidth="1"/>
    <col min="16153" max="16153" width="4" style="581" customWidth="1"/>
    <col min="16154" max="16154" width="20.44140625" style="581" customWidth="1"/>
    <col min="16155" max="16156" width="11.44140625" style="581" customWidth="1"/>
    <col min="16157" max="16157" width="12.88671875" style="581" customWidth="1"/>
    <col min="16158" max="16158" width="8.88671875" style="581" customWidth="1"/>
    <col min="16159" max="16159" width="10.109375" style="581" customWidth="1"/>
    <col min="16160" max="16160" width="8.88671875" style="581" customWidth="1"/>
    <col min="16161" max="16161" width="4.5546875" style="581" customWidth="1"/>
    <col min="16162" max="16162" width="19.5546875" style="581" customWidth="1"/>
    <col min="16163" max="16168" width="11.109375" style="581" customWidth="1"/>
    <col min="16169" max="16169" width="4.109375" style="581" customWidth="1"/>
    <col min="16170" max="16170" width="19.5546875" style="581" customWidth="1"/>
    <col min="16171" max="16176" width="11.109375" style="581" customWidth="1"/>
    <col min="16177" max="16177" width="3.5546875" style="581" customWidth="1"/>
    <col min="16178" max="16178" width="19.5546875" style="581" customWidth="1"/>
    <col min="16179" max="16184" width="11.109375" style="581" customWidth="1"/>
    <col min="16185" max="16185" width="4" style="581" customWidth="1"/>
    <col min="16186" max="16186" width="19.5546875" style="581" customWidth="1"/>
    <col min="16187" max="16193" width="11.109375" style="581" customWidth="1"/>
    <col min="16194" max="16384" width="9.109375" style="581"/>
  </cols>
  <sheetData>
    <row r="1" spans="1:69" ht="19.2" x14ac:dyDescent="0.3">
      <c r="A1" s="580" t="s">
        <v>181</v>
      </c>
    </row>
    <row r="2" spans="1:69" ht="13.8" thickBot="1" x14ac:dyDescent="0.3">
      <c r="C2" s="582"/>
      <c r="E2" s="582"/>
      <c r="G2" s="582"/>
      <c r="H2" s="582"/>
    </row>
    <row r="3" spans="1:69" s="589" customFormat="1" x14ac:dyDescent="0.25">
      <c r="A3" s="667"/>
      <c r="B3" s="1073" t="s">
        <v>56</v>
      </c>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667"/>
      <c r="AH3" s="1073" t="s">
        <v>57</v>
      </c>
      <c r="AI3" s="1073"/>
      <c r="AJ3" s="1073"/>
      <c r="AK3" s="1073"/>
      <c r="AL3" s="1073"/>
      <c r="AM3" s="1073"/>
      <c r="AN3" s="1073"/>
      <c r="AO3" s="1073"/>
      <c r="AP3" s="1073"/>
      <c r="AQ3" s="1073"/>
      <c r="AR3" s="1073"/>
      <c r="AS3" s="1073"/>
      <c r="AT3" s="1073"/>
      <c r="AU3" s="1073"/>
      <c r="AV3" s="1073"/>
      <c r="AW3" s="1073"/>
      <c r="AX3" s="1073"/>
      <c r="AY3" s="1073"/>
      <c r="AZ3" s="1073"/>
      <c r="BA3" s="1073"/>
      <c r="BB3" s="1073"/>
      <c r="BC3" s="1073"/>
      <c r="BD3" s="1073"/>
      <c r="BE3" s="1073"/>
      <c r="BF3" s="1073"/>
      <c r="BG3" s="1073"/>
      <c r="BH3" s="1073"/>
      <c r="BI3" s="1073"/>
      <c r="BJ3" s="1073"/>
      <c r="BK3" s="1073"/>
      <c r="BL3" s="1073"/>
    </row>
    <row r="4" spans="1:69" x14ac:dyDescent="0.25">
      <c r="A4" s="617"/>
      <c r="B4" s="1074" t="s">
        <v>40</v>
      </c>
      <c r="C4" s="1074"/>
      <c r="D4" s="1074"/>
      <c r="E4" s="1074"/>
      <c r="F4" s="1074"/>
      <c r="G4" s="1074"/>
      <c r="H4" s="1074"/>
      <c r="I4" s="617"/>
      <c r="J4" s="1075" t="s">
        <v>182</v>
      </c>
      <c r="K4" s="1075"/>
      <c r="L4" s="1075"/>
      <c r="M4" s="1075"/>
      <c r="N4" s="1075"/>
      <c r="O4" s="1075"/>
      <c r="P4" s="1075"/>
      <c r="Q4" s="617"/>
      <c r="R4" s="1075" t="s">
        <v>42</v>
      </c>
      <c r="S4" s="1075"/>
      <c r="T4" s="1075"/>
      <c r="U4" s="1075"/>
      <c r="V4" s="1075"/>
      <c r="W4" s="1075"/>
      <c r="X4" s="1075"/>
      <c r="Y4" s="617"/>
      <c r="Z4" s="1075" t="s">
        <v>44</v>
      </c>
      <c r="AA4" s="1075"/>
      <c r="AB4" s="1075"/>
      <c r="AC4" s="1075"/>
      <c r="AD4" s="1075"/>
      <c r="AE4" s="1075"/>
      <c r="AF4" s="1075"/>
      <c r="AG4" s="668"/>
      <c r="AH4" s="1074" t="s">
        <v>40</v>
      </c>
      <c r="AI4" s="1074"/>
      <c r="AJ4" s="1074"/>
      <c r="AK4" s="1074"/>
      <c r="AL4" s="1074"/>
      <c r="AM4" s="1074"/>
      <c r="AN4" s="1074"/>
      <c r="AO4" s="617"/>
      <c r="AP4" s="1075" t="s">
        <v>182</v>
      </c>
      <c r="AQ4" s="1075"/>
      <c r="AR4" s="1075"/>
      <c r="AS4" s="1075"/>
      <c r="AT4" s="1075"/>
      <c r="AU4" s="1075"/>
      <c r="AV4" s="1075"/>
      <c r="AW4" s="617"/>
      <c r="AX4" s="1075" t="s">
        <v>42</v>
      </c>
      <c r="AY4" s="1075"/>
      <c r="AZ4" s="1075"/>
      <c r="BA4" s="1075"/>
      <c r="BB4" s="1075"/>
      <c r="BC4" s="1075"/>
      <c r="BD4" s="1075"/>
      <c r="BE4" s="617"/>
      <c r="BF4" s="1075" t="s">
        <v>44</v>
      </c>
      <c r="BG4" s="1075"/>
      <c r="BH4" s="1075"/>
      <c r="BI4" s="1075"/>
      <c r="BJ4" s="1075"/>
      <c r="BK4" s="1075"/>
      <c r="BL4" s="1075"/>
    </row>
    <row r="5" spans="1:69" s="670" customFormat="1" ht="33" customHeight="1" x14ac:dyDescent="0.3">
      <c r="A5" s="587"/>
      <c r="B5" s="669"/>
      <c r="C5" s="1063" t="s">
        <v>183</v>
      </c>
      <c r="D5" s="1063"/>
      <c r="E5" s="1063" t="s">
        <v>184</v>
      </c>
      <c r="F5" s="1063"/>
      <c r="G5" s="1063" t="s">
        <v>185</v>
      </c>
      <c r="H5" s="1063"/>
      <c r="I5" s="588"/>
      <c r="J5" s="669"/>
      <c r="K5" s="1063" t="s">
        <v>183</v>
      </c>
      <c r="L5" s="1063"/>
      <c r="M5" s="1063" t="s">
        <v>184</v>
      </c>
      <c r="N5" s="1063"/>
      <c r="O5" s="1063" t="s">
        <v>185</v>
      </c>
      <c r="P5" s="1063"/>
      <c r="Q5" s="588"/>
      <c r="R5" s="669"/>
      <c r="S5" s="1063" t="s">
        <v>183</v>
      </c>
      <c r="T5" s="1063"/>
      <c r="U5" s="1063" t="s">
        <v>184</v>
      </c>
      <c r="V5" s="1063"/>
      <c r="W5" s="1063" t="s">
        <v>185</v>
      </c>
      <c r="X5" s="1063"/>
      <c r="Y5" s="588"/>
      <c r="Z5" s="669"/>
      <c r="AA5" s="1063" t="s">
        <v>183</v>
      </c>
      <c r="AB5" s="1063"/>
      <c r="AC5" s="1063" t="s">
        <v>184</v>
      </c>
      <c r="AD5" s="1063"/>
      <c r="AE5" s="1063" t="s">
        <v>185</v>
      </c>
      <c r="AF5" s="1063"/>
      <c r="AG5" s="588"/>
      <c r="AH5" s="669"/>
      <c r="AI5" s="1063" t="s">
        <v>183</v>
      </c>
      <c r="AJ5" s="1063"/>
      <c r="AK5" s="1063" t="s">
        <v>184</v>
      </c>
      <c r="AL5" s="1063"/>
      <c r="AM5" s="1063" t="s">
        <v>185</v>
      </c>
      <c r="AN5" s="1063"/>
      <c r="AO5" s="588"/>
      <c r="AP5" s="669"/>
      <c r="AQ5" s="1063" t="s">
        <v>183</v>
      </c>
      <c r="AR5" s="1063"/>
      <c r="AS5" s="1063" t="s">
        <v>184</v>
      </c>
      <c r="AT5" s="1063"/>
      <c r="AU5" s="1063" t="s">
        <v>185</v>
      </c>
      <c r="AV5" s="1063"/>
      <c r="AW5" s="588"/>
      <c r="AX5" s="669"/>
      <c r="AY5" s="1063" t="s">
        <v>183</v>
      </c>
      <c r="AZ5" s="1063"/>
      <c r="BA5" s="1063" t="s">
        <v>184</v>
      </c>
      <c r="BB5" s="1063"/>
      <c r="BC5" s="1063" t="s">
        <v>185</v>
      </c>
      <c r="BD5" s="1063"/>
      <c r="BE5" s="588"/>
      <c r="BF5" s="669"/>
      <c r="BG5" s="1063" t="s">
        <v>183</v>
      </c>
      <c r="BH5" s="1063"/>
      <c r="BI5" s="1063" t="s">
        <v>184</v>
      </c>
      <c r="BJ5" s="1063"/>
      <c r="BK5" s="1063" t="s">
        <v>185</v>
      </c>
      <c r="BL5" s="1063"/>
    </row>
    <row r="6" spans="1:69" s="586" customFormat="1" ht="25.5" customHeight="1" x14ac:dyDescent="0.3">
      <c r="A6" s="731"/>
      <c r="B6" s="731" t="s">
        <v>186</v>
      </c>
      <c r="C6" s="731" t="s">
        <v>187</v>
      </c>
      <c r="D6" s="731" t="s">
        <v>140</v>
      </c>
      <c r="E6" s="731" t="s">
        <v>188</v>
      </c>
      <c r="F6" s="731" t="s">
        <v>140</v>
      </c>
      <c r="G6" s="731" t="s">
        <v>189</v>
      </c>
      <c r="H6" s="731" t="s">
        <v>140</v>
      </c>
      <c r="I6" s="731"/>
      <c r="J6" s="731" t="s">
        <v>186</v>
      </c>
      <c r="K6" s="731" t="s">
        <v>187</v>
      </c>
      <c r="L6" s="731" t="s">
        <v>140</v>
      </c>
      <c r="M6" s="731" t="s">
        <v>188</v>
      </c>
      <c r="N6" s="731" t="s">
        <v>140</v>
      </c>
      <c r="O6" s="731" t="s">
        <v>189</v>
      </c>
      <c r="P6" s="731" t="s">
        <v>140</v>
      </c>
      <c r="Q6" s="731"/>
      <c r="R6" s="731" t="s">
        <v>186</v>
      </c>
      <c r="S6" s="731" t="s">
        <v>187</v>
      </c>
      <c r="T6" s="731" t="s">
        <v>140</v>
      </c>
      <c r="U6" s="731" t="s">
        <v>188</v>
      </c>
      <c r="V6" s="731" t="s">
        <v>140</v>
      </c>
      <c r="W6" s="731" t="s">
        <v>189</v>
      </c>
      <c r="X6" s="731" t="s">
        <v>140</v>
      </c>
      <c r="Y6" s="731"/>
      <c r="Z6" s="731" t="s">
        <v>186</v>
      </c>
      <c r="AA6" s="731" t="s">
        <v>187</v>
      </c>
      <c r="AB6" s="731" t="s">
        <v>140</v>
      </c>
      <c r="AC6" s="731" t="s">
        <v>188</v>
      </c>
      <c r="AD6" s="731" t="s">
        <v>140</v>
      </c>
      <c r="AE6" s="731" t="s">
        <v>189</v>
      </c>
      <c r="AF6" s="731" t="s">
        <v>140</v>
      </c>
      <c r="AG6" s="732"/>
      <c r="AH6" s="731" t="s">
        <v>186</v>
      </c>
      <c r="AI6" s="731" t="s">
        <v>187</v>
      </c>
      <c r="AJ6" s="731" t="s">
        <v>140</v>
      </c>
      <c r="AK6" s="731" t="s">
        <v>188</v>
      </c>
      <c r="AL6" s="731" t="s">
        <v>140</v>
      </c>
      <c r="AM6" s="731" t="s">
        <v>189</v>
      </c>
      <c r="AN6" s="731" t="s">
        <v>140</v>
      </c>
      <c r="AO6" s="731"/>
      <c r="AP6" s="731" t="s">
        <v>186</v>
      </c>
      <c r="AQ6" s="731" t="s">
        <v>187</v>
      </c>
      <c r="AR6" s="731" t="s">
        <v>140</v>
      </c>
      <c r="AS6" s="731" t="s">
        <v>188</v>
      </c>
      <c r="AT6" s="731" t="s">
        <v>140</v>
      </c>
      <c r="AU6" s="731" t="s">
        <v>189</v>
      </c>
      <c r="AV6" s="731" t="s">
        <v>140</v>
      </c>
      <c r="AW6" s="731"/>
      <c r="AX6" s="731" t="s">
        <v>186</v>
      </c>
      <c r="AY6" s="731" t="s">
        <v>187</v>
      </c>
      <c r="AZ6" s="731" t="s">
        <v>140</v>
      </c>
      <c r="BA6" s="731" t="s">
        <v>188</v>
      </c>
      <c r="BB6" s="731" t="s">
        <v>140</v>
      </c>
      <c r="BC6" s="731" t="s">
        <v>189</v>
      </c>
      <c r="BD6" s="731" t="s">
        <v>140</v>
      </c>
      <c r="BE6" s="731"/>
      <c r="BF6" s="731" t="s">
        <v>186</v>
      </c>
      <c r="BG6" s="731" t="s">
        <v>187</v>
      </c>
      <c r="BH6" s="731" t="s">
        <v>140</v>
      </c>
      <c r="BI6" s="731" t="s">
        <v>188</v>
      </c>
      <c r="BJ6" s="731" t="s">
        <v>140</v>
      </c>
      <c r="BK6" s="731" t="s">
        <v>189</v>
      </c>
      <c r="BL6" s="731" t="s">
        <v>140</v>
      </c>
    </row>
    <row r="7" spans="1:69" x14ac:dyDescent="0.25">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8"/>
      <c r="BA7" s="588"/>
      <c r="BB7" s="588"/>
      <c r="BC7" s="588"/>
      <c r="BD7" s="588"/>
      <c r="BE7" s="588"/>
      <c r="BF7" s="588"/>
      <c r="BG7" s="588"/>
      <c r="BH7" s="588"/>
      <c r="BI7" s="588"/>
      <c r="BJ7" s="588"/>
      <c r="BK7" s="588"/>
      <c r="BL7" s="588"/>
    </row>
    <row r="8" spans="1:69" x14ac:dyDescent="0.25">
      <c r="A8" s="589" t="s">
        <v>33</v>
      </c>
      <c r="B8" s="759"/>
      <c r="C8" s="759"/>
      <c r="D8" s="760"/>
      <c r="E8" s="759"/>
      <c r="F8" s="760"/>
      <c r="G8" s="759"/>
      <c r="H8" s="760"/>
      <c r="I8" s="590"/>
      <c r="J8" s="759"/>
      <c r="K8" s="759"/>
      <c r="L8" s="760"/>
      <c r="M8" s="759"/>
      <c r="N8" s="760"/>
      <c r="O8" s="759"/>
      <c r="P8" s="760"/>
      <c r="Q8" s="590"/>
      <c r="R8" s="759"/>
      <c r="S8" s="759"/>
      <c r="T8" s="760"/>
      <c r="U8" s="759"/>
      <c r="V8" s="760"/>
      <c r="W8" s="759"/>
      <c r="X8" s="760"/>
      <c r="Y8" s="590"/>
      <c r="Z8" s="759"/>
      <c r="AA8" s="759"/>
      <c r="AB8" s="760"/>
      <c r="AC8" s="759"/>
      <c r="AD8" s="760"/>
      <c r="AE8" s="759"/>
      <c r="AF8" s="760"/>
      <c r="AG8" s="590"/>
      <c r="AH8" s="759">
        <v>13450.846153846154</v>
      </c>
      <c r="AI8" s="759">
        <v>92</v>
      </c>
      <c r="AJ8" s="760"/>
      <c r="AK8" s="759">
        <v>209</v>
      </c>
      <c r="AL8" s="760"/>
      <c r="AM8" s="759">
        <v>117</v>
      </c>
      <c r="AN8" s="760"/>
      <c r="AO8" s="590"/>
      <c r="AP8" s="759">
        <v>8077.5384615384619</v>
      </c>
      <c r="AQ8" s="759">
        <v>70</v>
      </c>
      <c r="AR8" s="760"/>
      <c r="AS8" s="759">
        <v>111</v>
      </c>
      <c r="AT8" s="760"/>
      <c r="AU8" s="759">
        <v>52</v>
      </c>
      <c r="AV8" s="760"/>
      <c r="AW8" s="590"/>
      <c r="AX8" s="773">
        <v>1323.6153846153845</v>
      </c>
      <c r="AY8" s="759">
        <v>5</v>
      </c>
      <c r="AZ8" s="760"/>
      <c r="BA8" s="759">
        <v>10</v>
      </c>
      <c r="BB8" s="760"/>
      <c r="BC8" s="759">
        <v>6</v>
      </c>
      <c r="BD8" s="760"/>
      <c r="BE8" s="590"/>
      <c r="BF8" s="759"/>
      <c r="BG8" s="759"/>
      <c r="BH8" s="760"/>
      <c r="BI8" s="759"/>
      <c r="BJ8" s="760"/>
      <c r="BK8" s="759"/>
      <c r="BL8" s="760"/>
      <c r="BM8" s="582"/>
      <c r="BN8" s="582"/>
      <c r="BO8" s="582"/>
      <c r="BQ8" s="582"/>
    </row>
    <row r="9" spans="1:69" x14ac:dyDescent="0.25">
      <c r="A9" s="597"/>
      <c r="B9" s="761"/>
      <c r="C9" s="761"/>
      <c r="D9" s="761"/>
      <c r="E9" s="761"/>
      <c r="F9" s="761"/>
      <c r="G9" s="761"/>
      <c r="H9" s="761"/>
      <c r="I9" s="598"/>
      <c r="J9" s="761"/>
      <c r="K9" s="761"/>
      <c r="L9" s="761"/>
      <c r="M9" s="761"/>
      <c r="N9" s="761"/>
      <c r="O9" s="761"/>
      <c r="P9" s="761"/>
      <c r="Q9" s="598"/>
      <c r="R9" s="761"/>
      <c r="S9" s="761"/>
      <c r="T9" s="761"/>
      <c r="U9" s="761"/>
      <c r="V9" s="761"/>
      <c r="W9" s="761"/>
      <c r="X9" s="761"/>
      <c r="Y9" s="598"/>
      <c r="Z9" s="761"/>
      <c r="AA9" s="761"/>
      <c r="AB9" s="761"/>
      <c r="AC9" s="761"/>
      <c r="AD9" s="761"/>
      <c r="AE9" s="761"/>
      <c r="AF9" s="761"/>
      <c r="AG9" s="598"/>
      <c r="AH9" s="759">
        <v>0</v>
      </c>
      <c r="AI9" s="761"/>
      <c r="AJ9" s="761"/>
      <c r="AK9" s="761"/>
      <c r="AL9" s="761"/>
      <c r="AM9" s="761"/>
      <c r="AN9" s="761"/>
      <c r="AO9" s="598"/>
      <c r="AP9" s="759">
        <v>0</v>
      </c>
      <c r="AQ9" s="761"/>
      <c r="AR9" s="761"/>
      <c r="AS9" s="761"/>
      <c r="AT9" s="761"/>
      <c r="AU9" s="761"/>
      <c r="AV9" s="761"/>
      <c r="AW9" s="598"/>
      <c r="AX9" s="773">
        <v>0</v>
      </c>
      <c r="AY9" s="761"/>
      <c r="AZ9" s="761"/>
      <c r="BA9" s="761"/>
      <c r="BB9" s="761"/>
      <c r="BC9" s="761"/>
      <c r="BD9" s="761"/>
      <c r="BE9" s="598"/>
      <c r="BF9" s="761"/>
      <c r="BG9" s="761"/>
      <c r="BH9" s="761"/>
      <c r="BI9" s="761"/>
      <c r="BJ9" s="761"/>
      <c r="BK9" s="761"/>
      <c r="BL9" s="761"/>
    </row>
    <row r="10" spans="1:69" x14ac:dyDescent="0.25">
      <c r="A10" s="589" t="s">
        <v>10</v>
      </c>
      <c r="B10" s="759"/>
      <c r="C10" s="759"/>
      <c r="D10" s="759"/>
      <c r="E10" s="759"/>
      <c r="F10" s="759"/>
      <c r="G10" s="759"/>
      <c r="H10" s="759"/>
      <c r="I10" s="599"/>
      <c r="J10" s="759"/>
      <c r="K10" s="759"/>
      <c r="L10" s="759"/>
      <c r="M10" s="759"/>
      <c r="N10" s="759"/>
      <c r="O10" s="759"/>
      <c r="P10" s="759"/>
      <c r="Q10" s="599"/>
      <c r="R10" s="759"/>
      <c r="S10" s="759"/>
      <c r="T10" s="759"/>
      <c r="U10" s="759"/>
      <c r="V10" s="759"/>
      <c r="W10" s="759"/>
      <c r="X10" s="759"/>
      <c r="Y10" s="599"/>
      <c r="Z10" s="759"/>
      <c r="AA10" s="759"/>
      <c r="AB10" s="759"/>
      <c r="AC10" s="759"/>
      <c r="AD10" s="759"/>
      <c r="AE10" s="759"/>
      <c r="AF10" s="759"/>
      <c r="AG10" s="599"/>
      <c r="AH10" s="759">
        <v>0</v>
      </c>
      <c r="AI10" s="759"/>
      <c r="AJ10" s="759"/>
      <c r="AK10" s="759"/>
      <c r="AL10" s="759"/>
      <c r="AM10" s="759"/>
      <c r="AN10" s="759"/>
      <c r="AO10" s="599"/>
      <c r="AP10" s="759">
        <v>0</v>
      </c>
      <c r="AQ10" s="759"/>
      <c r="AR10" s="759"/>
      <c r="AS10" s="759"/>
      <c r="AT10" s="759"/>
      <c r="AU10" s="759"/>
      <c r="AV10" s="759"/>
      <c r="AW10" s="599"/>
      <c r="AX10" s="773">
        <v>0</v>
      </c>
      <c r="AY10" s="759"/>
      <c r="AZ10" s="759"/>
      <c r="BA10" s="759"/>
      <c r="BB10" s="759"/>
      <c r="BC10" s="759"/>
      <c r="BD10" s="759"/>
      <c r="BE10" s="599"/>
      <c r="BF10" s="759"/>
      <c r="BG10" s="759"/>
      <c r="BH10" s="759"/>
      <c r="BI10" s="759"/>
      <c r="BJ10" s="759"/>
      <c r="BK10" s="759"/>
      <c r="BL10" s="759"/>
    </row>
    <row r="11" spans="1:69" x14ac:dyDescent="0.25">
      <c r="A11" s="600" t="s">
        <v>11</v>
      </c>
      <c r="B11" s="759"/>
      <c r="C11" s="759"/>
      <c r="D11" s="760"/>
      <c r="E11" s="759"/>
      <c r="F11" s="760"/>
      <c r="G11" s="759"/>
      <c r="H11" s="760"/>
      <c r="I11" s="590"/>
      <c r="J11" s="759"/>
      <c r="K11" s="759"/>
      <c r="L11" s="760"/>
      <c r="M11" s="759"/>
      <c r="N11" s="760"/>
      <c r="O11" s="759"/>
      <c r="P11" s="760"/>
      <c r="Q11" s="590"/>
      <c r="R11" s="759"/>
      <c r="S11" s="759"/>
      <c r="T11" s="760"/>
      <c r="U11" s="759"/>
      <c r="V11" s="760"/>
      <c r="W11" s="759"/>
      <c r="X11" s="760"/>
      <c r="Y11" s="590"/>
      <c r="Z11" s="759"/>
      <c r="AA11" s="759"/>
      <c r="AB11" s="760"/>
      <c r="AC11" s="759"/>
      <c r="AD11" s="760"/>
      <c r="AE11" s="759"/>
      <c r="AF11" s="760"/>
      <c r="AG11" s="590"/>
      <c r="AH11" s="759">
        <v>9428.1538461538457</v>
      </c>
      <c r="AI11" s="759">
        <v>66</v>
      </c>
      <c r="AJ11" s="760"/>
      <c r="AK11" s="759">
        <v>118</v>
      </c>
      <c r="AL11" s="760"/>
      <c r="AM11" s="759">
        <v>57</v>
      </c>
      <c r="AN11" s="760"/>
      <c r="AO11" s="590"/>
      <c r="AP11" s="759">
        <v>5291.6923076923076</v>
      </c>
      <c r="AQ11" s="759">
        <v>41</v>
      </c>
      <c r="AR11" s="760"/>
      <c r="AS11" s="759">
        <v>64</v>
      </c>
      <c r="AT11" s="760"/>
      <c r="AU11" s="759">
        <v>25</v>
      </c>
      <c r="AV11" s="760"/>
      <c r="AW11" s="590"/>
      <c r="AX11" s="773">
        <v>668.15384615384619</v>
      </c>
      <c r="AY11" s="759">
        <v>1</v>
      </c>
      <c r="AZ11" s="760"/>
      <c r="BA11" s="759">
        <v>2</v>
      </c>
      <c r="BB11" s="760"/>
      <c r="BC11" s="759">
        <v>1</v>
      </c>
      <c r="BD11" s="760"/>
      <c r="BE11" s="590"/>
      <c r="BF11" s="759"/>
      <c r="BG11" s="759"/>
      <c r="BH11" s="760"/>
      <c r="BI11" s="759"/>
      <c r="BJ11" s="760"/>
      <c r="BK11" s="759"/>
      <c r="BL11" s="760"/>
      <c r="BM11" s="582"/>
      <c r="BN11" s="582"/>
      <c r="BO11" s="582"/>
      <c r="BQ11" s="582"/>
    </row>
    <row r="12" spans="1:69" x14ac:dyDescent="0.25">
      <c r="A12" s="601" t="s">
        <v>12</v>
      </c>
      <c r="B12" s="761"/>
      <c r="C12" s="761"/>
      <c r="D12" s="762"/>
      <c r="E12" s="761"/>
      <c r="F12" s="762"/>
      <c r="G12" s="761"/>
      <c r="H12" s="762"/>
      <c r="I12" s="602"/>
      <c r="J12" s="761"/>
      <c r="K12" s="761"/>
      <c r="L12" s="762"/>
      <c r="M12" s="761"/>
      <c r="N12" s="762"/>
      <c r="O12" s="761"/>
      <c r="P12" s="762"/>
      <c r="Q12" s="602"/>
      <c r="R12" s="761"/>
      <c r="S12" s="761"/>
      <c r="T12" s="762"/>
      <c r="U12" s="761"/>
      <c r="V12" s="762"/>
      <c r="W12" s="761"/>
      <c r="X12" s="762"/>
      <c r="Y12" s="602"/>
      <c r="Z12" s="761"/>
      <c r="AA12" s="761"/>
      <c r="AB12" s="762"/>
      <c r="AC12" s="761"/>
      <c r="AD12" s="762"/>
      <c r="AE12" s="761"/>
      <c r="AF12" s="762"/>
      <c r="AG12" s="602"/>
      <c r="AH12" s="759">
        <v>4022.6923076923076</v>
      </c>
      <c r="AI12" s="761">
        <v>26</v>
      </c>
      <c r="AJ12" s="762"/>
      <c r="AK12" s="761">
        <v>91</v>
      </c>
      <c r="AL12" s="762"/>
      <c r="AM12" s="761">
        <v>60</v>
      </c>
      <c r="AN12" s="762"/>
      <c r="AO12" s="602"/>
      <c r="AP12" s="759">
        <v>2785.8461538461538</v>
      </c>
      <c r="AQ12" s="761">
        <v>29</v>
      </c>
      <c r="AR12" s="762"/>
      <c r="AS12" s="761">
        <v>47</v>
      </c>
      <c r="AT12" s="762"/>
      <c r="AU12" s="761">
        <v>27</v>
      </c>
      <c r="AV12" s="762"/>
      <c r="AW12" s="602"/>
      <c r="AX12" s="773">
        <v>655.46153846153845</v>
      </c>
      <c r="AY12" s="761">
        <v>4</v>
      </c>
      <c r="AZ12" s="762"/>
      <c r="BA12" s="761">
        <v>8</v>
      </c>
      <c r="BB12" s="762"/>
      <c r="BC12" s="761">
        <v>5</v>
      </c>
      <c r="BD12" s="762"/>
      <c r="BE12" s="602"/>
      <c r="BF12" s="761"/>
      <c r="BG12" s="761"/>
      <c r="BH12" s="762"/>
      <c r="BI12" s="761"/>
      <c r="BJ12" s="762"/>
      <c r="BK12" s="761"/>
      <c r="BL12" s="762"/>
      <c r="BM12" s="582"/>
      <c r="BN12" s="582"/>
      <c r="BO12" s="582"/>
      <c r="BQ12" s="582"/>
    </row>
    <row r="13" spans="1:69" x14ac:dyDescent="0.25">
      <c r="A13" s="589" t="s">
        <v>13</v>
      </c>
      <c r="B13" s="759"/>
      <c r="C13" s="759"/>
      <c r="D13" s="759"/>
      <c r="E13" s="759"/>
      <c r="F13" s="759"/>
      <c r="G13" s="759"/>
      <c r="H13" s="759"/>
      <c r="I13" s="599"/>
      <c r="J13" s="759"/>
      <c r="K13" s="759"/>
      <c r="L13" s="759"/>
      <c r="M13" s="759"/>
      <c r="N13" s="759"/>
      <c r="O13" s="759"/>
      <c r="P13" s="759"/>
      <c r="Q13" s="599"/>
      <c r="R13" s="759"/>
      <c r="S13" s="759"/>
      <c r="T13" s="759"/>
      <c r="U13" s="759"/>
      <c r="V13" s="759"/>
      <c r="W13" s="759"/>
      <c r="X13" s="759"/>
      <c r="Y13" s="599"/>
      <c r="Z13" s="759"/>
      <c r="AA13" s="759"/>
      <c r="AB13" s="759"/>
      <c r="AC13" s="759"/>
      <c r="AD13" s="759"/>
      <c r="AE13" s="759"/>
      <c r="AF13" s="759"/>
      <c r="AG13" s="599"/>
      <c r="AH13" s="759">
        <v>0</v>
      </c>
      <c r="AI13" s="759"/>
      <c r="AJ13" s="759"/>
      <c r="AK13" s="759"/>
      <c r="AL13" s="759"/>
      <c r="AM13" s="759"/>
      <c r="AN13" s="759"/>
      <c r="AO13" s="599"/>
      <c r="AP13" s="759">
        <v>0</v>
      </c>
      <c r="AQ13" s="759"/>
      <c r="AR13" s="759"/>
      <c r="AS13" s="759"/>
      <c r="AT13" s="759"/>
      <c r="AU13" s="759"/>
      <c r="AV13" s="759"/>
      <c r="AW13" s="599"/>
      <c r="AX13" s="773">
        <v>0</v>
      </c>
      <c r="AY13" s="759"/>
      <c r="AZ13" s="759"/>
      <c r="BA13" s="759"/>
      <c r="BB13" s="759"/>
      <c r="BC13" s="759"/>
      <c r="BD13" s="759"/>
      <c r="BE13" s="599"/>
      <c r="BF13" s="759"/>
      <c r="BG13" s="759"/>
      <c r="BH13" s="759"/>
      <c r="BI13" s="759"/>
      <c r="BJ13" s="759"/>
      <c r="BK13" s="759"/>
      <c r="BL13" s="759"/>
    </row>
    <row r="14" spans="1:69" x14ac:dyDescent="0.25">
      <c r="A14" s="600" t="s">
        <v>14</v>
      </c>
      <c r="B14" s="759"/>
      <c r="C14" s="759"/>
      <c r="D14" s="760"/>
      <c r="E14" s="759"/>
      <c r="F14" s="760"/>
      <c r="G14" s="759"/>
      <c r="H14" s="760"/>
      <c r="I14" s="759"/>
      <c r="J14" s="759"/>
      <c r="K14" s="759"/>
      <c r="L14" s="760"/>
      <c r="M14" s="759"/>
      <c r="N14" s="760"/>
      <c r="O14" s="759"/>
      <c r="P14" s="760"/>
      <c r="Q14" s="590"/>
      <c r="R14" s="759"/>
      <c r="S14" s="759"/>
      <c r="T14" s="760"/>
      <c r="U14" s="759"/>
      <c r="V14" s="760"/>
      <c r="W14" s="759"/>
      <c r="X14" s="760"/>
      <c r="Y14" s="590"/>
      <c r="Z14" s="759"/>
      <c r="AA14" s="759"/>
      <c r="AB14" s="760"/>
      <c r="AC14" s="759"/>
      <c r="AD14" s="760"/>
      <c r="AE14" s="759"/>
      <c r="AF14" s="760"/>
      <c r="AG14" s="590"/>
      <c r="AH14" s="759">
        <v>1945.2307692307693</v>
      </c>
      <c r="AI14" s="759">
        <v>16</v>
      </c>
      <c r="AJ14" s="760"/>
      <c r="AK14" s="759">
        <v>34</v>
      </c>
      <c r="AL14" s="760"/>
      <c r="AM14" s="759">
        <v>20</v>
      </c>
      <c r="AN14" s="760"/>
      <c r="AO14" s="590"/>
      <c r="AP14" s="759">
        <v>760.76923076923072</v>
      </c>
      <c r="AQ14" s="759">
        <v>4</v>
      </c>
      <c r="AR14" s="760"/>
      <c r="AS14" s="759">
        <v>8</v>
      </c>
      <c r="AT14" s="760"/>
      <c r="AU14" s="759">
        <v>2</v>
      </c>
      <c r="AV14" s="760"/>
      <c r="AW14" s="590"/>
      <c r="AX14" s="773">
        <v>33.153846153846153</v>
      </c>
      <c r="AY14" s="759">
        <v>0</v>
      </c>
      <c r="AZ14" s="760"/>
      <c r="BA14" s="759">
        <v>0</v>
      </c>
      <c r="BB14" s="760"/>
      <c r="BC14" s="759">
        <v>0</v>
      </c>
      <c r="BD14" s="760"/>
      <c r="BE14" s="590"/>
      <c r="BF14" s="759"/>
      <c r="BG14" s="759"/>
      <c r="BH14" s="760"/>
      <c r="BI14" s="759"/>
      <c r="BJ14" s="760"/>
      <c r="BK14" s="759"/>
      <c r="BL14" s="760"/>
      <c r="BM14" s="582"/>
      <c r="BN14" s="582"/>
      <c r="BO14" s="582"/>
      <c r="BQ14" s="582"/>
    </row>
    <row r="15" spans="1:69" x14ac:dyDescent="0.25">
      <c r="A15" s="600" t="s">
        <v>15</v>
      </c>
      <c r="B15" s="759"/>
      <c r="C15" s="759"/>
      <c r="D15" s="760"/>
      <c r="E15" s="759"/>
      <c r="F15" s="760"/>
      <c r="G15" s="759"/>
      <c r="H15" s="760"/>
      <c r="I15" s="590"/>
      <c r="J15" s="759"/>
      <c r="K15" s="759"/>
      <c r="L15" s="760"/>
      <c r="M15" s="759"/>
      <c r="N15" s="760"/>
      <c r="O15" s="759"/>
      <c r="P15" s="760"/>
      <c r="Q15" s="590"/>
      <c r="R15" s="759"/>
      <c r="S15" s="759"/>
      <c r="T15" s="760"/>
      <c r="U15" s="759"/>
      <c r="V15" s="760"/>
      <c r="W15" s="759"/>
      <c r="X15" s="760"/>
      <c r="Y15" s="590"/>
      <c r="Z15" s="759"/>
      <c r="AA15" s="759"/>
      <c r="AB15" s="760"/>
      <c r="AC15" s="759"/>
      <c r="AD15" s="760"/>
      <c r="AE15" s="759"/>
      <c r="AF15" s="760"/>
      <c r="AG15" s="590"/>
      <c r="AH15" s="759">
        <v>2931.3076923076924</v>
      </c>
      <c r="AI15" s="759">
        <v>16</v>
      </c>
      <c r="AJ15" s="760"/>
      <c r="AK15" s="759">
        <v>53</v>
      </c>
      <c r="AL15" s="760"/>
      <c r="AM15" s="759">
        <v>27</v>
      </c>
      <c r="AN15" s="760"/>
      <c r="AO15" s="590"/>
      <c r="AP15" s="759">
        <v>2100.2307692307691</v>
      </c>
      <c r="AQ15" s="759">
        <v>14</v>
      </c>
      <c r="AR15" s="760"/>
      <c r="AS15" s="759">
        <v>25</v>
      </c>
      <c r="AT15" s="760"/>
      <c r="AU15" s="759">
        <v>9</v>
      </c>
      <c r="AV15" s="760"/>
      <c r="AW15" s="590"/>
      <c r="AX15" s="773">
        <v>326.84615384615387</v>
      </c>
      <c r="AY15" s="759">
        <v>0</v>
      </c>
      <c r="AZ15" s="760"/>
      <c r="BA15" s="759">
        <v>0</v>
      </c>
      <c r="BB15" s="760"/>
      <c r="BC15" s="759">
        <v>0</v>
      </c>
      <c r="BD15" s="760"/>
      <c r="BE15" s="590"/>
      <c r="BF15" s="759"/>
      <c r="BG15" s="759"/>
      <c r="BH15" s="760"/>
      <c r="BI15" s="759"/>
      <c r="BJ15" s="760"/>
      <c r="BK15" s="759"/>
      <c r="BL15" s="760"/>
      <c r="BM15" s="582"/>
      <c r="BN15" s="582"/>
      <c r="BO15" s="582"/>
      <c r="BQ15" s="582"/>
    </row>
    <row r="16" spans="1:69" x14ac:dyDescent="0.25">
      <c r="A16" s="600" t="s">
        <v>16</v>
      </c>
      <c r="B16" s="759"/>
      <c r="C16" s="759"/>
      <c r="D16" s="760"/>
      <c r="E16" s="759"/>
      <c r="F16" s="760"/>
      <c r="G16" s="759"/>
      <c r="H16" s="760"/>
      <c r="I16" s="590"/>
      <c r="J16" s="759"/>
      <c r="K16" s="759"/>
      <c r="L16" s="760"/>
      <c r="M16" s="759"/>
      <c r="N16" s="760"/>
      <c r="O16" s="759"/>
      <c r="P16" s="760"/>
      <c r="Q16" s="590"/>
      <c r="R16" s="759"/>
      <c r="S16" s="759"/>
      <c r="T16" s="760"/>
      <c r="U16" s="759"/>
      <c r="V16" s="760"/>
      <c r="W16" s="759"/>
      <c r="X16" s="760"/>
      <c r="Y16" s="590"/>
      <c r="Z16" s="759"/>
      <c r="AA16" s="759"/>
      <c r="AB16" s="760"/>
      <c r="AC16" s="759"/>
      <c r="AD16" s="760"/>
      <c r="AE16" s="759"/>
      <c r="AF16" s="760"/>
      <c r="AG16" s="590"/>
      <c r="AH16" s="759">
        <v>3115.5384615384614</v>
      </c>
      <c r="AI16" s="759">
        <v>30</v>
      </c>
      <c r="AJ16" s="760"/>
      <c r="AK16" s="759">
        <v>48</v>
      </c>
      <c r="AL16" s="760"/>
      <c r="AM16" s="759">
        <v>33</v>
      </c>
      <c r="AN16" s="760"/>
      <c r="AO16" s="590"/>
      <c r="AP16" s="759">
        <v>2581.3076923076924</v>
      </c>
      <c r="AQ16" s="759">
        <v>18</v>
      </c>
      <c r="AR16" s="760"/>
      <c r="AS16" s="759">
        <v>30</v>
      </c>
      <c r="AT16" s="760"/>
      <c r="AU16" s="759">
        <v>12</v>
      </c>
      <c r="AV16" s="760"/>
      <c r="AW16" s="590"/>
      <c r="AX16" s="773">
        <v>427.53846153846155</v>
      </c>
      <c r="AY16" s="759">
        <v>2</v>
      </c>
      <c r="AZ16" s="760"/>
      <c r="BA16" s="759">
        <v>5</v>
      </c>
      <c r="BB16" s="760"/>
      <c r="BC16" s="759">
        <v>2</v>
      </c>
      <c r="BD16" s="760"/>
      <c r="BE16" s="590"/>
      <c r="BF16" s="759"/>
      <c r="BG16" s="759"/>
      <c r="BH16" s="760"/>
      <c r="BI16" s="759"/>
      <c r="BJ16" s="760"/>
      <c r="BK16" s="759"/>
      <c r="BL16" s="760"/>
      <c r="BM16" s="582"/>
      <c r="BN16" s="582"/>
      <c r="BO16" s="582"/>
      <c r="BQ16" s="582"/>
    </row>
    <row r="17" spans="1:69" x14ac:dyDescent="0.25">
      <c r="A17" s="600" t="s">
        <v>17</v>
      </c>
      <c r="B17" s="759"/>
      <c r="C17" s="759"/>
      <c r="D17" s="760"/>
      <c r="E17" s="759"/>
      <c r="F17" s="760"/>
      <c r="G17" s="759"/>
      <c r="H17" s="760"/>
      <c r="I17" s="590"/>
      <c r="J17" s="759"/>
      <c r="K17" s="759"/>
      <c r="L17" s="760"/>
      <c r="M17" s="759"/>
      <c r="N17" s="760"/>
      <c r="O17" s="759"/>
      <c r="P17" s="760"/>
      <c r="Q17" s="590"/>
      <c r="R17" s="759"/>
      <c r="S17" s="759"/>
      <c r="T17" s="760"/>
      <c r="U17" s="759"/>
      <c r="V17" s="760"/>
      <c r="W17" s="759"/>
      <c r="X17" s="760"/>
      <c r="Y17" s="590"/>
      <c r="Z17" s="759"/>
      <c r="AA17" s="759"/>
      <c r="AB17" s="760"/>
      <c r="AC17" s="759"/>
      <c r="AD17" s="760"/>
      <c r="AE17" s="759"/>
      <c r="AF17" s="760"/>
      <c r="AG17" s="590"/>
      <c r="AH17" s="759">
        <v>3672.6153846153848</v>
      </c>
      <c r="AI17" s="759">
        <v>20</v>
      </c>
      <c r="AJ17" s="760"/>
      <c r="AK17" s="759">
        <v>50</v>
      </c>
      <c r="AL17" s="760"/>
      <c r="AM17" s="759">
        <v>26</v>
      </c>
      <c r="AN17" s="760"/>
      <c r="AO17" s="590"/>
      <c r="AP17" s="759">
        <v>2211.5384615384614</v>
      </c>
      <c r="AQ17" s="759">
        <v>29</v>
      </c>
      <c r="AR17" s="760"/>
      <c r="AS17" s="759">
        <v>43</v>
      </c>
      <c r="AT17" s="760"/>
      <c r="AU17" s="759">
        <v>25</v>
      </c>
      <c r="AV17" s="760"/>
      <c r="AW17" s="590"/>
      <c r="AX17" s="773">
        <v>464.46153846153845</v>
      </c>
      <c r="AY17" s="759">
        <v>3</v>
      </c>
      <c r="AZ17" s="760"/>
      <c r="BA17" s="759">
        <v>4</v>
      </c>
      <c r="BB17" s="760"/>
      <c r="BC17" s="759">
        <v>3</v>
      </c>
      <c r="BD17" s="760"/>
      <c r="BE17" s="590"/>
      <c r="BF17" s="759"/>
      <c r="BG17" s="759"/>
      <c r="BH17" s="760"/>
      <c r="BI17" s="759"/>
      <c r="BJ17" s="760"/>
      <c r="BK17" s="759"/>
      <c r="BL17" s="760"/>
      <c r="BM17" s="582"/>
      <c r="BN17" s="582"/>
      <c r="BO17" s="582"/>
      <c r="BQ17" s="582"/>
    </row>
    <row r="18" spans="1:69" x14ac:dyDescent="0.25">
      <c r="A18" s="601" t="s">
        <v>18</v>
      </c>
      <c r="B18" s="761"/>
      <c r="C18" s="761"/>
      <c r="D18" s="762"/>
      <c r="E18" s="761"/>
      <c r="F18" s="762"/>
      <c r="G18" s="761"/>
      <c r="H18" s="762"/>
      <c r="I18" s="602"/>
      <c r="J18" s="761"/>
      <c r="K18" s="761"/>
      <c r="L18" s="762"/>
      <c r="M18" s="761"/>
      <c r="N18" s="762"/>
      <c r="O18" s="761"/>
      <c r="P18" s="762"/>
      <c r="Q18" s="602"/>
      <c r="R18" s="761"/>
      <c r="S18" s="761"/>
      <c r="T18" s="762"/>
      <c r="U18" s="761"/>
      <c r="V18" s="762"/>
      <c r="W18" s="761"/>
      <c r="X18" s="762"/>
      <c r="Y18" s="602"/>
      <c r="Z18" s="761"/>
      <c r="AA18" s="761"/>
      <c r="AB18" s="762"/>
      <c r="AC18" s="761"/>
      <c r="AD18" s="762"/>
      <c r="AE18" s="761"/>
      <c r="AF18" s="762"/>
      <c r="AG18" s="602"/>
      <c r="AH18" s="759">
        <v>1786.1538461538462</v>
      </c>
      <c r="AI18" s="761">
        <v>10</v>
      </c>
      <c r="AJ18" s="762"/>
      <c r="AK18" s="761">
        <v>24</v>
      </c>
      <c r="AL18" s="762"/>
      <c r="AM18" s="761">
        <v>11</v>
      </c>
      <c r="AN18" s="762"/>
      <c r="AO18" s="602"/>
      <c r="AP18" s="759">
        <v>423.69230769230768</v>
      </c>
      <c r="AQ18" s="761">
        <v>5</v>
      </c>
      <c r="AR18" s="762"/>
      <c r="AS18" s="761">
        <v>5</v>
      </c>
      <c r="AT18" s="762"/>
      <c r="AU18" s="761">
        <v>4</v>
      </c>
      <c r="AV18" s="762"/>
      <c r="AW18" s="602"/>
      <c r="AX18" s="773">
        <v>71.615384615384613</v>
      </c>
      <c r="AY18" s="761">
        <v>0</v>
      </c>
      <c r="AZ18" s="762"/>
      <c r="BA18" s="761">
        <v>1</v>
      </c>
      <c r="BB18" s="762"/>
      <c r="BC18" s="761">
        <v>1</v>
      </c>
      <c r="BD18" s="762"/>
      <c r="BE18" s="602"/>
      <c r="BF18" s="761"/>
      <c r="BG18" s="761"/>
      <c r="BH18" s="762"/>
      <c r="BI18" s="761"/>
      <c r="BJ18" s="762"/>
      <c r="BK18" s="761"/>
      <c r="BL18" s="762"/>
      <c r="BM18" s="582"/>
      <c r="BN18" s="582"/>
      <c r="BO18" s="582"/>
      <c r="BQ18" s="582"/>
    </row>
    <row r="19" spans="1:69" x14ac:dyDescent="0.25">
      <c r="A19" s="589" t="s">
        <v>137</v>
      </c>
      <c r="B19" s="759"/>
      <c r="C19" s="599"/>
      <c r="D19" s="590"/>
      <c r="E19" s="599"/>
      <c r="F19" s="590"/>
      <c r="G19" s="599"/>
      <c r="H19" s="590"/>
      <c r="I19" s="599"/>
      <c r="J19" s="759"/>
      <c r="K19" s="599"/>
      <c r="L19" s="590"/>
      <c r="M19" s="599"/>
      <c r="N19" s="590"/>
      <c r="O19" s="599"/>
      <c r="P19" s="590"/>
      <c r="Q19" s="599"/>
      <c r="R19" s="759"/>
      <c r="S19" s="599"/>
      <c r="T19" s="590"/>
      <c r="U19" s="599"/>
      <c r="V19" s="590"/>
      <c r="W19" s="599"/>
      <c r="X19" s="590"/>
      <c r="Y19" s="599"/>
      <c r="Z19" s="759"/>
      <c r="AA19" s="599"/>
      <c r="AB19" s="590"/>
      <c r="AC19" s="599"/>
      <c r="AD19" s="590"/>
      <c r="AE19" s="599"/>
      <c r="AF19" s="590"/>
      <c r="AG19" s="599"/>
      <c r="AH19" s="759">
        <v>0</v>
      </c>
      <c r="AI19" s="599"/>
      <c r="AJ19" s="590"/>
      <c r="AK19" s="599"/>
      <c r="AL19" s="590"/>
      <c r="AM19" s="599"/>
      <c r="AN19" s="590"/>
      <c r="AO19" s="599"/>
      <c r="AP19" s="759">
        <v>0</v>
      </c>
      <c r="AQ19" s="599"/>
      <c r="AR19" s="590"/>
      <c r="AS19" s="599"/>
      <c r="AT19" s="590"/>
      <c r="AU19" s="599"/>
      <c r="AV19" s="590"/>
      <c r="AW19" s="599"/>
      <c r="AX19" s="773">
        <v>0</v>
      </c>
      <c r="AY19" s="599"/>
      <c r="AZ19" s="590"/>
      <c r="BA19" s="599"/>
      <c r="BB19" s="590"/>
      <c r="BC19" s="599"/>
      <c r="BD19" s="590"/>
      <c r="BE19" s="599"/>
      <c r="BF19" s="759"/>
      <c r="BG19" s="599"/>
      <c r="BH19" s="590"/>
      <c r="BI19" s="599"/>
      <c r="BJ19" s="590"/>
      <c r="BK19" s="599"/>
      <c r="BL19" s="590"/>
    </row>
    <row r="20" spans="1:69" s="589" customFormat="1" x14ac:dyDescent="0.25">
      <c r="A20" s="589" t="s">
        <v>95</v>
      </c>
      <c r="B20" s="763"/>
      <c r="C20" s="764"/>
      <c r="D20" s="765"/>
      <c r="E20" s="764"/>
      <c r="F20" s="765"/>
      <c r="G20" s="764"/>
      <c r="H20" s="765"/>
      <c r="I20" s="599"/>
      <c r="J20" s="763"/>
      <c r="K20" s="764"/>
      <c r="L20" s="765"/>
      <c r="M20" s="764"/>
      <c r="N20" s="765"/>
      <c r="O20" s="764"/>
      <c r="P20" s="765"/>
      <c r="Q20" s="599"/>
      <c r="R20" s="763"/>
      <c r="S20" s="764"/>
      <c r="T20" s="765"/>
      <c r="U20" s="764"/>
      <c r="V20" s="765"/>
      <c r="W20" s="764"/>
      <c r="X20" s="765"/>
      <c r="Y20" s="599"/>
      <c r="Z20" s="763"/>
      <c r="AA20" s="764"/>
      <c r="AB20" s="765"/>
      <c r="AC20" s="764"/>
      <c r="AD20" s="765"/>
      <c r="AE20" s="764"/>
      <c r="AF20" s="765"/>
      <c r="AG20" s="599"/>
      <c r="AH20" s="759">
        <v>0</v>
      </c>
      <c r="AI20" s="764"/>
      <c r="AJ20" s="765"/>
      <c r="AK20" s="764"/>
      <c r="AL20" s="765"/>
      <c r="AM20" s="764"/>
      <c r="AN20" s="765"/>
      <c r="AO20" s="599"/>
      <c r="AP20" s="759">
        <v>0</v>
      </c>
      <c r="AQ20" s="764"/>
      <c r="AR20" s="765"/>
      <c r="AS20" s="764"/>
      <c r="AT20" s="765"/>
      <c r="AU20" s="764"/>
      <c r="AV20" s="765"/>
      <c r="AW20" s="599"/>
      <c r="AX20" s="773">
        <v>0</v>
      </c>
      <c r="AY20" s="764"/>
      <c r="AZ20" s="765"/>
      <c r="BA20" s="764"/>
      <c r="BB20" s="765"/>
      <c r="BC20" s="764"/>
      <c r="BD20" s="765"/>
      <c r="BE20" s="599"/>
      <c r="BF20" s="763"/>
      <c r="BG20" s="764"/>
      <c r="BH20" s="765"/>
      <c r="BI20" s="764"/>
      <c r="BJ20" s="765"/>
      <c r="BK20" s="764"/>
      <c r="BL20" s="765"/>
    </row>
    <row r="21" spans="1:69" x14ac:dyDescent="0.25">
      <c r="A21" s="600" t="s">
        <v>21</v>
      </c>
      <c r="B21" s="759"/>
      <c r="C21" s="759"/>
      <c r="D21" s="760"/>
      <c r="E21" s="759"/>
      <c r="F21" s="760"/>
      <c r="G21" s="759"/>
      <c r="H21" s="760"/>
      <c r="I21" s="590"/>
      <c r="J21" s="759"/>
      <c r="K21" s="759"/>
      <c r="L21" s="760"/>
      <c r="M21" s="759"/>
      <c r="N21" s="760"/>
      <c r="O21" s="759"/>
      <c r="P21" s="760"/>
      <c r="Q21" s="590"/>
      <c r="R21" s="759"/>
      <c r="S21" s="759"/>
      <c r="T21" s="760"/>
      <c r="U21" s="759"/>
      <c r="V21" s="760"/>
      <c r="W21" s="759"/>
      <c r="X21" s="760"/>
      <c r="Y21" s="590"/>
      <c r="Z21" s="759"/>
      <c r="AA21" s="759"/>
      <c r="AB21" s="760"/>
      <c r="AC21" s="759"/>
      <c r="AD21" s="760"/>
      <c r="AE21" s="759"/>
      <c r="AF21" s="760"/>
      <c r="AG21" s="590"/>
      <c r="AH21" s="759">
        <v>2265.9166666666665</v>
      </c>
      <c r="AI21" s="759">
        <f>SUM(AI23:AI26)</f>
        <v>19</v>
      </c>
      <c r="AJ21" s="760"/>
      <c r="AK21" s="759">
        <f>SUM(AK23:AK26)</f>
        <v>43</v>
      </c>
      <c r="AL21" s="760"/>
      <c r="AM21" s="759">
        <f>SUM(AM23:AM26)</f>
        <v>25</v>
      </c>
      <c r="AN21" s="760"/>
      <c r="AO21" s="590"/>
      <c r="AP21" s="759">
        <v>1171.9166666666667</v>
      </c>
      <c r="AQ21" s="759">
        <f>SUM(AQ23:AQ26)</f>
        <v>13</v>
      </c>
      <c r="AR21" s="760"/>
      <c r="AS21" s="759">
        <f>SUM(AS23:AS26)</f>
        <v>16</v>
      </c>
      <c r="AT21" s="760"/>
      <c r="AU21" s="759">
        <f>SUM(AU23:AU26)</f>
        <v>7</v>
      </c>
      <c r="AV21" s="760"/>
      <c r="AW21" s="590"/>
      <c r="AX21" s="773">
        <v>82.75</v>
      </c>
      <c r="AY21" s="759">
        <f>SUM(AY23:AY26)</f>
        <v>0</v>
      </c>
      <c r="AZ21" s="760"/>
      <c r="BA21" s="759">
        <f>SUM(BA23:BA26)</f>
        <v>0</v>
      </c>
      <c r="BB21" s="760"/>
      <c r="BC21" s="759">
        <f>SUM(BC23:BC26)</f>
        <v>0</v>
      </c>
      <c r="BD21" s="760"/>
      <c r="BE21" s="590"/>
      <c r="BF21" s="759"/>
      <c r="BG21" s="759"/>
      <c r="BH21" s="760"/>
      <c r="BI21" s="759"/>
      <c r="BJ21" s="760"/>
      <c r="BK21" s="759"/>
      <c r="BL21" s="760"/>
      <c r="BM21" s="582"/>
      <c r="BN21" s="582"/>
      <c r="BO21" s="582"/>
      <c r="BQ21" s="582"/>
    </row>
    <row r="22" spans="1:69" x14ac:dyDescent="0.25">
      <c r="A22" s="608" t="s">
        <v>22</v>
      </c>
      <c r="B22" s="759"/>
      <c r="C22" s="759"/>
      <c r="D22" s="760"/>
      <c r="E22" s="759"/>
      <c r="F22" s="760"/>
      <c r="G22" s="759"/>
      <c r="H22" s="760"/>
      <c r="I22" s="599"/>
      <c r="J22" s="759"/>
      <c r="K22" s="759"/>
      <c r="L22" s="760"/>
      <c r="M22" s="759"/>
      <c r="N22" s="760"/>
      <c r="O22" s="759"/>
      <c r="P22" s="760"/>
      <c r="Q22" s="599"/>
      <c r="R22" s="759"/>
      <c r="S22" s="759"/>
      <c r="T22" s="760"/>
      <c r="U22" s="759"/>
      <c r="V22" s="760"/>
      <c r="W22" s="759"/>
      <c r="X22" s="760"/>
      <c r="Y22" s="599"/>
      <c r="Z22" s="759"/>
      <c r="AA22" s="759"/>
      <c r="AB22" s="760"/>
      <c r="AC22" s="759"/>
      <c r="AD22" s="760"/>
      <c r="AE22" s="759"/>
      <c r="AF22" s="760"/>
      <c r="AG22" s="599"/>
      <c r="AH22" s="759">
        <v>0</v>
      </c>
      <c r="AI22" s="759"/>
      <c r="AJ22" s="760"/>
      <c r="AK22" s="759"/>
      <c r="AL22" s="760"/>
      <c r="AM22" s="759"/>
      <c r="AN22" s="760"/>
      <c r="AO22" s="599"/>
      <c r="AP22" s="759">
        <v>0</v>
      </c>
      <c r="AQ22" s="759"/>
      <c r="AR22" s="760"/>
      <c r="AS22" s="759"/>
      <c r="AT22" s="760"/>
      <c r="AU22" s="759"/>
      <c r="AV22" s="760"/>
      <c r="AW22" s="599"/>
      <c r="AX22" s="773">
        <v>0</v>
      </c>
      <c r="AY22" s="759"/>
      <c r="AZ22" s="760"/>
      <c r="BA22" s="759"/>
      <c r="BB22" s="760"/>
      <c r="BC22" s="759"/>
      <c r="BD22" s="760"/>
      <c r="BE22" s="599"/>
      <c r="BF22" s="759"/>
      <c r="BG22" s="759"/>
      <c r="BH22" s="760"/>
      <c r="BI22" s="759"/>
      <c r="BJ22" s="760"/>
      <c r="BK22" s="759"/>
      <c r="BL22" s="760"/>
    </row>
    <row r="23" spans="1:69" x14ac:dyDescent="0.25">
      <c r="A23" s="608" t="s">
        <v>23</v>
      </c>
      <c r="B23" s="759"/>
      <c r="C23" s="759"/>
      <c r="D23" s="760"/>
      <c r="E23" s="759"/>
      <c r="F23" s="760"/>
      <c r="G23" s="759"/>
      <c r="H23" s="760"/>
      <c r="I23" s="590"/>
      <c r="J23" s="759"/>
      <c r="K23" s="759"/>
      <c r="L23" s="760"/>
      <c r="M23" s="759"/>
      <c r="N23" s="760"/>
      <c r="O23" s="759"/>
      <c r="P23" s="760"/>
      <c r="Q23" s="590"/>
      <c r="R23" s="759"/>
      <c r="S23" s="759"/>
      <c r="T23" s="760"/>
      <c r="U23" s="759"/>
      <c r="V23" s="760"/>
      <c r="W23" s="759"/>
      <c r="X23" s="760"/>
      <c r="Y23" s="590"/>
      <c r="Z23" s="759"/>
      <c r="AA23" s="759"/>
      <c r="AB23" s="760"/>
      <c r="AC23" s="759"/>
      <c r="AD23" s="760"/>
      <c r="AE23" s="759"/>
      <c r="AF23" s="760"/>
      <c r="AG23" s="590"/>
      <c r="AH23" s="759">
        <v>1187.7692307692307</v>
      </c>
      <c r="AI23" s="759">
        <v>13</v>
      </c>
      <c r="AJ23" s="760"/>
      <c r="AK23" s="759">
        <v>22</v>
      </c>
      <c r="AL23" s="760"/>
      <c r="AM23" s="759">
        <v>12</v>
      </c>
      <c r="AN23" s="760"/>
      <c r="AO23" s="590"/>
      <c r="AP23" s="759">
        <v>552.53846153846155</v>
      </c>
      <c r="AQ23" s="759">
        <v>4</v>
      </c>
      <c r="AR23" s="760"/>
      <c r="AS23" s="759">
        <v>6</v>
      </c>
      <c r="AT23" s="760"/>
      <c r="AU23" s="759">
        <v>5</v>
      </c>
      <c r="AV23" s="760"/>
      <c r="AW23" s="590"/>
      <c r="AX23" s="773">
        <v>34.230769230769234</v>
      </c>
      <c r="AY23" s="759">
        <v>0</v>
      </c>
      <c r="AZ23" s="760"/>
      <c r="BA23" s="759">
        <v>0</v>
      </c>
      <c r="BB23" s="760"/>
      <c r="BC23" s="759">
        <v>0</v>
      </c>
      <c r="BD23" s="760"/>
      <c r="BE23" s="590"/>
      <c r="BF23" s="759"/>
      <c r="BG23" s="759"/>
      <c r="BH23" s="760"/>
      <c r="BI23" s="759"/>
      <c r="BJ23" s="760"/>
      <c r="BK23" s="759"/>
      <c r="BL23" s="760"/>
      <c r="BM23" s="582"/>
      <c r="BN23" s="582"/>
      <c r="BO23" s="582"/>
      <c r="BQ23" s="582"/>
    </row>
    <row r="24" spans="1:69" x14ac:dyDescent="0.25">
      <c r="A24" s="608" t="s">
        <v>24</v>
      </c>
      <c r="B24" s="759"/>
      <c r="C24" s="759"/>
      <c r="D24" s="760"/>
      <c r="E24" s="759"/>
      <c r="F24" s="760"/>
      <c r="G24" s="759"/>
      <c r="H24" s="760"/>
      <c r="I24" s="590"/>
      <c r="J24" s="759"/>
      <c r="K24" s="759"/>
      <c r="L24" s="760"/>
      <c r="M24" s="759"/>
      <c r="N24" s="760"/>
      <c r="O24" s="759"/>
      <c r="P24" s="760"/>
      <c r="Q24" s="590"/>
      <c r="R24" s="759"/>
      <c r="S24" s="759"/>
      <c r="T24" s="760"/>
      <c r="U24" s="759"/>
      <c r="V24" s="760"/>
      <c r="W24" s="759"/>
      <c r="X24" s="760"/>
      <c r="Y24" s="590"/>
      <c r="Z24" s="759"/>
      <c r="AA24" s="759"/>
      <c r="AB24" s="760"/>
      <c r="AC24" s="759"/>
      <c r="AD24" s="760"/>
      <c r="AE24" s="759"/>
      <c r="AF24" s="760"/>
      <c r="AG24" s="590"/>
      <c r="AH24" s="759">
        <v>784.84615384615381</v>
      </c>
      <c r="AI24" s="759">
        <v>3</v>
      </c>
      <c r="AJ24" s="760"/>
      <c r="AK24" s="759">
        <v>15</v>
      </c>
      <c r="AL24" s="760"/>
      <c r="AM24" s="759">
        <v>8</v>
      </c>
      <c r="AN24" s="760"/>
      <c r="AO24" s="590"/>
      <c r="AP24" s="759">
        <v>400.84615384615387</v>
      </c>
      <c r="AQ24" s="759">
        <v>7</v>
      </c>
      <c r="AR24" s="760"/>
      <c r="AS24" s="759">
        <v>7</v>
      </c>
      <c r="AT24" s="760"/>
      <c r="AU24" s="759">
        <v>2</v>
      </c>
      <c r="AV24" s="760"/>
      <c r="AW24" s="590"/>
      <c r="AX24" s="773">
        <v>21.53846153846154</v>
      </c>
      <c r="AY24" s="759">
        <v>0</v>
      </c>
      <c r="AZ24" s="760"/>
      <c r="BA24" s="759">
        <v>0</v>
      </c>
      <c r="BB24" s="760"/>
      <c r="BC24" s="759">
        <v>0</v>
      </c>
      <c r="BD24" s="760"/>
      <c r="BE24" s="590"/>
      <c r="BF24" s="759"/>
      <c r="BG24" s="759"/>
      <c r="BH24" s="760"/>
      <c r="BI24" s="759"/>
      <c r="BJ24" s="760"/>
      <c r="BK24" s="759"/>
      <c r="BL24" s="760"/>
      <c r="BM24" s="582"/>
      <c r="BN24" s="582"/>
      <c r="BO24" s="582"/>
      <c r="BQ24" s="582"/>
    </row>
    <row r="25" spans="1:69" x14ac:dyDescent="0.25">
      <c r="A25" s="608" t="s">
        <v>25</v>
      </c>
      <c r="B25" s="759"/>
      <c r="C25" s="759"/>
      <c r="D25" s="760"/>
      <c r="E25" s="759"/>
      <c r="F25" s="760"/>
      <c r="G25" s="759"/>
      <c r="H25" s="760"/>
      <c r="I25" s="590"/>
      <c r="J25" s="759"/>
      <c r="K25" s="759"/>
      <c r="L25" s="760"/>
      <c r="M25" s="759"/>
      <c r="N25" s="760"/>
      <c r="O25" s="759"/>
      <c r="P25" s="760"/>
      <c r="Q25" s="590"/>
      <c r="R25" s="759"/>
      <c r="S25" s="759"/>
      <c r="T25" s="760"/>
      <c r="U25" s="759"/>
      <c r="V25" s="760"/>
      <c r="W25" s="759"/>
      <c r="X25" s="760"/>
      <c r="Y25" s="590"/>
      <c r="Z25" s="759"/>
      <c r="AA25" s="759"/>
      <c r="AB25" s="760"/>
      <c r="AC25" s="759"/>
      <c r="AD25" s="760"/>
      <c r="AE25" s="759"/>
      <c r="AF25" s="760"/>
      <c r="AG25" s="590"/>
      <c r="AH25" s="759">
        <v>116.15384615384616</v>
      </c>
      <c r="AI25" s="759">
        <v>2</v>
      </c>
      <c r="AJ25" s="760"/>
      <c r="AK25" s="759">
        <v>2</v>
      </c>
      <c r="AL25" s="760"/>
      <c r="AM25" s="759">
        <v>1</v>
      </c>
      <c r="AN25" s="760"/>
      <c r="AO25" s="590"/>
      <c r="AP25" s="759">
        <v>89.92307692307692</v>
      </c>
      <c r="AQ25" s="759">
        <v>1</v>
      </c>
      <c r="AR25" s="760"/>
      <c r="AS25" s="759">
        <v>1</v>
      </c>
      <c r="AT25" s="760"/>
      <c r="AU25" s="759">
        <v>0</v>
      </c>
      <c r="AV25" s="760"/>
      <c r="AW25" s="590"/>
      <c r="AX25" s="773">
        <v>10.846153846153847</v>
      </c>
      <c r="AY25" s="759">
        <v>0</v>
      </c>
      <c r="AZ25" s="760"/>
      <c r="BA25" s="759">
        <v>0</v>
      </c>
      <c r="BB25" s="760"/>
      <c r="BC25" s="759">
        <v>0</v>
      </c>
      <c r="BD25" s="760"/>
      <c r="BE25" s="590"/>
      <c r="BF25" s="759"/>
      <c r="BG25" s="759"/>
      <c r="BH25" s="760"/>
      <c r="BI25" s="759"/>
      <c r="BJ25" s="760"/>
      <c r="BK25" s="759"/>
      <c r="BL25" s="760"/>
      <c r="BM25" s="582"/>
      <c r="BN25" s="582"/>
      <c r="BO25" s="582"/>
      <c r="BQ25" s="582"/>
    </row>
    <row r="26" spans="1:69" x14ac:dyDescent="0.25">
      <c r="A26" s="608" t="s">
        <v>26</v>
      </c>
      <c r="B26" s="759"/>
      <c r="C26" s="759"/>
      <c r="D26" s="760"/>
      <c r="E26" s="759"/>
      <c r="F26" s="760"/>
      <c r="G26" s="759"/>
      <c r="H26" s="760"/>
      <c r="I26" s="590"/>
      <c r="J26" s="759"/>
      <c r="K26" s="759"/>
      <c r="L26" s="760"/>
      <c r="M26" s="759"/>
      <c r="N26" s="760"/>
      <c r="O26" s="759"/>
      <c r="P26" s="760"/>
      <c r="Q26" s="590"/>
      <c r="R26" s="759"/>
      <c r="S26" s="759"/>
      <c r="T26" s="760"/>
      <c r="U26" s="759"/>
      <c r="V26" s="760"/>
      <c r="W26" s="759"/>
      <c r="X26" s="760"/>
      <c r="Y26" s="590"/>
      <c r="Z26" s="759"/>
      <c r="AA26" s="759"/>
      <c r="AB26" s="760"/>
      <c r="AC26" s="759"/>
      <c r="AD26" s="760"/>
      <c r="AE26" s="759"/>
      <c r="AF26" s="760"/>
      <c r="AG26" s="590"/>
      <c r="AH26" s="759">
        <v>176.07692307692307</v>
      </c>
      <c r="AI26" s="759">
        <v>1</v>
      </c>
      <c r="AJ26" s="760"/>
      <c r="AK26" s="759">
        <v>4</v>
      </c>
      <c r="AL26" s="760"/>
      <c r="AM26" s="759">
        <v>4</v>
      </c>
      <c r="AN26" s="760"/>
      <c r="AO26" s="590"/>
      <c r="AP26" s="759">
        <v>127.23076923076923</v>
      </c>
      <c r="AQ26" s="759">
        <v>1</v>
      </c>
      <c r="AR26" s="760"/>
      <c r="AS26" s="759">
        <v>2</v>
      </c>
      <c r="AT26" s="760"/>
      <c r="AU26" s="759">
        <v>0</v>
      </c>
      <c r="AV26" s="760"/>
      <c r="AW26" s="590"/>
      <c r="AX26" s="773">
        <v>15.846153846153847</v>
      </c>
      <c r="AY26" s="759">
        <v>0</v>
      </c>
      <c r="AZ26" s="760"/>
      <c r="BA26" s="759">
        <v>0</v>
      </c>
      <c r="BB26" s="760"/>
      <c r="BC26" s="759">
        <v>0</v>
      </c>
      <c r="BD26" s="760"/>
      <c r="BE26" s="590"/>
      <c r="BF26" s="759"/>
      <c r="BG26" s="759"/>
      <c r="BH26" s="760"/>
      <c r="BI26" s="759"/>
      <c r="BJ26" s="760"/>
      <c r="BK26" s="759"/>
      <c r="BL26" s="760"/>
      <c r="BM26" s="582"/>
      <c r="BN26" s="582"/>
      <c r="BO26" s="582"/>
      <c r="BQ26" s="582"/>
    </row>
    <row r="27" spans="1:69" x14ac:dyDescent="0.25">
      <c r="A27" s="600" t="s">
        <v>27</v>
      </c>
      <c r="B27" s="759"/>
      <c r="C27" s="759"/>
      <c r="D27" s="760"/>
      <c r="E27" s="759"/>
      <c r="F27" s="760"/>
      <c r="G27" s="759"/>
      <c r="H27" s="760"/>
      <c r="I27" s="590"/>
      <c r="J27" s="759"/>
      <c r="K27" s="759"/>
      <c r="L27" s="760"/>
      <c r="M27" s="759"/>
      <c r="N27" s="760"/>
      <c r="O27" s="759"/>
      <c r="P27" s="760"/>
      <c r="Q27" s="590"/>
      <c r="R27" s="759"/>
      <c r="S27" s="759"/>
      <c r="T27" s="760"/>
      <c r="U27" s="759"/>
      <c r="V27" s="760"/>
      <c r="W27" s="759"/>
      <c r="X27" s="760"/>
      <c r="Y27" s="590"/>
      <c r="Z27" s="759"/>
      <c r="AA27" s="759"/>
      <c r="AB27" s="760"/>
      <c r="AC27" s="759"/>
      <c r="AD27" s="760"/>
      <c r="AE27" s="759"/>
      <c r="AF27" s="760"/>
      <c r="AG27" s="590"/>
      <c r="AH27" s="759">
        <v>8032.6153846153848</v>
      </c>
      <c r="AI27" s="759">
        <v>39</v>
      </c>
      <c r="AJ27" s="760"/>
      <c r="AK27" s="759">
        <v>105</v>
      </c>
      <c r="AL27" s="760"/>
      <c r="AM27" s="759">
        <v>59</v>
      </c>
      <c r="AN27" s="760"/>
      <c r="AO27" s="590"/>
      <c r="AP27" s="759">
        <v>5244.6923076923076</v>
      </c>
      <c r="AQ27" s="759">
        <v>37</v>
      </c>
      <c r="AR27" s="760"/>
      <c r="AS27" s="759">
        <v>74</v>
      </c>
      <c r="AT27" s="760"/>
      <c r="AU27" s="759">
        <v>33</v>
      </c>
      <c r="AV27" s="760"/>
      <c r="AW27" s="590"/>
      <c r="AX27" s="773">
        <v>898.38461538461536</v>
      </c>
      <c r="AY27" s="759">
        <v>4</v>
      </c>
      <c r="AZ27" s="760"/>
      <c r="BA27" s="759">
        <v>6</v>
      </c>
      <c r="BB27" s="760"/>
      <c r="BC27" s="759">
        <v>2</v>
      </c>
      <c r="BD27" s="760"/>
      <c r="BE27" s="590"/>
      <c r="BF27" s="759"/>
      <c r="BG27" s="759"/>
      <c r="BH27" s="760"/>
      <c r="BI27" s="759"/>
      <c r="BJ27" s="760"/>
      <c r="BK27" s="759"/>
      <c r="BL27" s="760"/>
      <c r="BM27" s="582"/>
      <c r="BN27" s="582"/>
      <c r="BO27" s="582"/>
      <c r="BQ27" s="582"/>
    </row>
    <row r="28" spans="1:69" x14ac:dyDescent="0.25">
      <c r="A28" s="601" t="s">
        <v>28</v>
      </c>
      <c r="B28" s="761"/>
      <c r="C28" s="761"/>
      <c r="D28" s="762"/>
      <c r="E28" s="761"/>
      <c r="F28" s="762"/>
      <c r="G28" s="761"/>
      <c r="H28" s="762"/>
      <c r="I28" s="602"/>
      <c r="J28" s="761"/>
      <c r="K28" s="761"/>
      <c r="L28" s="762"/>
      <c r="M28" s="761"/>
      <c r="N28" s="762"/>
      <c r="O28" s="761"/>
      <c r="P28" s="762"/>
      <c r="Q28" s="602"/>
      <c r="R28" s="761"/>
      <c r="S28" s="761"/>
      <c r="T28" s="762"/>
      <c r="U28" s="761"/>
      <c r="V28" s="762"/>
      <c r="W28" s="761"/>
      <c r="X28" s="762"/>
      <c r="Y28" s="602"/>
      <c r="Z28" s="761"/>
      <c r="AA28" s="761"/>
      <c r="AB28" s="762"/>
      <c r="AC28" s="761"/>
      <c r="AD28" s="762"/>
      <c r="AE28" s="761"/>
      <c r="AF28" s="762"/>
      <c r="AG28" s="602"/>
      <c r="AH28" s="759">
        <v>3153.3846153846152</v>
      </c>
      <c r="AI28" s="761">
        <v>34</v>
      </c>
      <c r="AJ28" s="762"/>
      <c r="AK28" s="761">
        <v>61</v>
      </c>
      <c r="AL28" s="762"/>
      <c r="AM28" s="761">
        <v>33</v>
      </c>
      <c r="AN28" s="762"/>
      <c r="AO28" s="602"/>
      <c r="AP28" s="759">
        <v>1662.3076923076924</v>
      </c>
      <c r="AQ28" s="761">
        <v>20</v>
      </c>
      <c r="AR28" s="762"/>
      <c r="AS28" s="761">
        <v>21</v>
      </c>
      <c r="AT28" s="762"/>
      <c r="AU28" s="761">
        <v>12</v>
      </c>
      <c r="AV28" s="762"/>
      <c r="AW28" s="602"/>
      <c r="AX28" s="773">
        <v>342.76923076923077</v>
      </c>
      <c r="AY28" s="761">
        <v>1</v>
      </c>
      <c r="AZ28" s="762"/>
      <c r="BA28" s="761">
        <v>4</v>
      </c>
      <c r="BB28" s="762"/>
      <c r="BC28" s="761">
        <v>4</v>
      </c>
      <c r="BD28" s="762"/>
      <c r="BE28" s="602"/>
      <c r="BF28" s="761"/>
      <c r="BG28" s="761"/>
      <c r="BH28" s="762"/>
      <c r="BI28" s="761"/>
      <c r="BJ28" s="762"/>
      <c r="BK28" s="761"/>
      <c r="BL28" s="762"/>
      <c r="BM28" s="582"/>
      <c r="BN28" s="582"/>
      <c r="BO28" s="582"/>
      <c r="BQ28" s="582"/>
    </row>
    <row r="29" spans="1:69" x14ac:dyDescent="0.25">
      <c r="A29" s="589" t="s">
        <v>175</v>
      </c>
      <c r="B29" s="759"/>
      <c r="C29" s="599"/>
      <c r="D29" s="590"/>
      <c r="E29" s="599"/>
      <c r="F29" s="590"/>
      <c r="G29" s="599"/>
      <c r="H29" s="590"/>
      <c r="I29" s="599"/>
      <c r="J29" s="759"/>
      <c r="K29" s="599"/>
      <c r="L29" s="590"/>
      <c r="M29" s="599"/>
      <c r="N29" s="590"/>
      <c r="O29" s="599"/>
      <c r="P29" s="590"/>
      <c r="Q29" s="599"/>
      <c r="R29" s="759"/>
      <c r="S29" s="599"/>
      <c r="T29" s="590"/>
      <c r="U29" s="599"/>
      <c r="V29" s="590"/>
      <c r="W29" s="599"/>
      <c r="X29" s="590"/>
      <c r="Y29" s="599"/>
      <c r="Z29" s="759"/>
      <c r="AA29" s="599"/>
      <c r="AB29" s="590"/>
      <c r="AC29" s="599"/>
      <c r="AD29" s="590"/>
      <c r="AE29" s="599"/>
      <c r="AF29" s="590"/>
      <c r="AG29" s="599"/>
      <c r="AH29" s="759">
        <v>0</v>
      </c>
      <c r="AI29" s="599"/>
      <c r="AJ29" s="590"/>
      <c r="AK29" s="599"/>
      <c r="AL29" s="590"/>
      <c r="AM29" s="599"/>
      <c r="AN29" s="590"/>
      <c r="AO29" s="599"/>
      <c r="AP29" s="759">
        <v>0</v>
      </c>
      <c r="AQ29" s="599"/>
      <c r="AR29" s="590"/>
      <c r="AS29" s="599"/>
      <c r="AT29" s="590"/>
      <c r="AU29" s="599"/>
      <c r="AV29" s="590"/>
      <c r="AW29" s="599"/>
      <c r="AX29" s="773">
        <v>0</v>
      </c>
      <c r="AY29" s="599"/>
      <c r="AZ29" s="590"/>
      <c r="BA29" s="599"/>
      <c r="BB29" s="590"/>
      <c r="BC29" s="599"/>
      <c r="BD29" s="590"/>
      <c r="BE29" s="599"/>
      <c r="BF29" s="759"/>
      <c r="BG29" s="599"/>
      <c r="BH29" s="590"/>
      <c r="BI29" s="599"/>
      <c r="BJ29" s="590"/>
      <c r="BK29" s="599"/>
      <c r="BL29" s="590"/>
    </row>
    <row r="30" spans="1:69" s="589" customFormat="1" x14ac:dyDescent="0.25">
      <c r="A30" s="589" t="s">
        <v>95</v>
      </c>
      <c r="B30" s="763"/>
      <c r="C30" s="764"/>
      <c r="D30" s="765"/>
      <c r="E30" s="764"/>
      <c r="F30" s="765"/>
      <c r="G30" s="764"/>
      <c r="H30" s="765"/>
      <c r="I30" s="599"/>
      <c r="J30" s="763"/>
      <c r="K30" s="764"/>
      <c r="L30" s="765"/>
      <c r="M30" s="764"/>
      <c r="N30" s="765"/>
      <c r="O30" s="764"/>
      <c r="P30" s="765"/>
      <c r="Q30" s="599"/>
      <c r="R30" s="763"/>
      <c r="S30" s="764"/>
      <c r="T30" s="765"/>
      <c r="U30" s="764"/>
      <c r="V30" s="765"/>
      <c r="W30" s="764"/>
      <c r="X30" s="765"/>
      <c r="Y30" s="599"/>
      <c r="Z30" s="763"/>
      <c r="AA30" s="764"/>
      <c r="AB30" s="765"/>
      <c r="AC30" s="764"/>
      <c r="AD30" s="765"/>
      <c r="AE30" s="764"/>
      <c r="AF30" s="765"/>
      <c r="AG30" s="599"/>
      <c r="AH30" s="759">
        <v>0</v>
      </c>
      <c r="AI30" s="764"/>
      <c r="AJ30" s="765"/>
      <c r="AK30" s="764"/>
      <c r="AL30" s="765"/>
      <c r="AM30" s="764"/>
      <c r="AN30" s="765"/>
      <c r="AO30" s="599"/>
      <c r="AP30" s="759">
        <v>0</v>
      </c>
      <c r="AQ30" s="764"/>
      <c r="AR30" s="765"/>
      <c r="AS30" s="764"/>
      <c r="AT30" s="765"/>
      <c r="AU30" s="764"/>
      <c r="AV30" s="765"/>
      <c r="AW30" s="599"/>
      <c r="AX30" s="773">
        <v>0</v>
      </c>
      <c r="AY30" s="764"/>
      <c r="AZ30" s="765"/>
      <c r="BA30" s="764"/>
      <c r="BB30" s="765"/>
      <c r="BC30" s="764"/>
      <c r="BD30" s="765"/>
      <c r="BE30" s="599"/>
      <c r="BF30" s="763"/>
      <c r="BG30" s="764"/>
      <c r="BH30" s="765"/>
      <c r="BI30" s="764"/>
      <c r="BJ30" s="765"/>
      <c r="BK30" s="764"/>
      <c r="BL30" s="765"/>
    </row>
    <row r="31" spans="1:69" x14ac:dyDescent="0.25">
      <c r="A31" s="600" t="s">
        <v>30</v>
      </c>
      <c r="B31" s="759"/>
      <c r="C31" s="759"/>
      <c r="D31" s="760"/>
      <c r="E31" s="759"/>
      <c r="F31" s="760"/>
      <c r="G31" s="759"/>
      <c r="H31" s="760"/>
      <c r="I31" s="590"/>
      <c r="J31" s="759"/>
      <c r="K31" s="759"/>
      <c r="L31" s="760"/>
      <c r="M31" s="759"/>
      <c r="N31" s="760"/>
      <c r="O31" s="759"/>
      <c r="P31" s="760"/>
      <c r="Q31" s="590"/>
      <c r="R31" s="759"/>
      <c r="S31" s="759"/>
      <c r="T31" s="760"/>
      <c r="U31" s="759"/>
      <c r="V31" s="760"/>
      <c r="W31" s="759"/>
      <c r="X31" s="760"/>
      <c r="Y31" s="590"/>
      <c r="Z31" s="759"/>
      <c r="AA31" s="759"/>
      <c r="AB31" s="760"/>
      <c r="AC31" s="759"/>
      <c r="AD31" s="760"/>
      <c r="AE31" s="759"/>
      <c r="AF31" s="760"/>
      <c r="AG31" s="590"/>
      <c r="AH31" s="759">
        <v>614.46153846153845</v>
      </c>
      <c r="AI31" s="759">
        <v>17</v>
      </c>
      <c r="AJ31" s="760"/>
      <c r="AK31" s="759">
        <v>23</v>
      </c>
      <c r="AL31" s="760"/>
      <c r="AM31" s="759">
        <v>11</v>
      </c>
      <c r="AN31" s="760"/>
      <c r="AO31" s="590"/>
      <c r="AP31" s="759">
        <v>286.61538461538464</v>
      </c>
      <c r="AQ31" s="759">
        <v>9</v>
      </c>
      <c r="AR31" s="760"/>
      <c r="AS31" s="759">
        <v>13</v>
      </c>
      <c r="AT31" s="760"/>
      <c r="AU31" s="759">
        <v>4</v>
      </c>
      <c r="AV31" s="760"/>
      <c r="AW31" s="590"/>
      <c r="AX31" s="773">
        <v>33.07692307692308</v>
      </c>
      <c r="AY31" s="759">
        <v>0</v>
      </c>
      <c r="AZ31" s="760"/>
      <c r="BA31" s="759">
        <v>1</v>
      </c>
      <c r="BB31" s="760"/>
      <c r="BC31" s="759">
        <v>1</v>
      </c>
      <c r="BD31" s="760"/>
      <c r="BE31" s="590"/>
      <c r="BF31" s="759"/>
      <c r="BG31" s="759"/>
      <c r="BH31" s="760"/>
      <c r="BI31" s="759"/>
      <c r="BJ31" s="760"/>
      <c r="BK31" s="759"/>
      <c r="BL31" s="760"/>
      <c r="BM31" s="582"/>
      <c r="BN31" s="582"/>
      <c r="BO31" s="582"/>
      <c r="BQ31" s="582"/>
    </row>
    <row r="32" spans="1:69" x14ac:dyDescent="0.25">
      <c r="A32" s="600" t="s">
        <v>31</v>
      </c>
      <c r="B32" s="759"/>
      <c r="C32" s="759"/>
      <c r="D32" s="760"/>
      <c r="E32" s="759"/>
      <c r="F32" s="760"/>
      <c r="G32" s="759"/>
      <c r="H32" s="760"/>
      <c r="I32" s="590"/>
      <c r="J32" s="759"/>
      <c r="K32" s="759"/>
      <c r="L32" s="760"/>
      <c r="M32" s="759"/>
      <c r="N32" s="760"/>
      <c r="O32" s="759"/>
      <c r="P32" s="760"/>
      <c r="Q32" s="590"/>
      <c r="R32" s="759"/>
      <c r="S32" s="759"/>
      <c r="T32" s="760"/>
      <c r="U32" s="759"/>
      <c r="V32" s="760"/>
      <c r="W32" s="759"/>
      <c r="X32" s="760"/>
      <c r="Y32" s="590"/>
      <c r="Z32" s="759"/>
      <c r="AA32" s="759"/>
      <c r="AB32" s="760"/>
      <c r="AC32" s="759"/>
      <c r="AD32" s="760"/>
      <c r="AE32" s="759"/>
      <c r="AF32" s="760"/>
      <c r="AG32" s="590"/>
      <c r="AH32" s="759">
        <v>9627.6923076923085</v>
      </c>
      <c r="AI32" s="759">
        <v>47</v>
      </c>
      <c r="AJ32" s="760"/>
      <c r="AK32" s="759">
        <v>130</v>
      </c>
      <c r="AL32" s="760"/>
      <c r="AM32" s="759">
        <v>72</v>
      </c>
      <c r="AN32" s="760"/>
      <c r="AO32" s="590"/>
      <c r="AP32" s="759">
        <v>5852</v>
      </c>
      <c r="AQ32" s="759">
        <v>42</v>
      </c>
      <c r="AR32" s="760"/>
      <c r="AS32" s="759">
        <v>76</v>
      </c>
      <c r="AT32" s="760"/>
      <c r="AU32" s="759">
        <v>34</v>
      </c>
      <c r="AV32" s="760"/>
      <c r="AW32" s="590"/>
      <c r="AX32" s="773">
        <v>826.53846153846155</v>
      </c>
      <c r="AY32" s="759">
        <v>4</v>
      </c>
      <c r="AZ32" s="760"/>
      <c r="BA32" s="759">
        <v>5</v>
      </c>
      <c r="BB32" s="760"/>
      <c r="BC32" s="759">
        <v>2</v>
      </c>
      <c r="BD32" s="760"/>
      <c r="BE32" s="590"/>
      <c r="BF32" s="759"/>
      <c r="BG32" s="759"/>
      <c r="BH32" s="760"/>
      <c r="BI32" s="759"/>
      <c r="BJ32" s="760"/>
      <c r="BK32" s="759"/>
      <c r="BL32" s="760"/>
      <c r="BM32" s="582"/>
      <c r="BN32" s="582"/>
      <c r="BO32" s="582"/>
      <c r="BQ32" s="582"/>
    </row>
    <row r="33" spans="1:69" ht="13.8" thickBot="1" x14ac:dyDescent="0.3">
      <c r="A33" s="621" t="s">
        <v>28</v>
      </c>
      <c r="B33" s="768"/>
      <c r="C33" s="768"/>
      <c r="D33" s="769"/>
      <c r="E33" s="768"/>
      <c r="F33" s="769"/>
      <c r="G33" s="768"/>
      <c r="H33" s="769"/>
      <c r="I33" s="623"/>
      <c r="J33" s="768"/>
      <c r="K33" s="768"/>
      <c r="L33" s="769"/>
      <c r="M33" s="768"/>
      <c r="N33" s="769"/>
      <c r="O33" s="768"/>
      <c r="P33" s="769"/>
      <c r="Q33" s="623"/>
      <c r="R33" s="768"/>
      <c r="S33" s="768"/>
      <c r="T33" s="769"/>
      <c r="U33" s="768"/>
      <c r="V33" s="769"/>
      <c r="W33" s="768"/>
      <c r="X33" s="769"/>
      <c r="Y33" s="623"/>
      <c r="Z33" s="768"/>
      <c r="AA33" s="768"/>
      <c r="AB33" s="769"/>
      <c r="AC33" s="768"/>
      <c r="AD33" s="769"/>
      <c r="AE33" s="768"/>
      <c r="AF33" s="769"/>
      <c r="AG33" s="623"/>
      <c r="AH33" s="759">
        <v>3208.6923076923076</v>
      </c>
      <c r="AI33" s="768">
        <v>28</v>
      </c>
      <c r="AJ33" s="769"/>
      <c r="AK33" s="768">
        <v>56</v>
      </c>
      <c r="AL33" s="769"/>
      <c r="AM33" s="768">
        <v>34</v>
      </c>
      <c r="AN33" s="769"/>
      <c r="AO33" s="623"/>
      <c r="AP33" s="759">
        <v>1938.9230769230769</v>
      </c>
      <c r="AQ33" s="768">
        <v>19</v>
      </c>
      <c r="AR33" s="769"/>
      <c r="AS33" s="768">
        <v>22</v>
      </c>
      <c r="AT33" s="769"/>
      <c r="AU33" s="768">
        <v>14</v>
      </c>
      <c r="AV33" s="769"/>
      <c r="AW33" s="623"/>
      <c r="AX33" s="773">
        <v>464</v>
      </c>
      <c r="AY33" s="768">
        <v>1</v>
      </c>
      <c r="AZ33" s="769"/>
      <c r="BA33" s="768">
        <v>4</v>
      </c>
      <c r="BB33" s="769"/>
      <c r="BC33" s="768">
        <v>3</v>
      </c>
      <c r="BD33" s="769"/>
      <c r="BE33" s="623"/>
      <c r="BF33" s="768"/>
      <c r="BG33" s="768"/>
      <c r="BH33" s="769"/>
      <c r="BI33" s="768"/>
      <c r="BJ33" s="769"/>
      <c r="BK33" s="768"/>
      <c r="BL33" s="769"/>
      <c r="BM33" s="582"/>
      <c r="BN33" s="582"/>
      <c r="BO33" s="582"/>
      <c r="BQ33" s="582"/>
    </row>
    <row r="34" spans="1:69" x14ac:dyDescent="0.25">
      <c r="A34" s="617"/>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616"/>
      <c r="AI34" s="617"/>
      <c r="AJ34" s="590"/>
      <c r="AK34" s="617"/>
      <c r="AL34" s="590"/>
      <c r="AM34" s="617"/>
      <c r="AN34" s="590"/>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row>
    <row r="35" spans="1:69" x14ac:dyDescent="0.25">
      <c r="A35" s="595" t="s">
        <v>35</v>
      </c>
      <c r="B35" s="588"/>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617"/>
      <c r="AI35" s="617"/>
      <c r="AJ35" s="590"/>
      <c r="AK35" s="617"/>
      <c r="AL35" s="590"/>
      <c r="AM35" s="617"/>
      <c r="AN35" s="590"/>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row>
    <row r="36" spans="1:69" s="627" customFormat="1" ht="15.6" x14ac:dyDescent="0.25">
      <c r="A36" s="625" t="s">
        <v>190</v>
      </c>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J36" s="590"/>
    </row>
    <row r="37" spans="1:69" s="627" customFormat="1" ht="15.6" x14ac:dyDescent="0.25">
      <c r="A37" s="755" t="s">
        <v>191</v>
      </c>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row>
    <row r="38" spans="1:69" s="627" customFormat="1" ht="15.6" x14ac:dyDescent="0.25">
      <c r="A38" s="625" t="s">
        <v>192</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row>
    <row r="39" spans="1:69" s="627" customFormat="1" ht="15.6" x14ac:dyDescent="0.25">
      <c r="A39" s="625" t="s">
        <v>193</v>
      </c>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row>
    <row r="40" spans="1:69" s="627" customFormat="1" ht="15.6" x14ac:dyDescent="0.25">
      <c r="A40" s="625" t="s">
        <v>194</v>
      </c>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row>
    <row r="41" spans="1:69" s="771" customFormat="1" x14ac:dyDescent="0.25">
      <c r="A41" s="756"/>
      <c r="B41" s="770"/>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row>
    <row r="42" spans="1:69" s="627" customFormat="1" ht="13.5" customHeight="1" x14ac:dyDescent="0.25">
      <c r="A42" s="1061" t="s">
        <v>49</v>
      </c>
      <c r="B42" s="1061"/>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1061"/>
      <c r="AE42" s="1061"/>
      <c r="AF42" s="1061"/>
      <c r="AG42" s="1061"/>
      <c r="AH42" s="1061"/>
      <c r="AI42" s="1061"/>
      <c r="AJ42" s="1061"/>
      <c r="AK42" s="1061"/>
      <c r="AL42" s="1061"/>
      <c r="AM42" s="1061"/>
      <c r="AN42" s="1061"/>
      <c r="AO42" s="1061"/>
      <c r="AP42" s="1061"/>
      <c r="AQ42" s="1061"/>
      <c r="AR42" s="1061"/>
      <c r="AS42" s="1061"/>
      <c r="AT42" s="1061"/>
      <c r="AU42" s="1061"/>
      <c r="AV42" s="1061"/>
      <c r="AW42" s="1061"/>
      <c r="AX42" s="1061"/>
      <c r="AY42" s="1061"/>
      <c r="AZ42" s="1061"/>
      <c r="BA42" s="1061"/>
      <c r="BB42" s="1061"/>
      <c r="BC42" s="1061"/>
      <c r="BD42" s="1061"/>
      <c r="BE42" s="1061"/>
      <c r="BF42" s="1061"/>
      <c r="BG42" s="1061"/>
      <c r="BH42" s="1061"/>
      <c r="BI42" s="1061"/>
      <c r="BJ42" s="1061"/>
      <c r="BK42" s="1061"/>
      <c r="BL42" s="1061"/>
    </row>
    <row r="43" spans="1:69" s="627" customFormat="1" x14ac:dyDescent="0.25">
      <c r="A43" s="1061"/>
      <c r="B43" s="1061"/>
      <c r="C43" s="1061"/>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c r="AI43" s="1061"/>
      <c r="AJ43" s="1061"/>
      <c r="AK43" s="1061"/>
      <c r="AL43" s="1061"/>
      <c r="AM43" s="1061"/>
      <c r="AN43" s="1061"/>
      <c r="AO43" s="1061"/>
      <c r="AP43" s="1061"/>
      <c r="AQ43" s="1061"/>
      <c r="AR43" s="1061"/>
      <c r="AS43" s="1061"/>
      <c r="AT43" s="1061"/>
      <c r="AU43" s="1061"/>
      <c r="AV43" s="1061"/>
      <c r="AW43" s="1061"/>
      <c r="AX43" s="1061"/>
      <c r="AY43" s="1061"/>
      <c r="AZ43" s="1061"/>
      <c r="BA43" s="1061"/>
      <c r="BB43" s="1061"/>
      <c r="BC43" s="1061"/>
      <c r="BD43" s="1061"/>
      <c r="BE43" s="1061"/>
      <c r="BF43" s="1061"/>
      <c r="BG43" s="1061"/>
      <c r="BH43" s="1061"/>
      <c r="BI43" s="1061"/>
      <c r="BJ43" s="1061"/>
      <c r="BK43" s="1061"/>
      <c r="BL43" s="1061"/>
    </row>
    <row r="44" spans="1:69" s="627" customFormat="1" x14ac:dyDescent="0.25">
      <c r="A44" s="1061"/>
      <c r="B44" s="1061"/>
      <c r="C44" s="1061"/>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61"/>
      <c r="AB44" s="1061"/>
      <c r="AC44" s="1061"/>
      <c r="AD44" s="1061"/>
      <c r="AE44" s="1061"/>
      <c r="AF44" s="1061"/>
      <c r="AG44" s="1061"/>
      <c r="AH44" s="1061"/>
      <c r="AI44" s="1061"/>
      <c r="AJ44" s="1061"/>
      <c r="AK44" s="1061"/>
      <c r="AL44" s="1061"/>
      <c r="AM44" s="1061"/>
      <c r="AN44" s="1061"/>
      <c r="AO44" s="1061"/>
      <c r="AP44" s="1061"/>
      <c r="AQ44" s="1061"/>
      <c r="AR44" s="1061"/>
      <c r="AS44" s="1061"/>
      <c r="AT44" s="1061"/>
      <c r="AU44" s="1061"/>
      <c r="AV44" s="1061"/>
      <c r="AW44" s="1061"/>
      <c r="AX44" s="1061"/>
      <c r="AY44" s="1061"/>
      <c r="AZ44" s="1061"/>
      <c r="BA44" s="1061"/>
      <c r="BB44" s="1061"/>
      <c r="BC44" s="1061"/>
      <c r="BD44" s="1061"/>
      <c r="BE44" s="1061"/>
      <c r="BF44" s="1061"/>
      <c r="BG44" s="1061"/>
      <c r="BH44" s="1061"/>
      <c r="BI44" s="1061"/>
      <c r="BJ44" s="1061"/>
      <c r="BK44" s="1061"/>
      <c r="BL44" s="1061"/>
    </row>
    <row r="45" spans="1:69" s="627" customFormat="1" x14ac:dyDescent="0.25">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row>
    <row r="46" spans="1:69" ht="15" customHeight="1" x14ac:dyDescent="0.25">
      <c r="A46" s="1062" t="s">
        <v>176</v>
      </c>
      <c r="B46" s="1062"/>
      <c r="C46" s="1062"/>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2"/>
      <c r="AC46" s="1062"/>
      <c r="AD46" s="1062"/>
      <c r="AE46" s="1062"/>
      <c r="AF46" s="1062"/>
      <c r="AG46" s="1062"/>
      <c r="AH46" s="1062"/>
      <c r="AI46" s="1062"/>
      <c r="AJ46" s="1062"/>
      <c r="AK46" s="1062"/>
      <c r="AL46" s="1062"/>
      <c r="AM46" s="1062"/>
      <c r="AN46" s="1062"/>
      <c r="AO46" s="1062"/>
      <c r="AP46" s="1062"/>
      <c r="AQ46" s="1062"/>
      <c r="AR46" s="1062"/>
      <c r="AS46" s="1062"/>
      <c r="AT46" s="1062"/>
      <c r="AU46" s="1062"/>
      <c r="AV46" s="1062"/>
      <c r="AW46" s="1062"/>
      <c r="AX46" s="1062"/>
      <c r="AY46" s="1062"/>
      <c r="AZ46" s="1062"/>
      <c r="BA46" s="1062"/>
      <c r="BB46" s="1062"/>
      <c r="BC46" s="1062"/>
      <c r="BD46" s="1062"/>
      <c r="BE46" s="1062"/>
      <c r="BF46" s="1062"/>
      <c r="BG46" s="1062"/>
      <c r="BH46" s="1062"/>
      <c r="BI46" s="1062"/>
      <c r="BJ46" s="1062"/>
      <c r="BK46" s="1062"/>
      <c r="BL46" s="1062"/>
    </row>
    <row r="47" spans="1:69" x14ac:dyDescent="0.25">
      <c r="A47" s="1062"/>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062"/>
      <c r="AJ47" s="1062"/>
      <c r="AK47" s="1062"/>
      <c r="AL47" s="1062"/>
      <c r="AM47" s="1062"/>
      <c r="AN47" s="1062"/>
      <c r="AO47" s="1062"/>
      <c r="AP47" s="1062"/>
      <c r="AQ47" s="1062"/>
      <c r="AR47" s="1062"/>
      <c r="AS47" s="1062"/>
      <c r="AT47" s="1062"/>
      <c r="AU47" s="1062"/>
      <c r="AV47" s="1062"/>
      <c r="AW47" s="1062"/>
      <c r="AX47" s="1062"/>
      <c r="AY47" s="1062"/>
      <c r="AZ47" s="1062"/>
      <c r="BA47" s="1062"/>
      <c r="BB47" s="1062"/>
      <c r="BC47" s="1062"/>
      <c r="BD47" s="1062"/>
      <c r="BE47" s="1062"/>
      <c r="BF47" s="1062"/>
      <c r="BG47" s="1062"/>
      <c r="BH47" s="1062"/>
      <c r="BI47" s="1062"/>
      <c r="BJ47" s="1062"/>
      <c r="BK47" s="1062"/>
      <c r="BL47" s="1062"/>
    </row>
    <row r="48" spans="1:69" x14ac:dyDescent="0.25">
      <c r="A48" s="1062"/>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062"/>
      <c r="AE48" s="1062"/>
      <c r="AF48" s="1062"/>
      <c r="AG48" s="1062"/>
      <c r="AH48" s="1062"/>
      <c r="AI48" s="1062"/>
      <c r="AJ48" s="1062"/>
      <c r="AK48" s="1062"/>
      <c r="AL48" s="1062"/>
      <c r="AM48" s="1062"/>
      <c r="AN48" s="1062"/>
      <c r="AO48" s="1062"/>
      <c r="AP48" s="1062"/>
      <c r="AQ48" s="1062"/>
      <c r="AR48" s="1062"/>
      <c r="AS48" s="1062"/>
      <c r="AT48" s="1062"/>
      <c r="AU48" s="1062"/>
      <c r="AV48" s="1062"/>
      <c r="AW48" s="1062"/>
      <c r="AX48" s="1062"/>
      <c r="AY48" s="1062"/>
      <c r="AZ48" s="1062"/>
      <c r="BA48" s="1062"/>
      <c r="BB48" s="1062"/>
      <c r="BC48" s="1062"/>
      <c r="BD48" s="1062"/>
      <c r="BE48" s="1062"/>
      <c r="BF48" s="1062"/>
      <c r="BG48" s="1062"/>
      <c r="BH48" s="1062"/>
      <c r="BI48" s="1062"/>
      <c r="BJ48" s="1062"/>
      <c r="BK48" s="1062"/>
      <c r="BL48" s="1062"/>
    </row>
    <row r="49" spans="1:64" x14ac:dyDescent="0.25">
      <c r="A49" s="1062"/>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1062"/>
      <c r="AK49" s="1062"/>
      <c r="AL49" s="1062"/>
      <c r="AM49" s="1062"/>
      <c r="AN49" s="1062"/>
      <c r="AO49" s="1062"/>
      <c r="AP49" s="1062"/>
      <c r="AQ49" s="1062"/>
      <c r="AR49" s="1062"/>
      <c r="AS49" s="1062"/>
      <c r="AT49" s="1062"/>
      <c r="AU49" s="1062"/>
      <c r="AV49" s="1062"/>
      <c r="AW49" s="1062"/>
      <c r="AX49" s="1062"/>
      <c r="AY49" s="1062"/>
      <c r="AZ49" s="1062"/>
      <c r="BA49" s="1062"/>
      <c r="BB49" s="1062"/>
      <c r="BC49" s="1062"/>
      <c r="BD49" s="1062"/>
      <c r="BE49" s="1062"/>
      <c r="BF49" s="1062"/>
      <c r="BG49" s="1062"/>
      <c r="BH49" s="1062"/>
      <c r="BI49" s="1062"/>
      <c r="BJ49" s="1062"/>
      <c r="BK49" s="1062"/>
      <c r="BL49" s="1062"/>
    </row>
    <row r="50" spans="1:64" x14ac:dyDescent="0.25">
      <c r="A50" s="1062"/>
      <c r="B50" s="1062"/>
      <c r="C50" s="1062"/>
      <c r="D50" s="1062"/>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2"/>
      <c r="AL50" s="1062"/>
      <c r="AM50" s="1062"/>
      <c r="AN50" s="1062"/>
      <c r="AO50" s="1062"/>
      <c r="AP50" s="1062"/>
      <c r="AQ50" s="1062"/>
      <c r="AR50" s="1062"/>
      <c r="AS50" s="1062"/>
      <c r="AT50" s="1062"/>
      <c r="AU50" s="1062"/>
      <c r="AV50" s="1062"/>
      <c r="AW50" s="1062"/>
      <c r="AX50" s="1062"/>
      <c r="AY50" s="1062"/>
      <c r="AZ50" s="1062"/>
      <c r="BA50" s="1062"/>
      <c r="BB50" s="1062"/>
      <c r="BC50" s="1062"/>
      <c r="BD50" s="1062"/>
      <c r="BE50" s="1062"/>
      <c r="BF50" s="1062"/>
      <c r="BG50" s="1062"/>
      <c r="BH50" s="1062"/>
      <c r="BI50" s="1062"/>
      <c r="BJ50" s="1062"/>
      <c r="BK50" s="1062"/>
      <c r="BL50" s="1062"/>
    </row>
    <row r="51" spans="1:64" x14ac:dyDescent="0.25">
      <c r="A51" s="1062"/>
      <c r="B51" s="1062"/>
      <c r="C51" s="1062"/>
      <c r="D51" s="1062"/>
      <c r="E51" s="1062"/>
      <c r="F51" s="1062"/>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2"/>
      <c r="AN51" s="1062"/>
      <c r="AO51" s="1062"/>
      <c r="AP51" s="1062"/>
      <c r="AQ51" s="1062"/>
      <c r="AR51" s="1062"/>
      <c r="AS51" s="1062"/>
      <c r="AT51" s="1062"/>
      <c r="AU51" s="1062"/>
      <c r="AV51" s="1062"/>
      <c r="AW51" s="1062"/>
      <c r="AX51" s="1062"/>
      <c r="AY51" s="1062"/>
      <c r="AZ51" s="1062"/>
      <c r="BA51" s="1062"/>
      <c r="BB51" s="1062"/>
      <c r="BC51" s="1062"/>
      <c r="BD51" s="1062"/>
      <c r="BE51" s="1062"/>
      <c r="BF51" s="1062"/>
      <c r="BG51" s="1062"/>
      <c r="BH51" s="1062"/>
      <c r="BI51" s="1062"/>
      <c r="BJ51" s="1062"/>
      <c r="BK51" s="1062"/>
      <c r="BL51" s="1062"/>
    </row>
    <row r="52" spans="1:64" x14ac:dyDescent="0.25">
      <c r="A52" s="1062"/>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c r="X52" s="1062"/>
      <c r="Y52" s="1062"/>
      <c r="Z52" s="1062"/>
      <c r="AA52" s="1062"/>
      <c r="AB52" s="1062"/>
      <c r="AC52" s="1062"/>
      <c r="AD52" s="1062"/>
      <c r="AE52" s="1062"/>
      <c r="AF52" s="1062"/>
      <c r="AG52" s="1062"/>
      <c r="AH52" s="1062"/>
      <c r="AI52" s="1062"/>
      <c r="AJ52" s="1062"/>
      <c r="AK52" s="1062"/>
      <c r="AL52" s="1062"/>
      <c r="AM52" s="1062"/>
      <c r="AN52" s="1062"/>
      <c r="AO52" s="1062"/>
      <c r="AP52" s="1062"/>
      <c r="AQ52" s="1062"/>
      <c r="AR52" s="1062"/>
      <c r="AS52" s="1062"/>
      <c r="AT52" s="1062"/>
      <c r="AU52" s="1062"/>
      <c r="AV52" s="1062"/>
      <c r="AW52" s="1062"/>
      <c r="AX52" s="1062"/>
      <c r="AY52" s="1062"/>
      <c r="AZ52" s="1062"/>
      <c r="BA52" s="1062"/>
      <c r="BB52" s="1062"/>
      <c r="BC52" s="1062"/>
      <c r="BD52" s="1062"/>
      <c r="BE52" s="1062"/>
      <c r="BF52" s="1062"/>
      <c r="BG52" s="1062"/>
      <c r="BH52" s="1062"/>
      <c r="BI52" s="1062"/>
      <c r="BJ52" s="1062"/>
      <c r="BK52" s="1062"/>
      <c r="BL52" s="1062"/>
    </row>
    <row r="53" spans="1:64" x14ac:dyDescent="0.25">
      <c r="A53" s="1062"/>
      <c r="B53" s="1062"/>
      <c r="C53" s="1062"/>
      <c r="D53" s="1062"/>
      <c r="E53" s="1062"/>
      <c r="F53" s="1062"/>
      <c r="G53" s="1062"/>
      <c r="H53" s="1062"/>
      <c r="I53" s="1062"/>
      <c r="J53" s="1062"/>
      <c r="K53" s="1062"/>
      <c r="L53" s="1062"/>
      <c r="M53" s="1062"/>
      <c r="N53" s="1062"/>
      <c r="O53" s="1062"/>
      <c r="P53" s="1062"/>
      <c r="Q53" s="1062"/>
      <c r="R53" s="1062"/>
      <c r="S53" s="1062"/>
      <c r="T53" s="1062"/>
      <c r="U53" s="1062"/>
      <c r="V53" s="1062"/>
      <c r="W53" s="1062"/>
      <c r="X53" s="1062"/>
      <c r="Y53" s="1062"/>
      <c r="Z53" s="1062"/>
      <c r="AA53" s="1062"/>
      <c r="AB53" s="1062"/>
      <c r="AC53" s="1062"/>
      <c r="AD53" s="1062"/>
      <c r="AE53" s="1062"/>
      <c r="AF53" s="1062"/>
      <c r="AG53" s="1062"/>
      <c r="AH53" s="1062"/>
      <c r="AI53" s="1062"/>
      <c r="AJ53" s="1062"/>
      <c r="AK53" s="1062"/>
      <c r="AL53" s="1062"/>
      <c r="AM53" s="1062"/>
      <c r="AN53" s="1062"/>
      <c r="AO53" s="1062"/>
      <c r="AP53" s="1062"/>
      <c r="AQ53" s="1062"/>
      <c r="AR53" s="1062"/>
      <c r="AS53" s="1062"/>
      <c r="AT53" s="1062"/>
      <c r="AU53" s="1062"/>
      <c r="AV53" s="1062"/>
      <c r="AW53" s="1062"/>
      <c r="AX53" s="1062"/>
      <c r="AY53" s="1062"/>
      <c r="AZ53" s="1062"/>
      <c r="BA53" s="1062"/>
      <c r="BB53" s="1062"/>
      <c r="BC53" s="1062"/>
      <c r="BD53" s="1062"/>
      <c r="BE53" s="1062"/>
      <c r="BF53" s="1062"/>
      <c r="BG53" s="1062"/>
      <c r="BH53" s="1062"/>
      <c r="BI53" s="1062"/>
      <c r="BJ53" s="1062"/>
      <c r="BK53" s="1062"/>
      <c r="BL53" s="1062"/>
    </row>
    <row r="54" spans="1:64" x14ac:dyDescent="0.25">
      <c r="A54" s="1062"/>
      <c r="B54" s="1062"/>
      <c r="C54" s="1062"/>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1062"/>
      <c r="AA54" s="1062"/>
      <c r="AB54" s="1062"/>
      <c r="AC54" s="1062"/>
      <c r="AD54" s="1062"/>
      <c r="AE54" s="1062"/>
      <c r="AF54" s="1062"/>
      <c r="AG54" s="1062"/>
      <c r="AH54" s="1062"/>
      <c r="AI54" s="1062"/>
      <c r="AJ54" s="1062"/>
      <c r="AK54" s="1062"/>
      <c r="AL54" s="1062"/>
      <c r="AM54" s="1062"/>
      <c r="AN54" s="1062"/>
      <c r="AO54" s="1062"/>
      <c r="AP54" s="1062"/>
      <c r="AQ54" s="1062"/>
      <c r="AR54" s="1062"/>
      <c r="AS54" s="1062"/>
      <c r="AT54" s="1062"/>
      <c r="AU54" s="1062"/>
      <c r="AV54" s="1062"/>
      <c r="AW54" s="1062"/>
      <c r="AX54" s="1062"/>
      <c r="AY54" s="1062"/>
      <c r="AZ54" s="1062"/>
      <c r="BA54" s="1062"/>
      <c r="BB54" s="1062"/>
      <c r="BC54" s="1062"/>
      <c r="BD54" s="1062"/>
      <c r="BE54" s="1062"/>
      <c r="BF54" s="1062"/>
      <c r="BG54" s="1062"/>
      <c r="BH54" s="1062"/>
      <c r="BI54" s="1062"/>
      <c r="BJ54" s="1062"/>
      <c r="BK54" s="1062"/>
      <c r="BL54" s="1062"/>
    </row>
    <row r="55" spans="1:64" x14ac:dyDescent="0.25">
      <c r="A55" s="1062"/>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c r="AA55" s="1062"/>
      <c r="AB55" s="1062"/>
      <c r="AC55" s="1062"/>
      <c r="AD55" s="1062"/>
      <c r="AE55" s="1062"/>
      <c r="AF55" s="1062"/>
      <c r="AG55" s="1062"/>
      <c r="AH55" s="1062"/>
      <c r="AI55" s="1062"/>
      <c r="AJ55" s="1062"/>
      <c r="AK55" s="1062"/>
      <c r="AL55" s="1062"/>
      <c r="AM55" s="1062"/>
      <c r="AN55" s="1062"/>
      <c r="AO55" s="1062"/>
      <c r="AP55" s="1062"/>
      <c r="AQ55" s="1062"/>
      <c r="AR55" s="1062"/>
      <c r="AS55" s="1062"/>
      <c r="AT55" s="1062"/>
      <c r="AU55" s="1062"/>
      <c r="AV55" s="1062"/>
      <c r="AW55" s="1062"/>
      <c r="AX55" s="1062"/>
      <c r="AY55" s="1062"/>
      <c r="AZ55" s="1062"/>
      <c r="BA55" s="1062"/>
      <c r="BB55" s="1062"/>
      <c r="BC55" s="1062"/>
      <c r="BD55" s="1062"/>
      <c r="BE55" s="1062"/>
      <c r="BF55" s="1062"/>
      <c r="BG55" s="1062"/>
      <c r="BH55" s="1062"/>
      <c r="BI55" s="1062"/>
      <c r="BJ55" s="1062"/>
      <c r="BK55" s="1062"/>
      <c r="BL55" s="1062"/>
    </row>
    <row r="56" spans="1:64" x14ac:dyDescent="0.25">
      <c r="A56" s="1062"/>
      <c r="B56" s="1062"/>
      <c r="C56" s="1062"/>
      <c r="D56" s="1062"/>
      <c r="E56" s="1062"/>
      <c r="F56" s="1062"/>
      <c r="G56" s="1062"/>
      <c r="H56" s="1062"/>
      <c r="I56" s="1062"/>
      <c r="J56" s="1062"/>
      <c r="K56" s="1062"/>
      <c r="L56" s="1062"/>
      <c r="M56" s="1062"/>
      <c r="N56" s="1062"/>
      <c r="O56" s="1062"/>
      <c r="P56" s="1062"/>
      <c r="Q56" s="1062"/>
      <c r="R56" s="1062"/>
      <c r="S56" s="1062"/>
      <c r="T56" s="1062"/>
      <c r="U56" s="1062"/>
      <c r="V56" s="1062"/>
      <c r="W56" s="1062"/>
      <c r="X56" s="1062"/>
      <c r="Y56" s="1062"/>
      <c r="Z56" s="1062"/>
      <c r="AA56" s="1062"/>
      <c r="AB56" s="1062"/>
      <c r="AC56" s="1062"/>
      <c r="AD56" s="1062"/>
      <c r="AE56" s="1062"/>
      <c r="AF56" s="1062"/>
      <c r="AG56" s="1062"/>
      <c r="AH56" s="1062"/>
      <c r="AI56" s="1062"/>
      <c r="AJ56" s="1062"/>
      <c r="AK56" s="1062"/>
      <c r="AL56" s="1062"/>
      <c r="AM56" s="1062"/>
      <c r="AN56" s="1062"/>
      <c r="AO56" s="1062"/>
      <c r="AP56" s="1062"/>
      <c r="AQ56" s="1062"/>
      <c r="AR56" s="1062"/>
      <c r="AS56" s="1062"/>
      <c r="AT56" s="1062"/>
      <c r="AU56" s="1062"/>
      <c r="AV56" s="1062"/>
      <c r="AW56" s="1062"/>
      <c r="AX56" s="1062"/>
      <c r="AY56" s="1062"/>
      <c r="AZ56" s="1062"/>
      <c r="BA56" s="1062"/>
      <c r="BB56" s="1062"/>
      <c r="BC56" s="1062"/>
      <c r="BD56" s="1062"/>
      <c r="BE56" s="1062"/>
      <c r="BF56" s="1062"/>
      <c r="BG56" s="1062"/>
      <c r="BH56" s="1062"/>
      <c r="BI56" s="1062"/>
      <c r="BJ56" s="1062"/>
      <c r="BK56" s="1062"/>
      <c r="BL56" s="1062"/>
    </row>
    <row r="57" spans="1:64" x14ac:dyDescent="0.25">
      <c r="A57" s="1062"/>
      <c r="B57" s="1062"/>
      <c r="C57" s="1062"/>
      <c r="D57" s="1062"/>
      <c r="E57" s="1062"/>
      <c r="F57" s="1062"/>
      <c r="G57" s="1062"/>
      <c r="H57" s="1062"/>
      <c r="I57" s="1062"/>
      <c r="J57" s="1062"/>
      <c r="K57" s="1062"/>
      <c r="L57" s="1062"/>
      <c r="M57" s="1062"/>
      <c r="N57" s="1062"/>
      <c r="O57" s="1062"/>
      <c r="P57" s="1062"/>
      <c r="Q57" s="1062"/>
      <c r="R57" s="1062"/>
      <c r="S57" s="1062"/>
      <c r="T57" s="1062"/>
      <c r="U57" s="1062"/>
      <c r="V57" s="1062"/>
      <c r="W57" s="1062"/>
      <c r="X57" s="1062"/>
      <c r="Y57" s="1062"/>
      <c r="Z57" s="1062"/>
      <c r="AA57" s="1062"/>
      <c r="AB57" s="1062"/>
      <c r="AC57" s="1062"/>
      <c r="AD57" s="1062"/>
      <c r="AE57" s="1062"/>
      <c r="AF57" s="1062"/>
      <c r="AG57" s="1062"/>
      <c r="AH57" s="1062"/>
      <c r="AI57" s="1062"/>
      <c r="AJ57" s="1062"/>
      <c r="AK57" s="1062"/>
      <c r="AL57" s="1062"/>
      <c r="AM57" s="1062"/>
      <c r="AN57" s="1062"/>
      <c r="AO57" s="1062"/>
      <c r="AP57" s="1062"/>
      <c r="AQ57" s="1062"/>
      <c r="AR57" s="1062"/>
      <c r="AS57" s="1062"/>
      <c r="AT57" s="1062"/>
      <c r="AU57" s="1062"/>
      <c r="AV57" s="1062"/>
      <c r="AW57" s="1062"/>
      <c r="AX57" s="1062"/>
      <c r="AY57" s="1062"/>
      <c r="AZ57" s="1062"/>
      <c r="BA57" s="1062"/>
      <c r="BB57" s="1062"/>
      <c r="BC57" s="1062"/>
      <c r="BD57" s="1062"/>
      <c r="BE57" s="1062"/>
      <c r="BF57" s="1062"/>
      <c r="BG57" s="1062"/>
      <c r="BH57" s="1062"/>
      <c r="BI57" s="1062"/>
      <c r="BJ57" s="1062"/>
      <c r="BK57" s="1062"/>
      <c r="BL57" s="1062"/>
    </row>
    <row r="58" spans="1:64" x14ac:dyDescent="0.25">
      <c r="A58" s="757"/>
      <c r="B58" s="757"/>
      <c r="C58" s="757"/>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7"/>
      <c r="AS58" s="757"/>
      <c r="AT58" s="757"/>
      <c r="AU58" s="757"/>
      <c r="AV58" s="757"/>
      <c r="AW58" s="757"/>
      <c r="AX58" s="757"/>
      <c r="AY58" s="757"/>
      <c r="AZ58" s="757"/>
      <c r="BA58" s="757"/>
      <c r="BB58" s="757"/>
      <c r="BC58" s="757"/>
      <c r="BD58" s="757"/>
      <c r="BE58" s="757"/>
      <c r="BF58" s="757"/>
      <c r="BG58" s="757"/>
      <c r="BH58" s="757"/>
      <c r="BI58" s="757"/>
      <c r="BJ58" s="757"/>
      <c r="BK58" s="757"/>
      <c r="BL58" s="757"/>
    </row>
    <row r="59" spans="1:64" x14ac:dyDescent="0.25">
      <c r="A59" s="757"/>
      <c r="B59" s="757"/>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757"/>
      <c r="AV59" s="757"/>
      <c r="AW59" s="757"/>
      <c r="AX59" s="757"/>
      <c r="AY59" s="757"/>
      <c r="AZ59" s="757"/>
      <c r="BA59" s="757"/>
      <c r="BB59" s="757"/>
      <c r="BC59" s="757"/>
      <c r="BD59" s="757"/>
      <c r="BE59" s="757"/>
      <c r="BF59" s="757"/>
      <c r="BG59" s="757"/>
      <c r="BH59" s="757"/>
      <c r="BI59" s="757"/>
      <c r="BJ59" s="757"/>
      <c r="BK59" s="757"/>
      <c r="BL59" s="757"/>
    </row>
    <row r="60" spans="1:64" x14ac:dyDescent="0.25">
      <c r="A60" s="757"/>
      <c r="B60" s="757"/>
      <c r="C60" s="757"/>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c r="AO60" s="757"/>
      <c r="AP60" s="757"/>
      <c r="AQ60" s="757"/>
      <c r="AR60" s="757"/>
      <c r="AS60" s="757"/>
      <c r="AT60" s="757"/>
      <c r="AU60" s="757"/>
      <c r="AV60" s="757"/>
      <c r="AW60" s="757"/>
      <c r="AX60" s="757"/>
      <c r="AY60" s="757"/>
      <c r="AZ60" s="757"/>
      <c r="BA60" s="757"/>
      <c r="BB60" s="757"/>
      <c r="BC60" s="757"/>
      <c r="BD60" s="757"/>
      <c r="BE60" s="757"/>
      <c r="BF60" s="757"/>
      <c r="BG60" s="757"/>
      <c r="BH60" s="757"/>
      <c r="BI60" s="757"/>
      <c r="BJ60" s="757"/>
      <c r="BK60" s="757"/>
      <c r="BL60" s="757"/>
    </row>
    <row r="61" spans="1:64" x14ac:dyDescent="0.25">
      <c r="A61" s="757"/>
      <c r="B61" s="757"/>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7"/>
      <c r="AO61" s="757"/>
      <c r="AP61" s="757"/>
      <c r="AQ61" s="757"/>
      <c r="AR61" s="757"/>
      <c r="AS61" s="757"/>
      <c r="AT61" s="757"/>
      <c r="AU61" s="757"/>
      <c r="AV61" s="757"/>
      <c r="AW61" s="757"/>
      <c r="AX61" s="757"/>
      <c r="AY61" s="757"/>
      <c r="AZ61" s="757"/>
      <c r="BA61" s="757"/>
      <c r="BB61" s="757"/>
      <c r="BC61" s="757"/>
      <c r="BD61" s="757"/>
      <c r="BE61" s="757"/>
      <c r="BF61" s="757"/>
      <c r="BG61" s="757"/>
      <c r="BH61" s="757"/>
      <c r="BI61" s="757"/>
      <c r="BJ61" s="757"/>
      <c r="BK61" s="757"/>
      <c r="BL61" s="757"/>
    </row>
  </sheetData>
  <mergeCells count="36">
    <mergeCell ref="B3:AF3"/>
    <mergeCell ref="AH3:BL3"/>
    <mergeCell ref="B4:H4"/>
    <mergeCell ref="J4:P4"/>
    <mergeCell ref="R4:X4"/>
    <mergeCell ref="Z4:AF4"/>
    <mergeCell ref="AH4:AN4"/>
    <mergeCell ref="AP4:AV4"/>
    <mergeCell ref="AX4:BD4"/>
    <mergeCell ref="BF4:BL4"/>
    <mergeCell ref="W5:X5"/>
    <mergeCell ref="AA5:AB5"/>
    <mergeCell ref="AC5:AD5"/>
    <mergeCell ref="AE5:AF5"/>
    <mergeCell ref="C5:D5"/>
    <mergeCell ref="E5:F5"/>
    <mergeCell ref="G5:H5"/>
    <mergeCell ref="K5:L5"/>
    <mergeCell ref="M5:N5"/>
    <mergeCell ref="O5:P5"/>
    <mergeCell ref="A42:BL44"/>
    <mergeCell ref="A46:BL57"/>
    <mergeCell ref="AY5:AZ5"/>
    <mergeCell ref="BA5:BB5"/>
    <mergeCell ref="BC5:BD5"/>
    <mergeCell ref="BG5:BH5"/>
    <mergeCell ref="BI5:BJ5"/>
    <mergeCell ref="BK5:BL5"/>
    <mergeCell ref="AI5:AJ5"/>
    <mergeCell ref="AK5:AL5"/>
    <mergeCell ref="AM5:AN5"/>
    <mergeCell ref="AQ5:AR5"/>
    <mergeCell ref="AS5:AT5"/>
    <mergeCell ref="AU5:AV5"/>
    <mergeCell ref="S5:T5"/>
    <mergeCell ref="U5:V5"/>
  </mergeCells>
  <pageMargins left="0.74803149606299213" right="0.74803149606299213" top="0.98425196850393704" bottom="0.98425196850393704" header="0.51181102362204722" footer="0.51181102362204722"/>
  <pageSetup paperSize="8" scale="45" fitToWidth="4" orientation="landscape" r:id="rId1"/>
  <headerFooter alignWithMargins="0"/>
  <colBreaks count="1" manualBreakCount="1">
    <brk id="32" max="60"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Q61"/>
  <sheetViews>
    <sheetView zoomScale="70" zoomScaleNormal="70" workbookViewId="0">
      <selection activeCell="BQ14" sqref="BQ14"/>
    </sheetView>
  </sheetViews>
  <sheetFormatPr defaultRowHeight="13.2" x14ac:dyDescent="0.25"/>
  <cols>
    <col min="1" max="1" width="30.5546875" style="581" customWidth="1"/>
    <col min="2" max="2" width="25.44140625" style="581" customWidth="1"/>
    <col min="3" max="4" width="11.44140625" style="581" customWidth="1"/>
    <col min="5" max="5" width="12.109375" style="581" customWidth="1"/>
    <col min="6" max="8" width="11.44140625" style="581" customWidth="1"/>
    <col min="9" max="9" width="4.5546875" style="581" customWidth="1"/>
    <col min="10" max="10" width="24.5546875" style="581" customWidth="1"/>
    <col min="11" max="12" width="11.44140625" style="581" customWidth="1"/>
    <col min="13" max="13" width="12.44140625" style="581" customWidth="1"/>
    <col min="14" max="16" width="11.44140625" style="581" customWidth="1"/>
    <col min="17" max="17" width="5" style="581" customWidth="1"/>
    <col min="18" max="18" width="23.5546875" style="581" customWidth="1"/>
    <col min="19" max="20" width="11.44140625" style="581" customWidth="1"/>
    <col min="21" max="21" width="13.109375" style="581" customWidth="1"/>
    <col min="22" max="24" width="11.44140625" style="581" customWidth="1"/>
    <col min="25" max="25" width="4" style="581" customWidth="1"/>
    <col min="26" max="26" width="23.88671875" style="581" customWidth="1"/>
    <col min="27" max="28" width="11.44140625" style="581" customWidth="1"/>
    <col min="29" max="29" width="12.88671875" style="581" customWidth="1"/>
    <col min="30" max="30" width="8.88671875" style="581" customWidth="1"/>
    <col min="31" max="31" width="10.109375" style="581" customWidth="1"/>
    <col min="32" max="32" width="8.88671875" style="581" customWidth="1"/>
    <col min="33" max="33" width="4.5546875" style="671" customWidth="1"/>
    <col min="34" max="34" width="23.88671875" style="581" customWidth="1"/>
    <col min="35" max="40" width="11.109375" style="581" customWidth="1"/>
    <col min="41" max="41" width="4.109375" style="581" customWidth="1"/>
    <col min="42" max="42" width="25.5546875" style="581" customWidth="1"/>
    <col min="43" max="48" width="11.109375" style="581" customWidth="1"/>
    <col min="49" max="49" width="3.5546875" style="581" customWidth="1"/>
    <col min="50" max="50" width="24.44140625" style="581" customWidth="1"/>
    <col min="51" max="56" width="11.109375" style="581" customWidth="1"/>
    <col min="57" max="57" width="4" style="581" customWidth="1"/>
    <col min="58" max="58" width="24.44140625" style="581" customWidth="1"/>
    <col min="59" max="65" width="11.109375" style="581" customWidth="1"/>
    <col min="66" max="66" width="13.44140625" style="581" customWidth="1"/>
    <col min="67" max="256" width="9.109375" style="581"/>
    <col min="257" max="257" width="30.5546875" style="581" customWidth="1"/>
    <col min="258" max="258" width="25.44140625" style="581" customWidth="1"/>
    <col min="259" max="260" width="11.44140625" style="581" customWidth="1"/>
    <col min="261" max="261" width="12.109375" style="581" customWidth="1"/>
    <col min="262" max="264" width="11.44140625" style="581" customWidth="1"/>
    <col min="265" max="265" width="4.5546875" style="581" customWidth="1"/>
    <col min="266" max="266" width="24.5546875" style="581" customWidth="1"/>
    <col min="267" max="268" width="11.44140625" style="581" customWidth="1"/>
    <col min="269" max="269" width="12.44140625" style="581" customWidth="1"/>
    <col min="270" max="272" width="11.44140625" style="581" customWidth="1"/>
    <col min="273" max="273" width="5" style="581" customWidth="1"/>
    <col min="274" max="274" width="23.5546875" style="581" customWidth="1"/>
    <col min="275" max="276" width="11.44140625" style="581" customWidth="1"/>
    <col min="277" max="277" width="13.109375" style="581" customWidth="1"/>
    <col min="278" max="280" width="11.44140625" style="581" customWidth="1"/>
    <col min="281" max="281" width="4" style="581" customWidth="1"/>
    <col min="282" max="282" width="23.88671875" style="581" customWidth="1"/>
    <col min="283" max="284" width="11.44140625" style="581" customWidth="1"/>
    <col min="285" max="285" width="12.88671875" style="581" customWidth="1"/>
    <col min="286" max="286" width="8.88671875" style="581" customWidth="1"/>
    <col min="287" max="287" width="10.109375" style="581" customWidth="1"/>
    <col min="288" max="288" width="8.88671875" style="581" customWidth="1"/>
    <col min="289" max="289" width="4.5546875" style="581" customWidth="1"/>
    <col min="290" max="290" width="23.88671875" style="581" customWidth="1"/>
    <col min="291" max="296" width="11.109375" style="581" customWidth="1"/>
    <col min="297" max="297" width="4.109375" style="581" customWidth="1"/>
    <col min="298" max="298" width="25.5546875" style="581" customWidth="1"/>
    <col min="299" max="304" width="11.109375" style="581" customWidth="1"/>
    <col min="305" max="305" width="3.5546875" style="581" customWidth="1"/>
    <col min="306" max="306" width="24.44140625" style="581" customWidth="1"/>
    <col min="307" max="312" width="11.109375" style="581" customWidth="1"/>
    <col min="313" max="313" width="4" style="581" customWidth="1"/>
    <col min="314" max="314" width="24.44140625" style="581" customWidth="1"/>
    <col min="315" max="321" width="11.109375" style="581" customWidth="1"/>
    <col min="322" max="322" width="13.44140625" style="581" customWidth="1"/>
    <col min="323" max="512" width="9.109375" style="581"/>
    <col min="513" max="513" width="30.5546875" style="581" customWidth="1"/>
    <col min="514" max="514" width="25.44140625" style="581" customWidth="1"/>
    <col min="515" max="516" width="11.44140625" style="581" customWidth="1"/>
    <col min="517" max="517" width="12.109375" style="581" customWidth="1"/>
    <col min="518" max="520" width="11.44140625" style="581" customWidth="1"/>
    <col min="521" max="521" width="4.5546875" style="581" customWidth="1"/>
    <col min="522" max="522" width="24.5546875" style="581" customWidth="1"/>
    <col min="523" max="524" width="11.44140625" style="581" customWidth="1"/>
    <col min="525" max="525" width="12.44140625" style="581" customWidth="1"/>
    <col min="526" max="528" width="11.44140625" style="581" customWidth="1"/>
    <col min="529" max="529" width="5" style="581" customWidth="1"/>
    <col min="530" max="530" width="23.5546875" style="581" customWidth="1"/>
    <col min="531" max="532" width="11.44140625" style="581" customWidth="1"/>
    <col min="533" max="533" width="13.109375" style="581" customWidth="1"/>
    <col min="534" max="536" width="11.44140625" style="581" customWidth="1"/>
    <col min="537" max="537" width="4" style="581" customWidth="1"/>
    <col min="538" max="538" width="23.88671875" style="581" customWidth="1"/>
    <col min="539" max="540" width="11.44140625" style="581" customWidth="1"/>
    <col min="541" max="541" width="12.88671875" style="581" customWidth="1"/>
    <col min="542" max="542" width="8.88671875" style="581" customWidth="1"/>
    <col min="543" max="543" width="10.109375" style="581" customWidth="1"/>
    <col min="544" max="544" width="8.88671875" style="581" customWidth="1"/>
    <col min="545" max="545" width="4.5546875" style="581" customWidth="1"/>
    <col min="546" max="546" width="23.88671875" style="581" customWidth="1"/>
    <col min="547" max="552" width="11.109375" style="581" customWidth="1"/>
    <col min="553" max="553" width="4.109375" style="581" customWidth="1"/>
    <col min="554" max="554" width="25.5546875" style="581" customWidth="1"/>
    <col min="555" max="560" width="11.109375" style="581" customWidth="1"/>
    <col min="561" max="561" width="3.5546875" style="581" customWidth="1"/>
    <col min="562" max="562" width="24.44140625" style="581" customWidth="1"/>
    <col min="563" max="568" width="11.109375" style="581" customWidth="1"/>
    <col min="569" max="569" width="4" style="581" customWidth="1"/>
    <col min="570" max="570" width="24.44140625" style="581" customWidth="1"/>
    <col min="571" max="577" width="11.109375" style="581" customWidth="1"/>
    <col min="578" max="578" width="13.44140625" style="581" customWidth="1"/>
    <col min="579" max="768" width="9.109375" style="581"/>
    <col min="769" max="769" width="30.5546875" style="581" customWidth="1"/>
    <col min="770" max="770" width="25.44140625" style="581" customWidth="1"/>
    <col min="771" max="772" width="11.44140625" style="581" customWidth="1"/>
    <col min="773" max="773" width="12.109375" style="581" customWidth="1"/>
    <col min="774" max="776" width="11.44140625" style="581" customWidth="1"/>
    <col min="777" max="777" width="4.5546875" style="581" customWidth="1"/>
    <col min="778" max="778" width="24.5546875" style="581" customWidth="1"/>
    <col min="779" max="780" width="11.44140625" style="581" customWidth="1"/>
    <col min="781" max="781" width="12.44140625" style="581" customWidth="1"/>
    <col min="782" max="784" width="11.44140625" style="581" customWidth="1"/>
    <col min="785" max="785" width="5" style="581" customWidth="1"/>
    <col min="786" max="786" width="23.5546875" style="581" customWidth="1"/>
    <col min="787" max="788" width="11.44140625" style="581" customWidth="1"/>
    <col min="789" max="789" width="13.109375" style="581" customWidth="1"/>
    <col min="790" max="792" width="11.44140625" style="581" customWidth="1"/>
    <col min="793" max="793" width="4" style="581" customWidth="1"/>
    <col min="794" max="794" width="23.88671875" style="581" customWidth="1"/>
    <col min="795" max="796" width="11.44140625" style="581" customWidth="1"/>
    <col min="797" max="797" width="12.88671875" style="581" customWidth="1"/>
    <col min="798" max="798" width="8.88671875" style="581" customWidth="1"/>
    <col min="799" max="799" width="10.109375" style="581" customWidth="1"/>
    <col min="800" max="800" width="8.88671875" style="581" customWidth="1"/>
    <col min="801" max="801" width="4.5546875" style="581" customWidth="1"/>
    <col min="802" max="802" width="23.88671875" style="581" customWidth="1"/>
    <col min="803" max="808" width="11.109375" style="581" customWidth="1"/>
    <col min="809" max="809" width="4.109375" style="581" customWidth="1"/>
    <col min="810" max="810" width="25.5546875" style="581" customWidth="1"/>
    <col min="811" max="816" width="11.109375" style="581" customWidth="1"/>
    <col min="817" max="817" width="3.5546875" style="581" customWidth="1"/>
    <col min="818" max="818" width="24.44140625" style="581" customWidth="1"/>
    <col min="819" max="824" width="11.109375" style="581" customWidth="1"/>
    <col min="825" max="825" width="4" style="581" customWidth="1"/>
    <col min="826" max="826" width="24.44140625" style="581" customWidth="1"/>
    <col min="827" max="833" width="11.109375" style="581" customWidth="1"/>
    <col min="834" max="834" width="13.44140625" style="581" customWidth="1"/>
    <col min="835" max="1024" width="9.109375" style="581"/>
    <col min="1025" max="1025" width="30.5546875" style="581" customWidth="1"/>
    <col min="1026" max="1026" width="25.44140625" style="581" customWidth="1"/>
    <col min="1027" max="1028" width="11.44140625" style="581" customWidth="1"/>
    <col min="1029" max="1029" width="12.109375" style="581" customWidth="1"/>
    <col min="1030" max="1032" width="11.44140625" style="581" customWidth="1"/>
    <col min="1033" max="1033" width="4.5546875" style="581" customWidth="1"/>
    <col min="1034" max="1034" width="24.5546875" style="581" customWidth="1"/>
    <col min="1035" max="1036" width="11.44140625" style="581" customWidth="1"/>
    <col min="1037" max="1037" width="12.44140625" style="581" customWidth="1"/>
    <col min="1038" max="1040" width="11.44140625" style="581" customWidth="1"/>
    <col min="1041" max="1041" width="5" style="581" customWidth="1"/>
    <col min="1042" max="1042" width="23.5546875" style="581" customWidth="1"/>
    <col min="1043" max="1044" width="11.44140625" style="581" customWidth="1"/>
    <col min="1045" max="1045" width="13.109375" style="581" customWidth="1"/>
    <col min="1046" max="1048" width="11.44140625" style="581" customWidth="1"/>
    <col min="1049" max="1049" width="4" style="581" customWidth="1"/>
    <col min="1050" max="1050" width="23.88671875" style="581" customWidth="1"/>
    <col min="1051" max="1052" width="11.44140625" style="581" customWidth="1"/>
    <col min="1053" max="1053" width="12.88671875" style="581" customWidth="1"/>
    <col min="1054" max="1054" width="8.88671875" style="581" customWidth="1"/>
    <col min="1055" max="1055" width="10.109375" style="581" customWidth="1"/>
    <col min="1056" max="1056" width="8.88671875" style="581" customWidth="1"/>
    <col min="1057" max="1057" width="4.5546875" style="581" customWidth="1"/>
    <col min="1058" max="1058" width="23.88671875" style="581" customWidth="1"/>
    <col min="1059" max="1064" width="11.109375" style="581" customWidth="1"/>
    <col min="1065" max="1065" width="4.109375" style="581" customWidth="1"/>
    <col min="1066" max="1066" width="25.5546875" style="581" customWidth="1"/>
    <col min="1067" max="1072" width="11.109375" style="581" customWidth="1"/>
    <col min="1073" max="1073" width="3.5546875" style="581" customWidth="1"/>
    <col min="1074" max="1074" width="24.44140625" style="581" customWidth="1"/>
    <col min="1075" max="1080" width="11.109375" style="581" customWidth="1"/>
    <col min="1081" max="1081" width="4" style="581" customWidth="1"/>
    <col min="1082" max="1082" width="24.44140625" style="581" customWidth="1"/>
    <col min="1083" max="1089" width="11.109375" style="581" customWidth="1"/>
    <col min="1090" max="1090" width="13.44140625" style="581" customWidth="1"/>
    <col min="1091" max="1280" width="9.109375" style="581"/>
    <col min="1281" max="1281" width="30.5546875" style="581" customWidth="1"/>
    <col min="1282" max="1282" width="25.44140625" style="581" customWidth="1"/>
    <col min="1283" max="1284" width="11.44140625" style="581" customWidth="1"/>
    <col min="1285" max="1285" width="12.109375" style="581" customWidth="1"/>
    <col min="1286" max="1288" width="11.44140625" style="581" customWidth="1"/>
    <col min="1289" max="1289" width="4.5546875" style="581" customWidth="1"/>
    <col min="1290" max="1290" width="24.5546875" style="581" customWidth="1"/>
    <col min="1291" max="1292" width="11.44140625" style="581" customWidth="1"/>
    <col min="1293" max="1293" width="12.44140625" style="581" customWidth="1"/>
    <col min="1294" max="1296" width="11.44140625" style="581" customWidth="1"/>
    <col min="1297" max="1297" width="5" style="581" customWidth="1"/>
    <col min="1298" max="1298" width="23.5546875" style="581" customWidth="1"/>
    <col min="1299" max="1300" width="11.44140625" style="581" customWidth="1"/>
    <col min="1301" max="1301" width="13.109375" style="581" customWidth="1"/>
    <col min="1302" max="1304" width="11.44140625" style="581" customWidth="1"/>
    <col min="1305" max="1305" width="4" style="581" customWidth="1"/>
    <col min="1306" max="1306" width="23.88671875" style="581" customWidth="1"/>
    <col min="1307" max="1308" width="11.44140625" style="581" customWidth="1"/>
    <col min="1309" max="1309" width="12.88671875" style="581" customWidth="1"/>
    <col min="1310" max="1310" width="8.88671875" style="581" customWidth="1"/>
    <col min="1311" max="1311" width="10.109375" style="581" customWidth="1"/>
    <col min="1312" max="1312" width="8.88671875" style="581" customWidth="1"/>
    <col min="1313" max="1313" width="4.5546875" style="581" customWidth="1"/>
    <col min="1314" max="1314" width="23.88671875" style="581" customWidth="1"/>
    <col min="1315" max="1320" width="11.109375" style="581" customWidth="1"/>
    <col min="1321" max="1321" width="4.109375" style="581" customWidth="1"/>
    <col min="1322" max="1322" width="25.5546875" style="581" customWidth="1"/>
    <col min="1323" max="1328" width="11.109375" style="581" customWidth="1"/>
    <col min="1329" max="1329" width="3.5546875" style="581" customWidth="1"/>
    <col min="1330" max="1330" width="24.44140625" style="581" customWidth="1"/>
    <col min="1331" max="1336" width="11.109375" style="581" customWidth="1"/>
    <col min="1337" max="1337" width="4" style="581" customWidth="1"/>
    <col min="1338" max="1338" width="24.44140625" style="581" customWidth="1"/>
    <col min="1339" max="1345" width="11.109375" style="581" customWidth="1"/>
    <col min="1346" max="1346" width="13.44140625" style="581" customWidth="1"/>
    <col min="1347" max="1536" width="9.109375" style="581"/>
    <col min="1537" max="1537" width="30.5546875" style="581" customWidth="1"/>
    <col min="1538" max="1538" width="25.44140625" style="581" customWidth="1"/>
    <col min="1539" max="1540" width="11.44140625" style="581" customWidth="1"/>
    <col min="1541" max="1541" width="12.109375" style="581" customWidth="1"/>
    <col min="1542" max="1544" width="11.44140625" style="581" customWidth="1"/>
    <col min="1545" max="1545" width="4.5546875" style="581" customWidth="1"/>
    <col min="1546" max="1546" width="24.5546875" style="581" customWidth="1"/>
    <col min="1547" max="1548" width="11.44140625" style="581" customWidth="1"/>
    <col min="1549" max="1549" width="12.44140625" style="581" customWidth="1"/>
    <col min="1550" max="1552" width="11.44140625" style="581" customWidth="1"/>
    <col min="1553" max="1553" width="5" style="581" customWidth="1"/>
    <col min="1554" max="1554" width="23.5546875" style="581" customWidth="1"/>
    <col min="1555" max="1556" width="11.44140625" style="581" customWidth="1"/>
    <col min="1557" max="1557" width="13.109375" style="581" customWidth="1"/>
    <col min="1558" max="1560" width="11.44140625" style="581" customWidth="1"/>
    <col min="1561" max="1561" width="4" style="581" customWidth="1"/>
    <col min="1562" max="1562" width="23.88671875" style="581" customWidth="1"/>
    <col min="1563" max="1564" width="11.44140625" style="581" customWidth="1"/>
    <col min="1565" max="1565" width="12.88671875" style="581" customWidth="1"/>
    <col min="1566" max="1566" width="8.88671875" style="581" customWidth="1"/>
    <col min="1567" max="1567" width="10.109375" style="581" customWidth="1"/>
    <col min="1568" max="1568" width="8.88671875" style="581" customWidth="1"/>
    <col min="1569" max="1569" width="4.5546875" style="581" customWidth="1"/>
    <col min="1570" max="1570" width="23.88671875" style="581" customWidth="1"/>
    <col min="1571" max="1576" width="11.109375" style="581" customWidth="1"/>
    <col min="1577" max="1577" width="4.109375" style="581" customWidth="1"/>
    <col min="1578" max="1578" width="25.5546875" style="581" customWidth="1"/>
    <col min="1579" max="1584" width="11.109375" style="581" customWidth="1"/>
    <col min="1585" max="1585" width="3.5546875" style="581" customWidth="1"/>
    <col min="1586" max="1586" width="24.44140625" style="581" customWidth="1"/>
    <col min="1587" max="1592" width="11.109375" style="581" customWidth="1"/>
    <col min="1593" max="1593" width="4" style="581" customWidth="1"/>
    <col min="1594" max="1594" width="24.44140625" style="581" customWidth="1"/>
    <col min="1595" max="1601" width="11.109375" style="581" customWidth="1"/>
    <col min="1602" max="1602" width="13.44140625" style="581" customWidth="1"/>
    <col min="1603" max="1792" width="9.109375" style="581"/>
    <col min="1793" max="1793" width="30.5546875" style="581" customWidth="1"/>
    <col min="1794" max="1794" width="25.44140625" style="581" customWidth="1"/>
    <col min="1795" max="1796" width="11.44140625" style="581" customWidth="1"/>
    <col min="1797" max="1797" width="12.109375" style="581" customWidth="1"/>
    <col min="1798" max="1800" width="11.44140625" style="581" customWidth="1"/>
    <col min="1801" max="1801" width="4.5546875" style="581" customWidth="1"/>
    <col min="1802" max="1802" width="24.5546875" style="581" customWidth="1"/>
    <col min="1803" max="1804" width="11.44140625" style="581" customWidth="1"/>
    <col min="1805" max="1805" width="12.44140625" style="581" customWidth="1"/>
    <col min="1806" max="1808" width="11.44140625" style="581" customWidth="1"/>
    <col min="1809" max="1809" width="5" style="581" customWidth="1"/>
    <col min="1810" max="1810" width="23.5546875" style="581" customWidth="1"/>
    <col min="1811" max="1812" width="11.44140625" style="581" customWidth="1"/>
    <col min="1813" max="1813" width="13.109375" style="581" customWidth="1"/>
    <col min="1814" max="1816" width="11.44140625" style="581" customWidth="1"/>
    <col min="1817" max="1817" width="4" style="581" customWidth="1"/>
    <col min="1818" max="1818" width="23.88671875" style="581" customWidth="1"/>
    <col min="1819" max="1820" width="11.44140625" style="581" customWidth="1"/>
    <col min="1821" max="1821" width="12.88671875" style="581" customWidth="1"/>
    <col min="1822" max="1822" width="8.88671875" style="581" customWidth="1"/>
    <col min="1823" max="1823" width="10.109375" style="581" customWidth="1"/>
    <col min="1824" max="1824" width="8.88671875" style="581" customWidth="1"/>
    <col min="1825" max="1825" width="4.5546875" style="581" customWidth="1"/>
    <col min="1826" max="1826" width="23.88671875" style="581" customWidth="1"/>
    <col min="1827" max="1832" width="11.109375" style="581" customWidth="1"/>
    <col min="1833" max="1833" width="4.109375" style="581" customWidth="1"/>
    <col min="1834" max="1834" width="25.5546875" style="581" customWidth="1"/>
    <col min="1835" max="1840" width="11.109375" style="581" customWidth="1"/>
    <col min="1841" max="1841" width="3.5546875" style="581" customWidth="1"/>
    <col min="1842" max="1842" width="24.44140625" style="581" customWidth="1"/>
    <col min="1843" max="1848" width="11.109375" style="581" customWidth="1"/>
    <col min="1849" max="1849" width="4" style="581" customWidth="1"/>
    <col min="1850" max="1850" width="24.44140625" style="581" customWidth="1"/>
    <col min="1851" max="1857" width="11.109375" style="581" customWidth="1"/>
    <col min="1858" max="1858" width="13.44140625" style="581" customWidth="1"/>
    <col min="1859" max="2048" width="9.109375" style="581"/>
    <col min="2049" max="2049" width="30.5546875" style="581" customWidth="1"/>
    <col min="2050" max="2050" width="25.44140625" style="581" customWidth="1"/>
    <col min="2051" max="2052" width="11.44140625" style="581" customWidth="1"/>
    <col min="2053" max="2053" width="12.109375" style="581" customWidth="1"/>
    <col min="2054" max="2056" width="11.44140625" style="581" customWidth="1"/>
    <col min="2057" max="2057" width="4.5546875" style="581" customWidth="1"/>
    <col min="2058" max="2058" width="24.5546875" style="581" customWidth="1"/>
    <col min="2059" max="2060" width="11.44140625" style="581" customWidth="1"/>
    <col min="2061" max="2061" width="12.44140625" style="581" customWidth="1"/>
    <col min="2062" max="2064" width="11.44140625" style="581" customWidth="1"/>
    <col min="2065" max="2065" width="5" style="581" customWidth="1"/>
    <col min="2066" max="2066" width="23.5546875" style="581" customWidth="1"/>
    <col min="2067" max="2068" width="11.44140625" style="581" customWidth="1"/>
    <col min="2069" max="2069" width="13.109375" style="581" customWidth="1"/>
    <col min="2070" max="2072" width="11.44140625" style="581" customWidth="1"/>
    <col min="2073" max="2073" width="4" style="581" customWidth="1"/>
    <col min="2074" max="2074" width="23.88671875" style="581" customWidth="1"/>
    <col min="2075" max="2076" width="11.44140625" style="581" customWidth="1"/>
    <col min="2077" max="2077" width="12.88671875" style="581" customWidth="1"/>
    <col min="2078" max="2078" width="8.88671875" style="581" customWidth="1"/>
    <col min="2079" max="2079" width="10.109375" style="581" customWidth="1"/>
    <col min="2080" max="2080" width="8.88671875" style="581" customWidth="1"/>
    <col min="2081" max="2081" width="4.5546875" style="581" customWidth="1"/>
    <col min="2082" max="2082" width="23.88671875" style="581" customWidth="1"/>
    <col min="2083" max="2088" width="11.109375" style="581" customWidth="1"/>
    <col min="2089" max="2089" width="4.109375" style="581" customWidth="1"/>
    <col min="2090" max="2090" width="25.5546875" style="581" customWidth="1"/>
    <col min="2091" max="2096" width="11.109375" style="581" customWidth="1"/>
    <col min="2097" max="2097" width="3.5546875" style="581" customWidth="1"/>
    <col min="2098" max="2098" width="24.44140625" style="581" customWidth="1"/>
    <col min="2099" max="2104" width="11.109375" style="581" customWidth="1"/>
    <col min="2105" max="2105" width="4" style="581" customWidth="1"/>
    <col min="2106" max="2106" width="24.44140625" style="581" customWidth="1"/>
    <col min="2107" max="2113" width="11.109375" style="581" customWidth="1"/>
    <col min="2114" max="2114" width="13.44140625" style="581" customWidth="1"/>
    <col min="2115" max="2304" width="9.109375" style="581"/>
    <col min="2305" max="2305" width="30.5546875" style="581" customWidth="1"/>
    <col min="2306" max="2306" width="25.44140625" style="581" customWidth="1"/>
    <col min="2307" max="2308" width="11.44140625" style="581" customWidth="1"/>
    <col min="2309" max="2309" width="12.109375" style="581" customWidth="1"/>
    <col min="2310" max="2312" width="11.44140625" style="581" customWidth="1"/>
    <col min="2313" max="2313" width="4.5546875" style="581" customWidth="1"/>
    <col min="2314" max="2314" width="24.5546875" style="581" customWidth="1"/>
    <col min="2315" max="2316" width="11.44140625" style="581" customWidth="1"/>
    <col min="2317" max="2317" width="12.44140625" style="581" customWidth="1"/>
    <col min="2318" max="2320" width="11.44140625" style="581" customWidth="1"/>
    <col min="2321" max="2321" width="5" style="581" customWidth="1"/>
    <col min="2322" max="2322" width="23.5546875" style="581" customWidth="1"/>
    <col min="2323" max="2324" width="11.44140625" style="581" customWidth="1"/>
    <col min="2325" max="2325" width="13.109375" style="581" customWidth="1"/>
    <col min="2326" max="2328" width="11.44140625" style="581" customWidth="1"/>
    <col min="2329" max="2329" width="4" style="581" customWidth="1"/>
    <col min="2330" max="2330" width="23.88671875" style="581" customWidth="1"/>
    <col min="2331" max="2332" width="11.44140625" style="581" customWidth="1"/>
    <col min="2333" max="2333" width="12.88671875" style="581" customWidth="1"/>
    <col min="2334" max="2334" width="8.88671875" style="581" customWidth="1"/>
    <col min="2335" max="2335" width="10.109375" style="581" customWidth="1"/>
    <col min="2336" max="2336" width="8.88671875" style="581" customWidth="1"/>
    <col min="2337" max="2337" width="4.5546875" style="581" customWidth="1"/>
    <col min="2338" max="2338" width="23.88671875" style="581" customWidth="1"/>
    <col min="2339" max="2344" width="11.109375" style="581" customWidth="1"/>
    <col min="2345" max="2345" width="4.109375" style="581" customWidth="1"/>
    <col min="2346" max="2346" width="25.5546875" style="581" customWidth="1"/>
    <col min="2347" max="2352" width="11.109375" style="581" customWidth="1"/>
    <col min="2353" max="2353" width="3.5546875" style="581" customWidth="1"/>
    <col min="2354" max="2354" width="24.44140625" style="581" customWidth="1"/>
    <col min="2355" max="2360" width="11.109375" style="581" customWidth="1"/>
    <col min="2361" max="2361" width="4" style="581" customWidth="1"/>
    <col min="2362" max="2362" width="24.44140625" style="581" customWidth="1"/>
    <col min="2363" max="2369" width="11.109375" style="581" customWidth="1"/>
    <col min="2370" max="2370" width="13.44140625" style="581" customWidth="1"/>
    <col min="2371" max="2560" width="9.109375" style="581"/>
    <col min="2561" max="2561" width="30.5546875" style="581" customWidth="1"/>
    <col min="2562" max="2562" width="25.44140625" style="581" customWidth="1"/>
    <col min="2563" max="2564" width="11.44140625" style="581" customWidth="1"/>
    <col min="2565" max="2565" width="12.109375" style="581" customWidth="1"/>
    <col min="2566" max="2568" width="11.44140625" style="581" customWidth="1"/>
    <col min="2569" max="2569" width="4.5546875" style="581" customWidth="1"/>
    <col min="2570" max="2570" width="24.5546875" style="581" customWidth="1"/>
    <col min="2571" max="2572" width="11.44140625" style="581" customWidth="1"/>
    <col min="2573" max="2573" width="12.44140625" style="581" customWidth="1"/>
    <col min="2574" max="2576" width="11.44140625" style="581" customWidth="1"/>
    <col min="2577" max="2577" width="5" style="581" customWidth="1"/>
    <col min="2578" max="2578" width="23.5546875" style="581" customWidth="1"/>
    <col min="2579" max="2580" width="11.44140625" style="581" customWidth="1"/>
    <col min="2581" max="2581" width="13.109375" style="581" customWidth="1"/>
    <col min="2582" max="2584" width="11.44140625" style="581" customWidth="1"/>
    <col min="2585" max="2585" width="4" style="581" customWidth="1"/>
    <col min="2586" max="2586" width="23.88671875" style="581" customWidth="1"/>
    <col min="2587" max="2588" width="11.44140625" style="581" customWidth="1"/>
    <col min="2589" max="2589" width="12.88671875" style="581" customWidth="1"/>
    <col min="2590" max="2590" width="8.88671875" style="581" customWidth="1"/>
    <col min="2591" max="2591" width="10.109375" style="581" customWidth="1"/>
    <col min="2592" max="2592" width="8.88671875" style="581" customWidth="1"/>
    <col min="2593" max="2593" width="4.5546875" style="581" customWidth="1"/>
    <col min="2594" max="2594" width="23.88671875" style="581" customWidth="1"/>
    <col min="2595" max="2600" width="11.109375" style="581" customWidth="1"/>
    <col min="2601" max="2601" width="4.109375" style="581" customWidth="1"/>
    <col min="2602" max="2602" width="25.5546875" style="581" customWidth="1"/>
    <col min="2603" max="2608" width="11.109375" style="581" customWidth="1"/>
    <col min="2609" max="2609" width="3.5546875" style="581" customWidth="1"/>
    <col min="2610" max="2610" width="24.44140625" style="581" customWidth="1"/>
    <col min="2611" max="2616" width="11.109375" style="581" customWidth="1"/>
    <col min="2617" max="2617" width="4" style="581" customWidth="1"/>
    <col min="2618" max="2618" width="24.44140625" style="581" customWidth="1"/>
    <col min="2619" max="2625" width="11.109375" style="581" customWidth="1"/>
    <col min="2626" max="2626" width="13.44140625" style="581" customWidth="1"/>
    <col min="2627" max="2816" width="9.109375" style="581"/>
    <col min="2817" max="2817" width="30.5546875" style="581" customWidth="1"/>
    <col min="2818" max="2818" width="25.44140625" style="581" customWidth="1"/>
    <col min="2819" max="2820" width="11.44140625" style="581" customWidth="1"/>
    <col min="2821" max="2821" width="12.109375" style="581" customWidth="1"/>
    <col min="2822" max="2824" width="11.44140625" style="581" customWidth="1"/>
    <col min="2825" max="2825" width="4.5546875" style="581" customWidth="1"/>
    <col min="2826" max="2826" width="24.5546875" style="581" customWidth="1"/>
    <col min="2827" max="2828" width="11.44140625" style="581" customWidth="1"/>
    <col min="2829" max="2829" width="12.44140625" style="581" customWidth="1"/>
    <col min="2830" max="2832" width="11.44140625" style="581" customWidth="1"/>
    <col min="2833" max="2833" width="5" style="581" customWidth="1"/>
    <col min="2834" max="2834" width="23.5546875" style="581" customWidth="1"/>
    <col min="2835" max="2836" width="11.44140625" style="581" customWidth="1"/>
    <col min="2837" max="2837" width="13.109375" style="581" customWidth="1"/>
    <col min="2838" max="2840" width="11.44140625" style="581" customWidth="1"/>
    <col min="2841" max="2841" width="4" style="581" customWidth="1"/>
    <col min="2842" max="2842" width="23.88671875" style="581" customWidth="1"/>
    <col min="2843" max="2844" width="11.44140625" style="581" customWidth="1"/>
    <col min="2845" max="2845" width="12.88671875" style="581" customWidth="1"/>
    <col min="2846" max="2846" width="8.88671875" style="581" customWidth="1"/>
    <col min="2847" max="2847" width="10.109375" style="581" customWidth="1"/>
    <col min="2848" max="2848" width="8.88671875" style="581" customWidth="1"/>
    <col min="2849" max="2849" width="4.5546875" style="581" customWidth="1"/>
    <col min="2850" max="2850" width="23.88671875" style="581" customWidth="1"/>
    <col min="2851" max="2856" width="11.109375" style="581" customWidth="1"/>
    <col min="2857" max="2857" width="4.109375" style="581" customWidth="1"/>
    <col min="2858" max="2858" width="25.5546875" style="581" customWidth="1"/>
    <col min="2859" max="2864" width="11.109375" style="581" customWidth="1"/>
    <col min="2865" max="2865" width="3.5546875" style="581" customWidth="1"/>
    <col min="2866" max="2866" width="24.44140625" style="581" customWidth="1"/>
    <col min="2867" max="2872" width="11.109375" style="581" customWidth="1"/>
    <col min="2873" max="2873" width="4" style="581" customWidth="1"/>
    <col min="2874" max="2874" width="24.44140625" style="581" customWidth="1"/>
    <col min="2875" max="2881" width="11.109375" style="581" customWidth="1"/>
    <col min="2882" max="2882" width="13.44140625" style="581" customWidth="1"/>
    <col min="2883" max="3072" width="9.109375" style="581"/>
    <col min="3073" max="3073" width="30.5546875" style="581" customWidth="1"/>
    <col min="3074" max="3074" width="25.44140625" style="581" customWidth="1"/>
    <col min="3075" max="3076" width="11.44140625" style="581" customWidth="1"/>
    <col min="3077" max="3077" width="12.109375" style="581" customWidth="1"/>
    <col min="3078" max="3080" width="11.44140625" style="581" customWidth="1"/>
    <col min="3081" max="3081" width="4.5546875" style="581" customWidth="1"/>
    <col min="3082" max="3082" width="24.5546875" style="581" customWidth="1"/>
    <col min="3083" max="3084" width="11.44140625" style="581" customWidth="1"/>
    <col min="3085" max="3085" width="12.44140625" style="581" customWidth="1"/>
    <col min="3086" max="3088" width="11.44140625" style="581" customWidth="1"/>
    <col min="3089" max="3089" width="5" style="581" customWidth="1"/>
    <col min="3090" max="3090" width="23.5546875" style="581" customWidth="1"/>
    <col min="3091" max="3092" width="11.44140625" style="581" customWidth="1"/>
    <col min="3093" max="3093" width="13.109375" style="581" customWidth="1"/>
    <col min="3094" max="3096" width="11.44140625" style="581" customWidth="1"/>
    <col min="3097" max="3097" width="4" style="581" customWidth="1"/>
    <col min="3098" max="3098" width="23.88671875" style="581" customWidth="1"/>
    <col min="3099" max="3100" width="11.44140625" style="581" customWidth="1"/>
    <col min="3101" max="3101" width="12.88671875" style="581" customWidth="1"/>
    <col min="3102" max="3102" width="8.88671875" style="581" customWidth="1"/>
    <col min="3103" max="3103" width="10.109375" style="581" customWidth="1"/>
    <col min="3104" max="3104" width="8.88671875" style="581" customWidth="1"/>
    <col min="3105" max="3105" width="4.5546875" style="581" customWidth="1"/>
    <col min="3106" max="3106" width="23.88671875" style="581" customWidth="1"/>
    <col min="3107" max="3112" width="11.109375" style="581" customWidth="1"/>
    <col min="3113" max="3113" width="4.109375" style="581" customWidth="1"/>
    <col min="3114" max="3114" width="25.5546875" style="581" customWidth="1"/>
    <col min="3115" max="3120" width="11.109375" style="581" customWidth="1"/>
    <col min="3121" max="3121" width="3.5546875" style="581" customWidth="1"/>
    <col min="3122" max="3122" width="24.44140625" style="581" customWidth="1"/>
    <col min="3123" max="3128" width="11.109375" style="581" customWidth="1"/>
    <col min="3129" max="3129" width="4" style="581" customWidth="1"/>
    <col min="3130" max="3130" width="24.44140625" style="581" customWidth="1"/>
    <col min="3131" max="3137" width="11.109375" style="581" customWidth="1"/>
    <col min="3138" max="3138" width="13.44140625" style="581" customWidth="1"/>
    <col min="3139" max="3328" width="9.109375" style="581"/>
    <col min="3329" max="3329" width="30.5546875" style="581" customWidth="1"/>
    <col min="3330" max="3330" width="25.44140625" style="581" customWidth="1"/>
    <col min="3331" max="3332" width="11.44140625" style="581" customWidth="1"/>
    <col min="3333" max="3333" width="12.109375" style="581" customWidth="1"/>
    <col min="3334" max="3336" width="11.44140625" style="581" customWidth="1"/>
    <col min="3337" max="3337" width="4.5546875" style="581" customWidth="1"/>
    <col min="3338" max="3338" width="24.5546875" style="581" customWidth="1"/>
    <col min="3339" max="3340" width="11.44140625" style="581" customWidth="1"/>
    <col min="3341" max="3341" width="12.44140625" style="581" customWidth="1"/>
    <col min="3342" max="3344" width="11.44140625" style="581" customWidth="1"/>
    <col min="3345" max="3345" width="5" style="581" customWidth="1"/>
    <col min="3346" max="3346" width="23.5546875" style="581" customWidth="1"/>
    <col min="3347" max="3348" width="11.44140625" style="581" customWidth="1"/>
    <col min="3349" max="3349" width="13.109375" style="581" customWidth="1"/>
    <col min="3350" max="3352" width="11.44140625" style="581" customWidth="1"/>
    <col min="3353" max="3353" width="4" style="581" customWidth="1"/>
    <col min="3354" max="3354" width="23.88671875" style="581" customWidth="1"/>
    <col min="3355" max="3356" width="11.44140625" style="581" customWidth="1"/>
    <col min="3357" max="3357" width="12.88671875" style="581" customWidth="1"/>
    <col min="3358" max="3358" width="8.88671875" style="581" customWidth="1"/>
    <col min="3359" max="3359" width="10.109375" style="581" customWidth="1"/>
    <col min="3360" max="3360" width="8.88671875" style="581" customWidth="1"/>
    <col min="3361" max="3361" width="4.5546875" style="581" customWidth="1"/>
    <col min="3362" max="3362" width="23.88671875" style="581" customWidth="1"/>
    <col min="3363" max="3368" width="11.109375" style="581" customWidth="1"/>
    <col min="3369" max="3369" width="4.109375" style="581" customWidth="1"/>
    <col min="3370" max="3370" width="25.5546875" style="581" customWidth="1"/>
    <col min="3371" max="3376" width="11.109375" style="581" customWidth="1"/>
    <col min="3377" max="3377" width="3.5546875" style="581" customWidth="1"/>
    <col min="3378" max="3378" width="24.44140625" style="581" customWidth="1"/>
    <col min="3379" max="3384" width="11.109375" style="581" customWidth="1"/>
    <col min="3385" max="3385" width="4" style="581" customWidth="1"/>
    <col min="3386" max="3386" width="24.44140625" style="581" customWidth="1"/>
    <col min="3387" max="3393" width="11.109375" style="581" customWidth="1"/>
    <col min="3394" max="3394" width="13.44140625" style="581" customWidth="1"/>
    <col min="3395" max="3584" width="9.109375" style="581"/>
    <col min="3585" max="3585" width="30.5546875" style="581" customWidth="1"/>
    <col min="3586" max="3586" width="25.44140625" style="581" customWidth="1"/>
    <col min="3587" max="3588" width="11.44140625" style="581" customWidth="1"/>
    <col min="3589" max="3589" width="12.109375" style="581" customWidth="1"/>
    <col min="3590" max="3592" width="11.44140625" style="581" customWidth="1"/>
    <col min="3593" max="3593" width="4.5546875" style="581" customWidth="1"/>
    <col min="3594" max="3594" width="24.5546875" style="581" customWidth="1"/>
    <col min="3595" max="3596" width="11.44140625" style="581" customWidth="1"/>
    <col min="3597" max="3597" width="12.44140625" style="581" customWidth="1"/>
    <col min="3598" max="3600" width="11.44140625" style="581" customWidth="1"/>
    <col min="3601" max="3601" width="5" style="581" customWidth="1"/>
    <col min="3602" max="3602" width="23.5546875" style="581" customWidth="1"/>
    <col min="3603" max="3604" width="11.44140625" style="581" customWidth="1"/>
    <col min="3605" max="3605" width="13.109375" style="581" customWidth="1"/>
    <col min="3606" max="3608" width="11.44140625" style="581" customWidth="1"/>
    <col min="3609" max="3609" width="4" style="581" customWidth="1"/>
    <col min="3610" max="3610" width="23.88671875" style="581" customWidth="1"/>
    <col min="3611" max="3612" width="11.44140625" style="581" customWidth="1"/>
    <col min="3613" max="3613" width="12.88671875" style="581" customWidth="1"/>
    <col min="3614" max="3614" width="8.88671875" style="581" customWidth="1"/>
    <col min="3615" max="3615" width="10.109375" style="581" customWidth="1"/>
    <col min="3616" max="3616" width="8.88671875" style="581" customWidth="1"/>
    <col min="3617" max="3617" width="4.5546875" style="581" customWidth="1"/>
    <col min="3618" max="3618" width="23.88671875" style="581" customWidth="1"/>
    <col min="3619" max="3624" width="11.109375" style="581" customWidth="1"/>
    <col min="3625" max="3625" width="4.109375" style="581" customWidth="1"/>
    <col min="3626" max="3626" width="25.5546875" style="581" customWidth="1"/>
    <col min="3627" max="3632" width="11.109375" style="581" customWidth="1"/>
    <col min="3633" max="3633" width="3.5546875" style="581" customWidth="1"/>
    <col min="3634" max="3634" width="24.44140625" style="581" customWidth="1"/>
    <col min="3635" max="3640" width="11.109375" style="581" customWidth="1"/>
    <col min="3641" max="3641" width="4" style="581" customWidth="1"/>
    <col min="3642" max="3642" width="24.44140625" style="581" customWidth="1"/>
    <col min="3643" max="3649" width="11.109375" style="581" customWidth="1"/>
    <col min="3650" max="3650" width="13.44140625" style="581" customWidth="1"/>
    <col min="3651" max="3840" width="9.109375" style="581"/>
    <col min="3841" max="3841" width="30.5546875" style="581" customWidth="1"/>
    <col min="3842" max="3842" width="25.44140625" style="581" customWidth="1"/>
    <col min="3843" max="3844" width="11.44140625" style="581" customWidth="1"/>
    <col min="3845" max="3845" width="12.109375" style="581" customWidth="1"/>
    <col min="3846" max="3848" width="11.44140625" style="581" customWidth="1"/>
    <col min="3849" max="3849" width="4.5546875" style="581" customWidth="1"/>
    <col min="3850" max="3850" width="24.5546875" style="581" customWidth="1"/>
    <col min="3851" max="3852" width="11.44140625" style="581" customWidth="1"/>
    <col min="3853" max="3853" width="12.44140625" style="581" customWidth="1"/>
    <col min="3854" max="3856" width="11.44140625" style="581" customWidth="1"/>
    <col min="3857" max="3857" width="5" style="581" customWidth="1"/>
    <col min="3858" max="3858" width="23.5546875" style="581" customWidth="1"/>
    <col min="3859" max="3860" width="11.44140625" style="581" customWidth="1"/>
    <col min="3861" max="3861" width="13.109375" style="581" customWidth="1"/>
    <col min="3862" max="3864" width="11.44140625" style="581" customWidth="1"/>
    <col min="3865" max="3865" width="4" style="581" customWidth="1"/>
    <col min="3866" max="3866" width="23.88671875" style="581" customWidth="1"/>
    <col min="3867" max="3868" width="11.44140625" style="581" customWidth="1"/>
    <col min="3869" max="3869" width="12.88671875" style="581" customWidth="1"/>
    <col min="3870" max="3870" width="8.88671875" style="581" customWidth="1"/>
    <col min="3871" max="3871" width="10.109375" style="581" customWidth="1"/>
    <col min="3872" max="3872" width="8.88671875" style="581" customWidth="1"/>
    <col min="3873" max="3873" width="4.5546875" style="581" customWidth="1"/>
    <col min="3874" max="3874" width="23.88671875" style="581" customWidth="1"/>
    <col min="3875" max="3880" width="11.109375" style="581" customWidth="1"/>
    <col min="3881" max="3881" width="4.109375" style="581" customWidth="1"/>
    <col min="3882" max="3882" width="25.5546875" style="581" customWidth="1"/>
    <col min="3883" max="3888" width="11.109375" style="581" customWidth="1"/>
    <col min="3889" max="3889" width="3.5546875" style="581" customWidth="1"/>
    <col min="3890" max="3890" width="24.44140625" style="581" customWidth="1"/>
    <col min="3891" max="3896" width="11.109375" style="581" customWidth="1"/>
    <col min="3897" max="3897" width="4" style="581" customWidth="1"/>
    <col min="3898" max="3898" width="24.44140625" style="581" customWidth="1"/>
    <col min="3899" max="3905" width="11.109375" style="581" customWidth="1"/>
    <col min="3906" max="3906" width="13.44140625" style="581" customWidth="1"/>
    <col min="3907" max="4096" width="9.109375" style="581"/>
    <col min="4097" max="4097" width="30.5546875" style="581" customWidth="1"/>
    <col min="4098" max="4098" width="25.44140625" style="581" customWidth="1"/>
    <col min="4099" max="4100" width="11.44140625" style="581" customWidth="1"/>
    <col min="4101" max="4101" width="12.109375" style="581" customWidth="1"/>
    <col min="4102" max="4104" width="11.44140625" style="581" customWidth="1"/>
    <col min="4105" max="4105" width="4.5546875" style="581" customWidth="1"/>
    <col min="4106" max="4106" width="24.5546875" style="581" customWidth="1"/>
    <col min="4107" max="4108" width="11.44140625" style="581" customWidth="1"/>
    <col min="4109" max="4109" width="12.44140625" style="581" customWidth="1"/>
    <col min="4110" max="4112" width="11.44140625" style="581" customWidth="1"/>
    <col min="4113" max="4113" width="5" style="581" customWidth="1"/>
    <col min="4114" max="4114" width="23.5546875" style="581" customWidth="1"/>
    <col min="4115" max="4116" width="11.44140625" style="581" customWidth="1"/>
    <col min="4117" max="4117" width="13.109375" style="581" customWidth="1"/>
    <col min="4118" max="4120" width="11.44140625" style="581" customWidth="1"/>
    <col min="4121" max="4121" width="4" style="581" customWidth="1"/>
    <col min="4122" max="4122" width="23.88671875" style="581" customWidth="1"/>
    <col min="4123" max="4124" width="11.44140625" style="581" customWidth="1"/>
    <col min="4125" max="4125" width="12.88671875" style="581" customWidth="1"/>
    <col min="4126" max="4126" width="8.88671875" style="581" customWidth="1"/>
    <col min="4127" max="4127" width="10.109375" style="581" customWidth="1"/>
    <col min="4128" max="4128" width="8.88671875" style="581" customWidth="1"/>
    <col min="4129" max="4129" width="4.5546875" style="581" customWidth="1"/>
    <col min="4130" max="4130" width="23.88671875" style="581" customWidth="1"/>
    <col min="4131" max="4136" width="11.109375" style="581" customWidth="1"/>
    <col min="4137" max="4137" width="4.109375" style="581" customWidth="1"/>
    <col min="4138" max="4138" width="25.5546875" style="581" customWidth="1"/>
    <col min="4139" max="4144" width="11.109375" style="581" customWidth="1"/>
    <col min="4145" max="4145" width="3.5546875" style="581" customWidth="1"/>
    <col min="4146" max="4146" width="24.44140625" style="581" customWidth="1"/>
    <col min="4147" max="4152" width="11.109375" style="581" customWidth="1"/>
    <col min="4153" max="4153" width="4" style="581" customWidth="1"/>
    <col min="4154" max="4154" width="24.44140625" style="581" customWidth="1"/>
    <col min="4155" max="4161" width="11.109375" style="581" customWidth="1"/>
    <col min="4162" max="4162" width="13.44140625" style="581" customWidth="1"/>
    <col min="4163" max="4352" width="9.109375" style="581"/>
    <col min="4353" max="4353" width="30.5546875" style="581" customWidth="1"/>
    <col min="4354" max="4354" width="25.44140625" style="581" customWidth="1"/>
    <col min="4355" max="4356" width="11.44140625" style="581" customWidth="1"/>
    <col min="4357" max="4357" width="12.109375" style="581" customWidth="1"/>
    <col min="4358" max="4360" width="11.44140625" style="581" customWidth="1"/>
    <col min="4361" max="4361" width="4.5546875" style="581" customWidth="1"/>
    <col min="4362" max="4362" width="24.5546875" style="581" customWidth="1"/>
    <col min="4363" max="4364" width="11.44140625" style="581" customWidth="1"/>
    <col min="4365" max="4365" width="12.44140625" style="581" customWidth="1"/>
    <col min="4366" max="4368" width="11.44140625" style="581" customWidth="1"/>
    <col min="4369" max="4369" width="5" style="581" customWidth="1"/>
    <col min="4370" max="4370" width="23.5546875" style="581" customWidth="1"/>
    <col min="4371" max="4372" width="11.44140625" style="581" customWidth="1"/>
    <col min="4373" max="4373" width="13.109375" style="581" customWidth="1"/>
    <col min="4374" max="4376" width="11.44140625" style="581" customWidth="1"/>
    <col min="4377" max="4377" width="4" style="581" customWidth="1"/>
    <col min="4378" max="4378" width="23.88671875" style="581" customWidth="1"/>
    <col min="4379" max="4380" width="11.44140625" style="581" customWidth="1"/>
    <col min="4381" max="4381" width="12.88671875" style="581" customWidth="1"/>
    <col min="4382" max="4382" width="8.88671875" style="581" customWidth="1"/>
    <col min="4383" max="4383" width="10.109375" style="581" customWidth="1"/>
    <col min="4384" max="4384" width="8.88671875" style="581" customWidth="1"/>
    <col min="4385" max="4385" width="4.5546875" style="581" customWidth="1"/>
    <col min="4386" max="4386" width="23.88671875" style="581" customWidth="1"/>
    <col min="4387" max="4392" width="11.109375" style="581" customWidth="1"/>
    <col min="4393" max="4393" width="4.109375" style="581" customWidth="1"/>
    <col min="4394" max="4394" width="25.5546875" style="581" customWidth="1"/>
    <col min="4395" max="4400" width="11.109375" style="581" customWidth="1"/>
    <col min="4401" max="4401" width="3.5546875" style="581" customWidth="1"/>
    <col min="4402" max="4402" width="24.44140625" style="581" customWidth="1"/>
    <col min="4403" max="4408" width="11.109375" style="581" customWidth="1"/>
    <col min="4409" max="4409" width="4" style="581" customWidth="1"/>
    <col min="4410" max="4410" width="24.44140625" style="581" customWidth="1"/>
    <col min="4411" max="4417" width="11.109375" style="581" customWidth="1"/>
    <col min="4418" max="4418" width="13.44140625" style="581" customWidth="1"/>
    <col min="4419" max="4608" width="9.109375" style="581"/>
    <col min="4609" max="4609" width="30.5546875" style="581" customWidth="1"/>
    <col min="4610" max="4610" width="25.44140625" style="581" customWidth="1"/>
    <col min="4611" max="4612" width="11.44140625" style="581" customWidth="1"/>
    <col min="4613" max="4613" width="12.109375" style="581" customWidth="1"/>
    <col min="4614" max="4616" width="11.44140625" style="581" customWidth="1"/>
    <col min="4617" max="4617" width="4.5546875" style="581" customWidth="1"/>
    <col min="4618" max="4618" width="24.5546875" style="581" customWidth="1"/>
    <col min="4619" max="4620" width="11.44140625" style="581" customWidth="1"/>
    <col min="4621" max="4621" width="12.44140625" style="581" customWidth="1"/>
    <col min="4622" max="4624" width="11.44140625" style="581" customWidth="1"/>
    <col min="4625" max="4625" width="5" style="581" customWidth="1"/>
    <col min="4626" max="4626" width="23.5546875" style="581" customWidth="1"/>
    <col min="4627" max="4628" width="11.44140625" style="581" customWidth="1"/>
    <col min="4629" max="4629" width="13.109375" style="581" customWidth="1"/>
    <col min="4630" max="4632" width="11.44140625" style="581" customWidth="1"/>
    <col min="4633" max="4633" width="4" style="581" customWidth="1"/>
    <col min="4634" max="4634" width="23.88671875" style="581" customWidth="1"/>
    <col min="4635" max="4636" width="11.44140625" style="581" customWidth="1"/>
    <col min="4637" max="4637" width="12.88671875" style="581" customWidth="1"/>
    <col min="4638" max="4638" width="8.88671875" style="581" customWidth="1"/>
    <col min="4639" max="4639" width="10.109375" style="581" customWidth="1"/>
    <col min="4640" max="4640" width="8.88671875" style="581" customWidth="1"/>
    <col min="4641" max="4641" width="4.5546875" style="581" customWidth="1"/>
    <col min="4642" max="4642" width="23.88671875" style="581" customWidth="1"/>
    <col min="4643" max="4648" width="11.109375" style="581" customWidth="1"/>
    <col min="4649" max="4649" width="4.109375" style="581" customWidth="1"/>
    <col min="4650" max="4650" width="25.5546875" style="581" customWidth="1"/>
    <col min="4651" max="4656" width="11.109375" style="581" customWidth="1"/>
    <col min="4657" max="4657" width="3.5546875" style="581" customWidth="1"/>
    <col min="4658" max="4658" width="24.44140625" style="581" customWidth="1"/>
    <col min="4659" max="4664" width="11.109375" style="581" customWidth="1"/>
    <col min="4665" max="4665" width="4" style="581" customWidth="1"/>
    <col min="4666" max="4666" width="24.44140625" style="581" customWidth="1"/>
    <col min="4667" max="4673" width="11.109375" style="581" customWidth="1"/>
    <col min="4674" max="4674" width="13.44140625" style="581" customWidth="1"/>
    <col min="4675" max="4864" width="9.109375" style="581"/>
    <col min="4865" max="4865" width="30.5546875" style="581" customWidth="1"/>
    <col min="4866" max="4866" width="25.44140625" style="581" customWidth="1"/>
    <col min="4867" max="4868" width="11.44140625" style="581" customWidth="1"/>
    <col min="4869" max="4869" width="12.109375" style="581" customWidth="1"/>
    <col min="4870" max="4872" width="11.44140625" style="581" customWidth="1"/>
    <col min="4873" max="4873" width="4.5546875" style="581" customWidth="1"/>
    <col min="4874" max="4874" width="24.5546875" style="581" customWidth="1"/>
    <col min="4875" max="4876" width="11.44140625" style="581" customWidth="1"/>
    <col min="4877" max="4877" width="12.44140625" style="581" customWidth="1"/>
    <col min="4878" max="4880" width="11.44140625" style="581" customWidth="1"/>
    <col min="4881" max="4881" width="5" style="581" customWidth="1"/>
    <col min="4882" max="4882" width="23.5546875" style="581" customWidth="1"/>
    <col min="4883" max="4884" width="11.44140625" style="581" customWidth="1"/>
    <col min="4885" max="4885" width="13.109375" style="581" customWidth="1"/>
    <col min="4886" max="4888" width="11.44140625" style="581" customWidth="1"/>
    <col min="4889" max="4889" width="4" style="581" customWidth="1"/>
    <col min="4890" max="4890" width="23.88671875" style="581" customWidth="1"/>
    <col min="4891" max="4892" width="11.44140625" style="581" customWidth="1"/>
    <col min="4893" max="4893" width="12.88671875" style="581" customWidth="1"/>
    <col min="4894" max="4894" width="8.88671875" style="581" customWidth="1"/>
    <col min="4895" max="4895" width="10.109375" style="581" customWidth="1"/>
    <col min="4896" max="4896" width="8.88671875" style="581" customWidth="1"/>
    <col min="4897" max="4897" width="4.5546875" style="581" customWidth="1"/>
    <col min="4898" max="4898" width="23.88671875" style="581" customWidth="1"/>
    <col min="4899" max="4904" width="11.109375" style="581" customWidth="1"/>
    <col min="4905" max="4905" width="4.109375" style="581" customWidth="1"/>
    <col min="4906" max="4906" width="25.5546875" style="581" customWidth="1"/>
    <col min="4907" max="4912" width="11.109375" style="581" customWidth="1"/>
    <col min="4913" max="4913" width="3.5546875" style="581" customWidth="1"/>
    <col min="4914" max="4914" width="24.44140625" style="581" customWidth="1"/>
    <col min="4915" max="4920" width="11.109375" style="581" customWidth="1"/>
    <col min="4921" max="4921" width="4" style="581" customWidth="1"/>
    <col min="4922" max="4922" width="24.44140625" style="581" customWidth="1"/>
    <col min="4923" max="4929" width="11.109375" style="581" customWidth="1"/>
    <col min="4930" max="4930" width="13.44140625" style="581" customWidth="1"/>
    <col min="4931" max="5120" width="9.109375" style="581"/>
    <col min="5121" max="5121" width="30.5546875" style="581" customWidth="1"/>
    <col min="5122" max="5122" width="25.44140625" style="581" customWidth="1"/>
    <col min="5123" max="5124" width="11.44140625" style="581" customWidth="1"/>
    <col min="5125" max="5125" width="12.109375" style="581" customWidth="1"/>
    <col min="5126" max="5128" width="11.44140625" style="581" customWidth="1"/>
    <col min="5129" max="5129" width="4.5546875" style="581" customWidth="1"/>
    <col min="5130" max="5130" width="24.5546875" style="581" customWidth="1"/>
    <col min="5131" max="5132" width="11.44140625" style="581" customWidth="1"/>
    <col min="5133" max="5133" width="12.44140625" style="581" customWidth="1"/>
    <col min="5134" max="5136" width="11.44140625" style="581" customWidth="1"/>
    <col min="5137" max="5137" width="5" style="581" customWidth="1"/>
    <col min="5138" max="5138" width="23.5546875" style="581" customWidth="1"/>
    <col min="5139" max="5140" width="11.44140625" style="581" customWidth="1"/>
    <col min="5141" max="5141" width="13.109375" style="581" customWidth="1"/>
    <col min="5142" max="5144" width="11.44140625" style="581" customWidth="1"/>
    <col min="5145" max="5145" width="4" style="581" customWidth="1"/>
    <col min="5146" max="5146" width="23.88671875" style="581" customWidth="1"/>
    <col min="5147" max="5148" width="11.44140625" style="581" customWidth="1"/>
    <col min="5149" max="5149" width="12.88671875" style="581" customWidth="1"/>
    <col min="5150" max="5150" width="8.88671875" style="581" customWidth="1"/>
    <col min="5151" max="5151" width="10.109375" style="581" customWidth="1"/>
    <col min="5152" max="5152" width="8.88671875" style="581" customWidth="1"/>
    <col min="5153" max="5153" width="4.5546875" style="581" customWidth="1"/>
    <col min="5154" max="5154" width="23.88671875" style="581" customWidth="1"/>
    <col min="5155" max="5160" width="11.109375" style="581" customWidth="1"/>
    <col min="5161" max="5161" width="4.109375" style="581" customWidth="1"/>
    <col min="5162" max="5162" width="25.5546875" style="581" customWidth="1"/>
    <col min="5163" max="5168" width="11.109375" style="581" customWidth="1"/>
    <col min="5169" max="5169" width="3.5546875" style="581" customWidth="1"/>
    <col min="5170" max="5170" width="24.44140625" style="581" customWidth="1"/>
    <col min="5171" max="5176" width="11.109375" style="581" customWidth="1"/>
    <col min="5177" max="5177" width="4" style="581" customWidth="1"/>
    <col min="5178" max="5178" width="24.44140625" style="581" customWidth="1"/>
    <col min="5179" max="5185" width="11.109375" style="581" customWidth="1"/>
    <col min="5186" max="5186" width="13.44140625" style="581" customWidth="1"/>
    <col min="5187" max="5376" width="9.109375" style="581"/>
    <col min="5377" max="5377" width="30.5546875" style="581" customWidth="1"/>
    <col min="5378" max="5378" width="25.44140625" style="581" customWidth="1"/>
    <col min="5379" max="5380" width="11.44140625" style="581" customWidth="1"/>
    <col min="5381" max="5381" width="12.109375" style="581" customWidth="1"/>
    <col min="5382" max="5384" width="11.44140625" style="581" customWidth="1"/>
    <col min="5385" max="5385" width="4.5546875" style="581" customWidth="1"/>
    <col min="5386" max="5386" width="24.5546875" style="581" customWidth="1"/>
    <col min="5387" max="5388" width="11.44140625" style="581" customWidth="1"/>
    <col min="5389" max="5389" width="12.44140625" style="581" customWidth="1"/>
    <col min="5390" max="5392" width="11.44140625" style="581" customWidth="1"/>
    <col min="5393" max="5393" width="5" style="581" customWidth="1"/>
    <col min="5394" max="5394" width="23.5546875" style="581" customWidth="1"/>
    <col min="5395" max="5396" width="11.44140625" style="581" customWidth="1"/>
    <col min="5397" max="5397" width="13.109375" style="581" customWidth="1"/>
    <col min="5398" max="5400" width="11.44140625" style="581" customWidth="1"/>
    <col min="5401" max="5401" width="4" style="581" customWidth="1"/>
    <col min="5402" max="5402" width="23.88671875" style="581" customWidth="1"/>
    <col min="5403" max="5404" width="11.44140625" style="581" customWidth="1"/>
    <col min="5405" max="5405" width="12.88671875" style="581" customWidth="1"/>
    <col min="5406" max="5406" width="8.88671875" style="581" customWidth="1"/>
    <col min="5407" max="5407" width="10.109375" style="581" customWidth="1"/>
    <col min="5408" max="5408" width="8.88671875" style="581" customWidth="1"/>
    <col min="5409" max="5409" width="4.5546875" style="581" customWidth="1"/>
    <col min="5410" max="5410" width="23.88671875" style="581" customWidth="1"/>
    <col min="5411" max="5416" width="11.109375" style="581" customWidth="1"/>
    <col min="5417" max="5417" width="4.109375" style="581" customWidth="1"/>
    <col min="5418" max="5418" width="25.5546875" style="581" customWidth="1"/>
    <col min="5419" max="5424" width="11.109375" style="581" customWidth="1"/>
    <col min="5425" max="5425" width="3.5546875" style="581" customWidth="1"/>
    <col min="5426" max="5426" width="24.44140625" style="581" customWidth="1"/>
    <col min="5427" max="5432" width="11.109375" style="581" customWidth="1"/>
    <col min="5433" max="5433" width="4" style="581" customWidth="1"/>
    <col min="5434" max="5434" width="24.44140625" style="581" customWidth="1"/>
    <col min="5435" max="5441" width="11.109375" style="581" customWidth="1"/>
    <col min="5442" max="5442" width="13.44140625" style="581" customWidth="1"/>
    <col min="5443" max="5632" width="9.109375" style="581"/>
    <col min="5633" max="5633" width="30.5546875" style="581" customWidth="1"/>
    <col min="5634" max="5634" width="25.44140625" style="581" customWidth="1"/>
    <col min="5635" max="5636" width="11.44140625" style="581" customWidth="1"/>
    <col min="5637" max="5637" width="12.109375" style="581" customWidth="1"/>
    <col min="5638" max="5640" width="11.44140625" style="581" customWidth="1"/>
    <col min="5641" max="5641" width="4.5546875" style="581" customWidth="1"/>
    <col min="5642" max="5642" width="24.5546875" style="581" customWidth="1"/>
    <col min="5643" max="5644" width="11.44140625" style="581" customWidth="1"/>
    <col min="5645" max="5645" width="12.44140625" style="581" customWidth="1"/>
    <col min="5646" max="5648" width="11.44140625" style="581" customWidth="1"/>
    <col min="5649" max="5649" width="5" style="581" customWidth="1"/>
    <col min="5650" max="5650" width="23.5546875" style="581" customWidth="1"/>
    <col min="5651" max="5652" width="11.44140625" style="581" customWidth="1"/>
    <col min="5653" max="5653" width="13.109375" style="581" customWidth="1"/>
    <col min="5654" max="5656" width="11.44140625" style="581" customWidth="1"/>
    <col min="5657" max="5657" width="4" style="581" customWidth="1"/>
    <col min="5658" max="5658" width="23.88671875" style="581" customWidth="1"/>
    <col min="5659" max="5660" width="11.44140625" style="581" customWidth="1"/>
    <col min="5661" max="5661" width="12.88671875" style="581" customWidth="1"/>
    <col min="5662" max="5662" width="8.88671875" style="581" customWidth="1"/>
    <col min="5663" max="5663" width="10.109375" style="581" customWidth="1"/>
    <col min="5664" max="5664" width="8.88671875" style="581" customWidth="1"/>
    <col min="5665" max="5665" width="4.5546875" style="581" customWidth="1"/>
    <col min="5666" max="5666" width="23.88671875" style="581" customWidth="1"/>
    <col min="5667" max="5672" width="11.109375" style="581" customWidth="1"/>
    <col min="5673" max="5673" width="4.109375" style="581" customWidth="1"/>
    <col min="5674" max="5674" width="25.5546875" style="581" customWidth="1"/>
    <col min="5675" max="5680" width="11.109375" style="581" customWidth="1"/>
    <col min="5681" max="5681" width="3.5546875" style="581" customWidth="1"/>
    <col min="5682" max="5682" width="24.44140625" style="581" customWidth="1"/>
    <col min="5683" max="5688" width="11.109375" style="581" customWidth="1"/>
    <col min="5689" max="5689" width="4" style="581" customWidth="1"/>
    <col min="5690" max="5690" width="24.44140625" style="581" customWidth="1"/>
    <col min="5691" max="5697" width="11.109375" style="581" customWidth="1"/>
    <col min="5698" max="5698" width="13.44140625" style="581" customWidth="1"/>
    <col min="5699" max="5888" width="9.109375" style="581"/>
    <col min="5889" max="5889" width="30.5546875" style="581" customWidth="1"/>
    <col min="5890" max="5890" width="25.44140625" style="581" customWidth="1"/>
    <col min="5891" max="5892" width="11.44140625" style="581" customWidth="1"/>
    <col min="5893" max="5893" width="12.109375" style="581" customWidth="1"/>
    <col min="5894" max="5896" width="11.44140625" style="581" customWidth="1"/>
    <col min="5897" max="5897" width="4.5546875" style="581" customWidth="1"/>
    <col min="5898" max="5898" width="24.5546875" style="581" customWidth="1"/>
    <col min="5899" max="5900" width="11.44140625" style="581" customWidth="1"/>
    <col min="5901" max="5901" width="12.44140625" style="581" customWidth="1"/>
    <col min="5902" max="5904" width="11.44140625" style="581" customWidth="1"/>
    <col min="5905" max="5905" width="5" style="581" customWidth="1"/>
    <col min="5906" max="5906" width="23.5546875" style="581" customWidth="1"/>
    <col min="5907" max="5908" width="11.44140625" style="581" customWidth="1"/>
    <col min="5909" max="5909" width="13.109375" style="581" customWidth="1"/>
    <col min="5910" max="5912" width="11.44140625" style="581" customWidth="1"/>
    <col min="5913" max="5913" width="4" style="581" customWidth="1"/>
    <col min="5914" max="5914" width="23.88671875" style="581" customWidth="1"/>
    <col min="5915" max="5916" width="11.44140625" style="581" customWidth="1"/>
    <col min="5917" max="5917" width="12.88671875" style="581" customWidth="1"/>
    <col min="5918" max="5918" width="8.88671875" style="581" customWidth="1"/>
    <col min="5919" max="5919" width="10.109375" style="581" customWidth="1"/>
    <col min="5920" max="5920" width="8.88671875" style="581" customWidth="1"/>
    <col min="5921" max="5921" width="4.5546875" style="581" customWidth="1"/>
    <col min="5922" max="5922" width="23.88671875" style="581" customWidth="1"/>
    <col min="5923" max="5928" width="11.109375" style="581" customWidth="1"/>
    <col min="5929" max="5929" width="4.109375" style="581" customWidth="1"/>
    <col min="5930" max="5930" width="25.5546875" style="581" customWidth="1"/>
    <col min="5931" max="5936" width="11.109375" style="581" customWidth="1"/>
    <col min="5937" max="5937" width="3.5546875" style="581" customWidth="1"/>
    <col min="5938" max="5938" width="24.44140625" style="581" customWidth="1"/>
    <col min="5939" max="5944" width="11.109375" style="581" customWidth="1"/>
    <col min="5945" max="5945" width="4" style="581" customWidth="1"/>
    <col min="5946" max="5946" width="24.44140625" style="581" customWidth="1"/>
    <col min="5947" max="5953" width="11.109375" style="581" customWidth="1"/>
    <col min="5954" max="5954" width="13.44140625" style="581" customWidth="1"/>
    <col min="5955" max="6144" width="9.109375" style="581"/>
    <col min="6145" max="6145" width="30.5546875" style="581" customWidth="1"/>
    <col min="6146" max="6146" width="25.44140625" style="581" customWidth="1"/>
    <col min="6147" max="6148" width="11.44140625" style="581" customWidth="1"/>
    <col min="6149" max="6149" width="12.109375" style="581" customWidth="1"/>
    <col min="6150" max="6152" width="11.44140625" style="581" customWidth="1"/>
    <col min="6153" max="6153" width="4.5546875" style="581" customWidth="1"/>
    <col min="6154" max="6154" width="24.5546875" style="581" customWidth="1"/>
    <col min="6155" max="6156" width="11.44140625" style="581" customWidth="1"/>
    <col min="6157" max="6157" width="12.44140625" style="581" customWidth="1"/>
    <col min="6158" max="6160" width="11.44140625" style="581" customWidth="1"/>
    <col min="6161" max="6161" width="5" style="581" customWidth="1"/>
    <col min="6162" max="6162" width="23.5546875" style="581" customWidth="1"/>
    <col min="6163" max="6164" width="11.44140625" style="581" customWidth="1"/>
    <col min="6165" max="6165" width="13.109375" style="581" customWidth="1"/>
    <col min="6166" max="6168" width="11.44140625" style="581" customWidth="1"/>
    <col min="6169" max="6169" width="4" style="581" customWidth="1"/>
    <col min="6170" max="6170" width="23.88671875" style="581" customWidth="1"/>
    <col min="6171" max="6172" width="11.44140625" style="581" customWidth="1"/>
    <col min="6173" max="6173" width="12.88671875" style="581" customWidth="1"/>
    <col min="6174" max="6174" width="8.88671875" style="581" customWidth="1"/>
    <col min="6175" max="6175" width="10.109375" style="581" customWidth="1"/>
    <col min="6176" max="6176" width="8.88671875" style="581" customWidth="1"/>
    <col min="6177" max="6177" width="4.5546875" style="581" customWidth="1"/>
    <col min="6178" max="6178" width="23.88671875" style="581" customWidth="1"/>
    <col min="6179" max="6184" width="11.109375" style="581" customWidth="1"/>
    <col min="6185" max="6185" width="4.109375" style="581" customWidth="1"/>
    <col min="6186" max="6186" width="25.5546875" style="581" customWidth="1"/>
    <col min="6187" max="6192" width="11.109375" style="581" customWidth="1"/>
    <col min="6193" max="6193" width="3.5546875" style="581" customWidth="1"/>
    <col min="6194" max="6194" width="24.44140625" style="581" customWidth="1"/>
    <col min="6195" max="6200" width="11.109375" style="581" customWidth="1"/>
    <col min="6201" max="6201" width="4" style="581" customWidth="1"/>
    <col min="6202" max="6202" width="24.44140625" style="581" customWidth="1"/>
    <col min="6203" max="6209" width="11.109375" style="581" customWidth="1"/>
    <col min="6210" max="6210" width="13.44140625" style="581" customWidth="1"/>
    <col min="6211" max="6400" width="9.109375" style="581"/>
    <col min="6401" max="6401" width="30.5546875" style="581" customWidth="1"/>
    <col min="6402" max="6402" width="25.44140625" style="581" customWidth="1"/>
    <col min="6403" max="6404" width="11.44140625" style="581" customWidth="1"/>
    <col min="6405" max="6405" width="12.109375" style="581" customWidth="1"/>
    <col min="6406" max="6408" width="11.44140625" style="581" customWidth="1"/>
    <col min="6409" max="6409" width="4.5546875" style="581" customWidth="1"/>
    <col min="6410" max="6410" width="24.5546875" style="581" customWidth="1"/>
    <col min="6411" max="6412" width="11.44140625" style="581" customWidth="1"/>
    <col min="6413" max="6413" width="12.44140625" style="581" customWidth="1"/>
    <col min="6414" max="6416" width="11.44140625" style="581" customWidth="1"/>
    <col min="6417" max="6417" width="5" style="581" customWidth="1"/>
    <col min="6418" max="6418" width="23.5546875" style="581" customWidth="1"/>
    <col min="6419" max="6420" width="11.44140625" style="581" customWidth="1"/>
    <col min="6421" max="6421" width="13.109375" style="581" customWidth="1"/>
    <col min="6422" max="6424" width="11.44140625" style="581" customWidth="1"/>
    <col min="6425" max="6425" width="4" style="581" customWidth="1"/>
    <col min="6426" max="6426" width="23.88671875" style="581" customWidth="1"/>
    <col min="6427" max="6428" width="11.44140625" style="581" customWidth="1"/>
    <col min="6429" max="6429" width="12.88671875" style="581" customWidth="1"/>
    <col min="6430" max="6430" width="8.88671875" style="581" customWidth="1"/>
    <col min="6431" max="6431" width="10.109375" style="581" customWidth="1"/>
    <col min="6432" max="6432" width="8.88671875" style="581" customWidth="1"/>
    <col min="6433" max="6433" width="4.5546875" style="581" customWidth="1"/>
    <col min="6434" max="6434" width="23.88671875" style="581" customWidth="1"/>
    <col min="6435" max="6440" width="11.109375" style="581" customWidth="1"/>
    <col min="6441" max="6441" width="4.109375" style="581" customWidth="1"/>
    <col min="6442" max="6442" width="25.5546875" style="581" customWidth="1"/>
    <col min="6443" max="6448" width="11.109375" style="581" customWidth="1"/>
    <col min="6449" max="6449" width="3.5546875" style="581" customWidth="1"/>
    <col min="6450" max="6450" width="24.44140625" style="581" customWidth="1"/>
    <col min="6451" max="6456" width="11.109375" style="581" customWidth="1"/>
    <col min="6457" max="6457" width="4" style="581" customWidth="1"/>
    <col min="6458" max="6458" width="24.44140625" style="581" customWidth="1"/>
    <col min="6459" max="6465" width="11.109375" style="581" customWidth="1"/>
    <col min="6466" max="6466" width="13.44140625" style="581" customWidth="1"/>
    <col min="6467" max="6656" width="9.109375" style="581"/>
    <col min="6657" max="6657" width="30.5546875" style="581" customWidth="1"/>
    <col min="6658" max="6658" width="25.44140625" style="581" customWidth="1"/>
    <col min="6659" max="6660" width="11.44140625" style="581" customWidth="1"/>
    <col min="6661" max="6661" width="12.109375" style="581" customWidth="1"/>
    <col min="6662" max="6664" width="11.44140625" style="581" customWidth="1"/>
    <col min="6665" max="6665" width="4.5546875" style="581" customWidth="1"/>
    <col min="6666" max="6666" width="24.5546875" style="581" customWidth="1"/>
    <col min="6667" max="6668" width="11.44140625" style="581" customWidth="1"/>
    <col min="6669" max="6669" width="12.44140625" style="581" customWidth="1"/>
    <col min="6670" max="6672" width="11.44140625" style="581" customWidth="1"/>
    <col min="6673" max="6673" width="5" style="581" customWidth="1"/>
    <col min="6674" max="6674" width="23.5546875" style="581" customWidth="1"/>
    <col min="6675" max="6676" width="11.44140625" style="581" customWidth="1"/>
    <col min="6677" max="6677" width="13.109375" style="581" customWidth="1"/>
    <col min="6678" max="6680" width="11.44140625" style="581" customWidth="1"/>
    <col min="6681" max="6681" width="4" style="581" customWidth="1"/>
    <col min="6682" max="6682" width="23.88671875" style="581" customWidth="1"/>
    <col min="6683" max="6684" width="11.44140625" style="581" customWidth="1"/>
    <col min="6685" max="6685" width="12.88671875" style="581" customWidth="1"/>
    <col min="6686" max="6686" width="8.88671875" style="581" customWidth="1"/>
    <col min="6687" max="6687" width="10.109375" style="581" customWidth="1"/>
    <col min="6688" max="6688" width="8.88671875" style="581" customWidth="1"/>
    <col min="6689" max="6689" width="4.5546875" style="581" customWidth="1"/>
    <col min="6690" max="6690" width="23.88671875" style="581" customWidth="1"/>
    <col min="6691" max="6696" width="11.109375" style="581" customWidth="1"/>
    <col min="6697" max="6697" width="4.109375" style="581" customWidth="1"/>
    <col min="6698" max="6698" width="25.5546875" style="581" customWidth="1"/>
    <col min="6699" max="6704" width="11.109375" style="581" customWidth="1"/>
    <col min="6705" max="6705" width="3.5546875" style="581" customWidth="1"/>
    <col min="6706" max="6706" width="24.44140625" style="581" customWidth="1"/>
    <col min="6707" max="6712" width="11.109375" style="581" customWidth="1"/>
    <col min="6713" max="6713" width="4" style="581" customWidth="1"/>
    <col min="6714" max="6714" width="24.44140625" style="581" customWidth="1"/>
    <col min="6715" max="6721" width="11.109375" style="581" customWidth="1"/>
    <col min="6722" max="6722" width="13.44140625" style="581" customWidth="1"/>
    <col min="6723" max="6912" width="9.109375" style="581"/>
    <col min="6913" max="6913" width="30.5546875" style="581" customWidth="1"/>
    <col min="6914" max="6914" width="25.44140625" style="581" customWidth="1"/>
    <col min="6915" max="6916" width="11.44140625" style="581" customWidth="1"/>
    <col min="6917" max="6917" width="12.109375" style="581" customWidth="1"/>
    <col min="6918" max="6920" width="11.44140625" style="581" customWidth="1"/>
    <col min="6921" max="6921" width="4.5546875" style="581" customWidth="1"/>
    <col min="6922" max="6922" width="24.5546875" style="581" customWidth="1"/>
    <col min="6923" max="6924" width="11.44140625" style="581" customWidth="1"/>
    <col min="6925" max="6925" width="12.44140625" style="581" customWidth="1"/>
    <col min="6926" max="6928" width="11.44140625" style="581" customWidth="1"/>
    <col min="6929" max="6929" width="5" style="581" customWidth="1"/>
    <col min="6930" max="6930" width="23.5546875" style="581" customWidth="1"/>
    <col min="6931" max="6932" width="11.44140625" style="581" customWidth="1"/>
    <col min="6933" max="6933" width="13.109375" style="581" customWidth="1"/>
    <col min="6934" max="6936" width="11.44140625" style="581" customWidth="1"/>
    <col min="6937" max="6937" width="4" style="581" customWidth="1"/>
    <col min="6938" max="6938" width="23.88671875" style="581" customWidth="1"/>
    <col min="6939" max="6940" width="11.44140625" style="581" customWidth="1"/>
    <col min="6941" max="6941" width="12.88671875" style="581" customWidth="1"/>
    <col min="6942" max="6942" width="8.88671875" style="581" customWidth="1"/>
    <col min="6943" max="6943" width="10.109375" style="581" customWidth="1"/>
    <col min="6944" max="6944" width="8.88671875" style="581" customWidth="1"/>
    <col min="6945" max="6945" width="4.5546875" style="581" customWidth="1"/>
    <col min="6946" max="6946" width="23.88671875" style="581" customWidth="1"/>
    <col min="6947" max="6952" width="11.109375" style="581" customWidth="1"/>
    <col min="6953" max="6953" width="4.109375" style="581" customWidth="1"/>
    <col min="6954" max="6954" width="25.5546875" style="581" customWidth="1"/>
    <col min="6955" max="6960" width="11.109375" style="581" customWidth="1"/>
    <col min="6961" max="6961" width="3.5546875" style="581" customWidth="1"/>
    <col min="6962" max="6962" width="24.44140625" style="581" customWidth="1"/>
    <col min="6963" max="6968" width="11.109375" style="581" customWidth="1"/>
    <col min="6969" max="6969" width="4" style="581" customWidth="1"/>
    <col min="6970" max="6970" width="24.44140625" style="581" customWidth="1"/>
    <col min="6971" max="6977" width="11.109375" style="581" customWidth="1"/>
    <col min="6978" max="6978" width="13.44140625" style="581" customWidth="1"/>
    <col min="6979" max="7168" width="9.109375" style="581"/>
    <col min="7169" max="7169" width="30.5546875" style="581" customWidth="1"/>
    <col min="7170" max="7170" width="25.44140625" style="581" customWidth="1"/>
    <col min="7171" max="7172" width="11.44140625" style="581" customWidth="1"/>
    <col min="7173" max="7173" width="12.109375" style="581" customWidth="1"/>
    <col min="7174" max="7176" width="11.44140625" style="581" customWidth="1"/>
    <col min="7177" max="7177" width="4.5546875" style="581" customWidth="1"/>
    <col min="7178" max="7178" width="24.5546875" style="581" customWidth="1"/>
    <col min="7179" max="7180" width="11.44140625" style="581" customWidth="1"/>
    <col min="7181" max="7181" width="12.44140625" style="581" customWidth="1"/>
    <col min="7182" max="7184" width="11.44140625" style="581" customWidth="1"/>
    <col min="7185" max="7185" width="5" style="581" customWidth="1"/>
    <col min="7186" max="7186" width="23.5546875" style="581" customWidth="1"/>
    <col min="7187" max="7188" width="11.44140625" style="581" customWidth="1"/>
    <col min="7189" max="7189" width="13.109375" style="581" customWidth="1"/>
    <col min="7190" max="7192" width="11.44140625" style="581" customWidth="1"/>
    <col min="7193" max="7193" width="4" style="581" customWidth="1"/>
    <col min="7194" max="7194" width="23.88671875" style="581" customWidth="1"/>
    <col min="7195" max="7196" width="11.44140625" style="581" customWidth="1"/>
    <col min="7197" max="7197" width="12.88671875" style="581" customWidth="1"/>
    <col min="7198" max="7198" width="8.88671875" style="581" customWidth="1"/>
    <col min="7199" max="7199" width="10.109375" style="581" customWidth="1"/>
    <col min="7200" max="7200" width="8.88671875" style="581" customWidth="1"/>
    <col min="7201" max="7201" width="4.5546875" style="581" customWidth="1"/>
    <col min="7202" max="7202" width="23.88671875" style="581" customWidth="1"/>
    <col min="7203" max="7208" width="11.109375" style="581" customWidth="1"/>
    <col min="7209" max="7209" width="4.109375" style="581" customWidth="1"/>
    <col min="7210" max="7210" width="25.5546875" style="581" customWidth="1"/>
    <col min="7211" max="7216" width="11.109375" style="581" customWidth="1"/>
    <col min="7217" max="7217" width="3.5546875" style="581" customWidth="1"/>
    <col min="7218" max="7218" width="24.44140625" style="581" customWidth="1"/>
    <col min="7219" max="7224" width="11.109375" style="581" customWidth="1"/>
    <col min="7225" max="7225" width="4" style="581" customWidth="1"/>
    <col min="7226" max="7226" width="24.44140625" style="581" customWidth="1"/>
    <col min="7227" max="7233" width="11.109375" style="581" customWidth="1"/>
    <col min="7234" max="7234" width="13.44140625" style="581" customWidth="1"/>
    <col min="7235" max="7424" width="9.109375" style="581"/>
    <col min="7425" max="7425" width="30.5546875" style="581" customWidth="1"/>
    <col min="7426" max="7426" width="25.44140625" style="581" customWidth="1"/>
    <col min="7427" max="7428" width="11.44140625" style="581" customWidth="1"/>
    <col min="7429" max="7429" width="12.109375" style="581" customWidth="1"/>
    <col min="7430" max="7432" width="11.44140625" style="581" customWidth="1"/>
    <col min="7433" max="7433" width="4.5546875" style="581" customWidth="1"/>
    <col min="7434" max="7434" width="24.5546875" style="581" customWidth="1"/>
    <col min="7435" max="7436" width="11.44140625" style="581" customWidth="1"/>
    <col min="7437" max="7437" width="12.44140625" style="581" customWidth="1"/>
    <col min="7438" max="7440" width="11.44140625" style="581" customWidth="1"/>
    <col min="7441" max="7441" width="5" style="581" customWidth="1"/>
    <col min="7442" max="7442" width="23.5546875" style="581" customWidth="1"/>
    <col min="7443" max="7444" width="11.44140625" style="581" customWidth="1"/>
    <col min="7445" max="7445" width="13.109375" style="581" customWidth="1"/>
    <col min="7446" max="7448" width="11.44140625" style="581" customWidth="1"/>
    <col min="7449" max="7449" width="4" style="581" customWidth="1"/>
    <col min="7450" max="7450" width="23.88671875" style="581" customWidth="1"/>
    <col min="7451" max="7452" width="11.44140625" style="581" customWidth="1"/>
    <col min="7453" max="7453" width="12.88671875" style="581" customWidth="1"/>
    <col min="7454" max="7454" width="8.88671875" style="581" customWidth="1"/>
    <col min="7455" max="7455" width="10.109375" style="581" customWidth="1"/>
    <col min="7456" max="7456" width="8.88671875" style="581" customWidth="1"/>
    <col min="7457" max="7457" width="4.5546875" style="581" customWidth="1"/>
    <col min="7458" max="7458" width="23.88671875" style="581" customWidth="1"/>
    <col min="7459" max="7464" width="11.109375" style="581" customWidth="1"/>
    <col min="7465" max="7465" width="4.109375" style="581" customWidth="1"/>
    <col min="7466" max="7466" width="25.5546875" style="581" customWidth="1"/>
    <col min="7467" max="7472" width="11.109375" style="581" customWidth="1"/>
    <col min="7473" max="7473" width="3.5546875" style="581" customWidth="1"/>
    <col min="7474" max="7474" width="24.44140625" style="581" customWidth="1"/>
    <col min="7475" max="7480" width="11.109375" style="581" customWidth="1"/>
    <col min="7481" max="7481" width="4" style="581" customWidth="1"/>
    <col min="7482" max="7482" width="24.44140625" style="581" customWidth="1"/>
    <col min="7483" max="7489" width="11.109375" style="581" customWidth="1"/>
    <col min="7490" max="7490" width="13.44140625" style="581" customWidth="1"/>
    <col min="7491" max="7680" width="9.109375" style="581"/>
    <col min="7681" max="7681" width="30.5546875" style="581" customWidth="1"/>
    <col min="7682" max="7682" width="25.44140625" style="581" customWidth="1"/>
    <col min="7683" max="7684" width="11.44140625" style="581" customWidth="1"/>
    <col min="7685" max="7685" width="12.109375" style="581" customWidth="1"/>
    <col min="7686" max="7688" width="11.44140625" style="581" customWidth="1"/>
    <col min="7689" max="7689" width="4.5546875" style="581" customWidth="1"/>
    <col min="7690" max="7690" width="24.5546875" style="581" customWidth="1"/>
    <col min="7691" max="7692" width="11.44140625" style="581" customWidth="1"/>
    <col min="7693" max="7693" width="12.44140625" style="581" customWidth="1"/>
    <col min="7694" max="7696" width="11.44140625" style="581" customWidth="1"/>
    <col min="7697" max="7697" width="5" style="581" customWidth="1"/>
    <col min="7698" max="7698" width="23.5546875" style="581" customWidth="1"/>
    <col min="7699" max="7700" width="11.44140625" style="581" customWidth="1"/>
    <col min="7701" max="7701" width="13.109375" style="581" customWidth="1"/>
    <col min="7702" max="7704" width="11.44140625" style="581" customWidth="1"/>
    <col min="7705" max="7705" width="4" style="581" customWidth="1"/>
    <col min="7706" max="7706" width="23.88671875" style="581" customWidth="1"/>
    <col min="7707" max="7708" width="11.44140625" style="581" customWidth="1"/>
    <col min="7709" max="7709" width="12.88671875" style="581" customWidth="1"/>
    <col min="7710" max="7710" width="8.88671875" style="581" customWidth="1"/>
    <col min="7711" max="7711" width="10.109375" style="581" customWidth="1"/>
    <col min="7712" max="7712" width="8.88671875" style="581" customWidth="1"/>
    <col min="7713" max="7713" width="4.5546875" style="581" customWidth="1"/>
    <col min="7714" max="7714" width="23.88671875" style="581" customWidth="1"/>
    <col min="7715" max="7720" width="11.109375" style="581" customWidth="1"/>
    <col min="7721" max="7721" width="4.109375" style="581" customWidth="1"/>
    <col min="7722" max="7722" width="25.5546875" style="581" customWidth="1"/>
    <col min="7723" max="7728" width="11.109375" style="581" customWidth="1"/>
    <col min="7729" max="7729" width="3.5546875" style="581" customWidth="1"/>
    <col min="7730" max="7730" width="24.44140625" style="581" customWidth="1"/>
    <col min="7731" max="7736" width="11.109375" style="581" customWidth="1"/>
    <col min="7737" max="7737" width="4" style="581" customWidth="1"/>
    <col min="7738" max="7738" width="24.44140625" style="581" customWidth="1"/>
    <col min="7739" max="7745" width="11.109375" style="581" customWidth="1"/>
    <col min="7746" max="7746" width="13.44140625" style="581" customWidth="1"/>
    <col min="7747" max="7936" width="9.109375" style="581"/>
    <col min="7937" max="7937" width="30.5546875" style="581" customWidth="1"/>
    <col min="7938" max="7938" width="25.44140625" style="581" customWidth="1"/>
    <col min="7939" max="7940" width="11.44140625" style="581" customWidth="1"/>
    <col min="7941" max="7941" width="12.109375" style="581" customWidth="1"/>
    <col min="7942" max="7944" width="11.44140625" style="581" customWidth="1"/>
    <col min="7945" max="7945" width="4.5546875" style="581" customWidth="1"/>
    <col min="7946" max="7946" width="24.5546875" style="581" customWidth="1"/>
    <col min="7947" max="7948" width="11.44140625" style="581" customWidth="1"/>
    <col min="7949" max="7949" width="12.44140625" style="581" customWidth="1"/>
    <col min="7950" max="7952" width="11.44140625" style="581" customWidth="1"/>
    <col min="7953" max="7953" width="5" style="581" customWidth="1"/>
    <col min="7954" max="7954" width="23.5546875" style="581" customWidth="1"/>
    <col min="7955" max="7956" width="11.44140625" style="581" customWidth="1"/>
    <col min="7957" max="7957" width="13.109375" style="581" customWidth="1"/>
    <col min="7958" max="7960" width="11.44140625" style="581" customWidth="1"/>
    <col min="7961" max="7961" width="4" style="581" customWidth="1"/>
    <col min="7962" max="7962" width="23.88671875" style="581" customWidth="1"/>
    <col min="7963" max="7964" width="11.44140625" style="581" customWidth="1"/>
    <col min="7965" max="7965" width="12.88671875" style="581" customWidth="1"/>
    <col min="7966" max="7966" width="8.88671875" style="581" customWidth="1"/>
    <col min="7967" max="7967" width="10.109375" style="581" customWidth="1"/>
    <col min="7968" max="7968" width="8.88671875" style="581" customWidth="1"/>
    <col min="7969" max="7969" width="4.5546875" style="581" customWidth="1"/>
    <col min="7970" max="7970" width="23.88671875" style="581" customWidth="1"/>
    <col min="7971" max="7976" width="11.109375" style="581" customWidth="1"/>
    <col min="7977" max="7977" width="4.109375" style="581" customWidth="1"/>
    <col min="7978" max="7978" width="25.5546875" style="581" customWidth="1"/>
    <col min="7979" max="7984" width="11.109375" style="581" customWidth="1"/>
    <col min="7985" max="7985" width="3.5546875" style="581" customWidth="1"/>
    <col min="7986" max="7986" width="24.44140625" style="581" customWidth="1"/>
    <col min="7987" max="7992" width="11.109375" style="581" customWidth="1"/>
    <col min="7993" max="7993" width="4" style="581" customWidth="1"/>
    <col min="7994" max="7994" width="24.44140625" style="581" customWidth="1"/>
    <col min="7995" max="8001" width="11.109375" style="581" customWidth="1"/>
    <col min="8002" max="8002" width="13.44140625" style="581" customWidth="1"/>
    <col min="8003" max="8192" width="9.109375" style="581"/>
    <col min="8193" max="8193" width="30.5546875" style="581" customWidth="1"/>
    <col min="8194" max="8194" width="25.44140625" style="581" customWidth="1"/>
    <col min="8195" max="8196" width="11.44140625" style="581" customWidth="1"/>
    <col min="8197" max="8197" width="12.109375" style="581" customWidth="1"/>
    <col min="8198" max="8200" width="11.44140625" style="581" customWidth="1"/>
    <col min="8201" max="8201" width="4.5546875" style="581" customWidth="1"/>
    <col min="8202" max="8202" width="24.5546875" style="581" customWidth="1"/>
    <col min="8203" max="8204" width="11.44140625" style="581" customWidth="1"/>
    <col min="8205" max="8205" width="12.44140625" style="581" customWidth="1"/>
    <col min="8206" max="8208" width="11.44140625" style="581" customWidth="1"/>
    <col min="8209" max="8209" width="5" style="581" customWidth="1"/>
    <col min="8210" max="8210" width="23.5546875" style="581" customWidth="1"/>
    <col min="8211" max="8212" width="11.44140625" style="581" customWidth="1"/>
    <col min="8213" max="8213" width="13.109375" style="581" customWidth="1"/>
    <col min="8214" max="8216" width="11.44140625" style="581" customWidth="1"/>
    <col min="8217" max="8217" width="4" style="581" customWidth="1"/>
    <col min="8218" max="8218" width="23.88671875" style="581" customWidth="1"/>
    <col min="8219" max="8220" width="11.44140625" style="581" customWidth="1"/>
    <col min="8221" max="8221" width="12.88671875" style="581" customWidth="1"/>
    <col min="8222" max="8222" width="8.88671875" style="581" customWidth="1"/>
    <col min="8223" max="8223" width="10.109375" style="581" customWidth="1"/>
    <col min="8224" max="8224" width="8.88671875" style="581" customWidth="1"/>
    <col min="8225" max="8225" width="4.5546875" style="581" customWidth="1"/>
    <col min="8226" max="8226" width="23.88671875" style="581" customWidth="1"/>
    <col min="8227" max="8232" width="11.109375" style="581" customWidth="1"/>
    <col min="8233" max="8233" width="4.109375" style="581" customWidth="1"/>
    <col min="8234" max="8234" width="25.5546875" style="581" customWidth="1"/>
    <col min="8235" max="8240" width="11.109375" style="581" customWidth="1"/>
    <col min="8241" max="8241" width="3.5546875" style="581" customWidth="1"/>
    <col min="8242" max="8242" width="24.44140625" style="581" customWidth="1"/>
    <col min="8243" max="8248" width="11.109375" style="581" customWidth="1"/>
    <col min="8249" max="8249" width="4" style="581" customWidth="1"/>
    <col min="8250" max="8250" width="24.44140625" style="581" customWidth="1"/>
    <col min="8251" max="8257" width="11.109375" style="581" customWidth="1"/>
    <col min="8258" max="8258" width="13.44140625" style="581" customWidth="1"/>
    <col min="8259" max="8448" width="9.109375" style="581"/>
    <col min="8449" max="8449" width="30.5546875" style="581" customWidth="1"/>
    <col min="8450" max="8450" width="25.44140625" style="581" customWidth="1"/>
    <col min="8451" max="8452" width="11.44140625" style="581" customWidth="1"/>
    <col min="8453" max="8453" width="12.109375" style="581" customWidth="1"/>
    <col min="8454" max="8456" width="11.44140625" style="581" customWidth="1"/>
    <col min="8457" max="8457" width="4.5546875" style="581" customWidth="1"/>
    <col min="8458" max="8458" width="24.5546875" style="581" customWidth="1"/>
    <col min="8459" max="8460" width="11.44140625" style="581" customWidth="1"/>
    <col min="8461" max="8461" width="12.44140625" style="581" customWidth="1"/>
    <col min="8462" max="8464" width="11.44140625" style="581" customWidth="1"/>
    <col min="8465" max="8465" width="5" style="581" customWidth="1"/>
    <col min="8466" max="8466" width="23.5546875" style="581" customWidth="1"/>
    <col min="8467" max="8468" width="11.44140625" style="581" customWidth="1"/>
    <col min="8469" max="8469" width="13.109375" style="581" customWidth="1"/>
    <col min="8470" max="8472" width="11.44140625" style="581" customWidth="1"/>
    <col min="8473" max="8473" width="4" style="581" customWidth="1"/>
    <col min="8474" max="8474" width="23.88671875" style="581" customWidth="1"/>
    <col min="8475" max="8476" width="11.44140625" style="581" customWidth="1"/>
    <col min="8477" max="8477" width="12.88671875" style="581" customWidth="1"/>
    <col min="8478" max="8478" width="8.88671875" style="581" customWidth="1"/>
    <col min="8479" max="8479" width="10.109375" style="581" customWidth="1"/>
    <col min="8480" max="8480" width="8.88671875" style="581" customWidth="1"/>
    <col min="8481" max="8481" width="4.5546875" style="581" customWidth="1"/>
    <col min="8482" max="8482" width="23.88671875" style="581" customWidth="1"/>
    <col min="8483" max="8488" width="11.109375" style="581" customWidth="1"/>
    <col min="8489" max="8489" width="4.109375" style="581" customWidth="1"/>
    <col min="8490" max="8490" width="25.5546875" style="581" customWidth="1"/>
    <col min="8491" max="8496" width="11.109375" style="581" customWidth="1"/>
    <col min="8497" max="8497" width="3.5546875" style="581" customWidth="1"/>
    <col min="8498" max="8498" width="24.44140625" style="581" customWidth="1"/>
    <col min="8499" max="8504" width="11.109375" style="581" customWidth="1"/>
    <col min="8505" max="8505" width="4" style="581" customWidth="1"/>
    <col min="8506" max="8506" width="24.44140625" style="581" customWidth="1"/>
    <col min="8507" max="8513" width="11.109375" style="581" customWidth="1"/>
    <col min="8514" max="8514" width="13.44140625" style="581" customWidth="1"/>
    <col min="8515" max="8704" width="9.109375" style="581"/>
    <col min="8705" max="8705" width="30.5546875" style="581" customWidth="1"/>
    <col min="8706" max="8706" width="25.44140625" style="581" customWidth="1"/>
    <col min="8707" max="8708" width="11.44140625" style="581" customWidth="1"/>
    <col min="8709" max="8709" width="12.109375" style="581" customWidth="1"/>
    <col min="8710" max="8712" width="11.44140625" style="581" customWidth="1"/>
    <col min="8713" max="8713" width="4.5546875" style="581" customWidth="1"/>
    <col min="8714" max="8714" width="24.5546875" style="581" customWidth="1"/>
    <col min="8715" max="8716" width="11.44140625" style="581" customWidth="1"/>
    <col min="8717" max="8717" width="12.44140625" style="581" customWidth="1"/>
    <col min="8718" max="8720" width="11.44140625" style="581" customWidth="1"/>
    <col min="8721" max="8721" width="5" style="581" customWidth="1"/>
    <col min="8722" max="8722" width="23.5546875" style="581" customWidth="1"/>
    <col min="8723" max="8724" width="11.44140625" style="581" customWidth="1"/>
    <col min="8725" max="8725" width="13.109375" style="581" customWidth="1"/>
    <col min="8726" max="8728" width="11.44140625" style="581" customWidth="1"/>
    <col min="8729" max="8729" width="4" style="581" customWidth="1"/>
    <col min="8730" max="8730" width="23.88671875" style="581" customWidth="1"/>
    <col min="8731" max="8732" width="11.44140625" style="581" customWidth="1"/>
    <col min="8733" max="8733" width="12.88671875" style="581" customWidth="1"/>
    <col min="8734" max="8734" width="8.88671875" style="581" customWidth="1"/>
    <col min="8735" max="8735" width="10.109375" style="581" customWidth="1"/>
    <col min="8736" max="8736" width="8.88671875" style="581" customWidth="1"/>
    <col min="8737" max="8737" width="4.5546875" style="581" customWidth="1"/>
    <col min="8738" max="8738" width="23.88671875" style="581" customWidth="1"/>
    <col min="8739" max="8744" width="11.109375" style="581" customWidth="1"/>
    <col min="8745" max="8745" width="4.109375" style="581" customWidth="1"/>
    <col min="8746" max="8746" width="25.5546875" style="581" customWidth="1"/>
    <col min="8747" max="8752" width="11.109375" style="581" customWidth="1"/>
    <col min="8753" max="8753" width="3.5546875" style="581" customWidth="1"/>
    <col min="8754" max="8754" width="24.44140625" style="581" customWidth="1"/>
    <col min="8755" max="8760" width="11.109375" style="581" customWidth="1"/>
    <col min="8761" max="8761" width="4" style="581" customWidth="1"/>
    <col min="8762" max="8762" width="24.44140625" style="581" customWidth="1"/>
    <col min="8763" max="8769" width="11.109375" style="581" customWidth="1"/>
    <col min="8770" max="8770" width="13.44140625" style="581" customWidth="1"/>
    <col min="8771" max="8960" width="9.109375" style="581"/>
    <col min="8961" max="8961" width="30.5546875" style="581" customWidth="1"/>
    <col min="8962" max="8962" width="25.44140625" style="581" customWidth="1"/>
    <col min="8963" max="8964" width="11.44140625" style="581" customWidth="1"/>
    <col min="8965" max="8965" width="12.109375" style="581" customWidth="1"/>
    <col min="8966" max="8968" width="11.44140625" style="581" customWidth="1"/>
    <col min="8969" max="8969" width="4.5546875" style="581" customWidth="1"/>
    <col min="8970" max="8970" width="24.5546875" style="581" customWidth="1"/>
    <col min="8971" max="8972" width="11.44140625" style="581" customWidth="1"/>
    <col min="8973" max="8973" width="12.44140625" style="581" customWidth="1"/>
    <col min="8974" max="8976" width="11.44140625" style="581" customWidth="1"/>
    <col min="8977" max="8977" width="5" style="581" customWidth="1"/>
    <col min="8978" max="8978" width="23.5546875" style="581" customWidth="1"/>
    <col min="8979" max="8980" width="11.44140625" style="581" customWidth="1"/>
    <col min="8981" max="8981" width="13.109375" style="581" customWidth="1"/>
    <col min="8982" max="8984" width="11.44140625" style="581" customWidth="1"/>
    <col min="8985" max="8985" width="4" style="581" customWidth="1"/>
    <col min="8986" max="8986" width="23.88671875" style="581" customWidth="1"/>
    <col min="8987" max="8988" width="11.44140625" style="581" customWidth="1"/>
    <col min="8989" max="8989" width="12.88671875" style="581" customWidth="1"/>
    <col min="8990" max="8990" width="8.88671875" style="581" customWidth="1"/>
    <col min="8991" max="8991" width="10.109375" style="581" customWidth="1"/>
    <col min="8992" max="8992" width="8.88671875" style="581" customWidth="1"/>
    <col min="8993" max="8993" width="4.5546875" style="581" customWidth="1"/>
    <col min="8994" max="8994" width="23.88671875" style="581" customWidth="1"/>
    <col min="8995" max="9000" width="11.109375" style="581" customWidth="1"/>
    <col min="9001" max="9001" width="4.109375" style="581" customWidth="1"/>
    <col min="9002" max="9002" width="25.5546875" style="581" customWidth="1"/>
    <col min="9003" max="9008" width="11.109375" style="581" customWidth="1"/>
    <col min="9009" max="9009" width="3.5546875" style="581" customWidth="1"/>
    <col min="9010" max="9010" width="24.44140625" style="581" customWidth="1"/>
    <col min="9011" max="9016" width="11.109375" style="581" customWidth="1"/>
    <col min="9017" max="9017" width="4" style="581" customWidth="1"/>
    <col min="9018" max="9018" width="24.44140625" style="581" customWidth="1"/>
    <col min="9019" max="9025" width="11.109375" style="581" customWidth="1"/>
    <col min="9026" max="9026" width="13.44140625" style="581" customWidth="1"/>
    <col min="9027" max="9216" width="9.109375" style="581"/>
    <col min="9217" max="9217" width="30.5546875" style="581" customWidth="1"/>
    <col min="9218" max="9218" width="25.44140625" style="581" customWidth="1"/>
    <col min="9219" max="9220" width="11.44140625" style="581" customWidth="1"/>
    <col min="9221" max="9221" width="12.109375" style="581" customWidth="1"/>
    <col min="9222" max="9224" width="11.44140625" style="581" customWidth="1"/>
    <col min="9225" max="9225" width="4.5546875" style="581" customWidth="1"/>
    <col min="9226" max="9226" width="24.5546875" style="581" customWidth="1"/>
    <col min="9227" max="9228" width="11.44140625" style="581" customWidth="1"/>
    <col min="9229" max="9229" width="12.44140625" style="581" customWidth="1"/>
    <col min="9230" max="9232" width="11.44140625" style="581" customWidth="1"/>
    <col min="9233" max="9233" width="5" style="581" customWidth="1"/>
    <col min="9234" max="9234" width="23.5546875" style="581" customWidth="1"/>
    <col min="9235" max="9236" width="11.44140625" style="581" customWidth="1"/>
    <col min="9237" max="9237" width="13.109375" style="581" customWidth="1"/>
    <col min="9238" max="9240" width="11.44140625" style="581" customWidth="1"/>
    <col min="9241" max="9241" width="4" style="581" customWidth="1"/>
    <col min="9242" max="9242" width="23.88671875" style="581" customWidth="1"/>
    <col min="9243" max="9244" width="11.44140625" style="581" customWidth="1"/>
    <col min="9245" max="9245" width="12.88671875" style="581" customWidth="1"/>
    <col min="9246" max="9246" width="8.88671875" style="581" customWidth="1"/>
    <col min="9247" max="9247" width="10.109375" style="581" customWidth="1"/>
    <col min="9248" max="9248" width="8.88671875" style="581" customWidth="1"/>
    <col min="9249" max="9249" width="4.5546875" style="581" customWidth="1"/>
    <col min="9250" max="9250" width="23.88671875" style="581" customWidth="1"/>
    <col min="9251" max="9256" width="11.109375" style="581" customWidth="1"/>
    <col min="9257" max="9257" width="4.109375" style="581" customWidth="1"/>
    <col min="9258" max="9258" width="25.5546875" style="581" customWidth="1"/>
    <col min="9259" max="9264" width="11.109375" style="581" customWidth="1"/>
    <col min="9265" max="9265" width="3.5546875" style="581" customWidth="1"/>
    <col min="9266" max="9266" width="24.44140625" style="581" customWidth="1"/>
    <col min="9267" max="9272" width="11.109375" style="581" customWidth="1"/>
    <col min="9273" max="9273" width="4" style="581" customWidth="1"/>
    <col min="9274" max="9274" width="24.44140625" style="581" customWidth="1"/>
    <col min="9275" max="9281" width="11.109375" style="581" customWidth="1"/>
    <col min="9282" max="9282" width="13.44140625" style="581" customWidth="1"/>
    <col min="9283" max="9472" width="9.109375" style="581"/>
    <col min="9473" max="9473" width="30.5546875" style="581" customWidth="1"/>
    <col min="9474" max="9474" width="25.44140625" style="581" customWidth="1"/>
    <col min="9475" max="9476" width="11.44140625" style="581" customWidth="1"/>
    <col min="9477" max="9477" width="12.109375" style="581" customWidth="1"/>
    <col min="9478" max="9480" width="11.44140625" style="581" customWidth="1"/>
    <col min="9481" max="9481" width="4.5546875" style="581" customWidth="1"/>
    <col min="9482" max="9482" width="24.5546875" style="581" customWidth="1"/>
    <col min="9483" max="9484" width="11.44140625" style="581" customWidth="1"/>
    <col min="9485" max="9485" width="12.44140625" style="581" customWidth="1"/>
    <col min="9486" max="9488" width="11.44140625" style="581" customWidth="1"/>
    <col min="9489" max="9489" width="5" style="581" customWidth="1"/>
    <col min="9490" max="9490" width="23.5546875" style="581" customWidth="1"/>
    <col min="9491" max="9492" width="11.44140625" style="581" customWidth="1"/>
    <col min="9493" max="9493" width="13.109375" style="581" customWidth="1"/>
    <col min="9494" max="9496" width="11.44140625" style="581" customWidth="1"/>
    <col min="9497" max="9497" width="4" style="581" customWidth="1"/>
    <col min="9498" max="9498" width="23.88671875" style="581" customWidth="1"/>
    <col min="9499" max="9500" width="11.44140625" style="581" customWidth="1"/>
    <col min="9501" max="9501" width="12.88671875" style="581" customWidth="1"/>
    <col min="9502" max="9502" width="8.88671875" style="581" customWidth="1"/>
    <col min="9503" max="9503" width="10.109375" style="581" customWidth="1"/>
    <col min="9504" max="9504" width="8.88671875" style="581" customWidth="1"/>
    <col min="9505" max="9505" width="4.5546875" style="581" customWidth="1"/>
    <col min="9506" max="9506" width="23.88671875" style="581" customWidth="1"/>
    <col min="9507" max="9512" width="11.109375" style="581" customWidth="1"/>
    <col min="9513" max="9513" width="4.109375" style="581" customWidth="1"/>
    <col min="9514" max="9514" width="25.5546875" style="581" customWidth="1"/>
    <col min="9515" max="9520" width="11.109375" style="581" customWidth="1"/>
    <col min="9521" max="9521" width="3.5546875" style="581" customWidth="1"/>
    <col min="9522" max="9522" width="24.44140625" style="581" customWidth="1"/>
    <col min="9523" max="9528" width="11.109375" style="581" customWidth="1"/>
    <col min="9529" max="9529" width="4" style="581" customWidth="1"/>
    <col min="9530" max="9530" width="24.44140625" style="581" customWidth="1"/>
    <col min="9531" max="9537" width="11.109375" style="581" customWidth="1"/>
    <col min="9538" max="9538" width="13.44140625" style="581" customWidth="1"/>
    <col min="9539" max="9728" width="9.109375" style="581"/>
    <col min="9729" max="9729" width="30.5546875" style="581" customWidth="1"/>
    <col min="9730" max="9730" width="25.44140625" style="581" customWidth="1"/>
    <col min="9731" max="9732" width="11.44140625" style="581" customWidth="1"/>
    <col min="9733" max="9733" width="12.109375" style="581" customWidth="1"/>
    <col min="9734" max="9736" width="11.44140625" style="581" customWidth="1"/>
    <col min="9737" max="9737" width="4.5546875" style="581" customWidth="1"/>
    <col min="9738" max="9738" width="24.5546875" style="581" customWidth="1"/>
    <col min="9739" max="9740" width="11.44140625" style="581" customWidth="1"/>
    <col min="9741" max="9741" width="12.44140625" style="581" customWidth="1"/>
    <col min="9742" max="9744" width="11.44140625" style="581" customWidth="1"/>
    <col min="9745" max="9745" width="5" style="581" customWidth="1"/>
    <col min="9746" max="9746" width="23.5546875" style="581" customWidth="1"/>
    <col min="9747" max="9748" width="11.44140625" style="581" customWidth="1"/>
    <col min="9749" max="9749" width="13.109375" style="581" customWidth="1"/>
    <col min="9750" max="9752" width="11.44140625" style="581" customWidth="1"/>
    <col min="9753" max="9753" width="4" style="581" customWidth="1"/>
    <col min="9754" max="9754" width="23.88671875" style="581" customWidth="1"/>
    <col min="9755" max="9756" width="11.44140625" style="581" customWidth="1"/>
    <col min="9757" max="9757" width="12.88671875" style="581" customWidth="1"/>
    <col min="9758" max="9758" width="8.88671875" style="581" customWidth="1"/>
    <col min="9759" max="9759" width="10.109375" style="581" customWidth="1"/>
    <col min="9760" max="9760" width="8.88671875" style="581" customWidth="1"/>
    <col min="9761" max="9761" width="4.5546875" style="581" customWidth="1"/>
    <col min="9762" max="9762" width="23.88671875" style="581" customWidth="1"/>
    <col min="9763" max="9768" width="11.109375" style="581" customWidth="1"/>
    <col min="9769" max="9769" width="4.109375" style="581" customWidth="1"/>
    <col min="9770" max="9770" width="25.5546875" style="581" customWidth="1"/>
    <col min="9771" max="9776" width="11.109375" style="581" customWidth="1"/>
    <col min="9777" max="9777" width="3.5546875" style="581" customWidth="1"/>
    <col min="9778" max="9778" width="24.44140625" style="581" customWidth="1"/>
    <col min="9779" max="9784" width="11.109375" style="581" customWidth="1"/>
    <col min="9785" max="9785" width="4" style="581" customWidth="1"/>
    <col min="9786" max="9786" width="24.44140625" style="581" customWidth="1"/>
    <col min="9787" max="9793" width="11.109375" style="581" customWidth="1"/>
    <col min="9794" max="9794" width="13.44140625" style="581" customWidth="1"/>
    <col min="9795" max="9984" width="9.109375" style="581"/>
    <col min="9985" max="9985" width="30.5546875" style="581" customWidth="1"/>
    <col min="9986" max="9986" width="25.44140625" style="581" customWidth="1"/>
    <col min="9987" max="9988" width="11.44140625" style="581" customWidth="1"/>
    <col min="9989" max="9989" width="12.109375" style="581" customWidth="1"/>
    <col min="9990" max="9992" width="11.44140625" style="581" customWidth="1"/>
    <col min="9993" max="9993" width="4.5546875" style="581" customWidth="1"/>
    <col min="9994" max="9994" width="24.5546875" style="581" customWidth="1"/>
    <col min="9995" max="9996" width="11.44140625" style="581" customWidth="1"/>
    <col min="9997" max="9997" width="12.44140625" style="581" customWidth="1"/>
    <col min="9998" max="10000" width="11.44140625" style="581" customWidth="1"/>
    <col min="10001" max="10001" width="5" style="581" customWidth="1"/>
    <col min="10002" max="10002" width="23.5546875" style="581" customWidth="1"/>
    <col min="10003" max="10004" width="11.44140625" style="581" customWidth="1"/>
    <col min="10005" max="10005" width="13.109375" style="581" customWidth="1"/>
    <col min="10006" max="10008" width="11.44140625" style="581" customWidth="1"/>
    <col min="10009" max="10009" width="4" style="581" customWidth="1"/>
    <col min="10010" max="10010" width="23.88671875" style="581" customWidth="1"/>
    <col min="10011" max="10012" width="11.44140625" style="581" customWidth="1"/>
    <col min="10013" max="10013" width="12.88671875" style="581" customWidth="1"/>
    <col min="10014" max="10014" width="8.88671875" style="581" customWidth="1"/>
    <col min="10015" max="10015" width="10.109375" style="581" customWidth="1"/>
    <col min="10016" max="10016" width="8.88671875" style="581" customWidth="1"/>
    <col min="10017" max="10017" width="4.5546875" style="581" customWidth="1"/>
    <col min="10018" max="10018" width="23.88671875" style="581" customWidth="1"/>
    <col min="10019" max="10024" width="11.109375" style="581" customWidth="1"/>
    <col min="10025" max="10025" width="4.109375" style="581" customWidth="1"/>
    <col min="10026" max="10026" width="25.5546875" style="581" customWidth="1"/>
    <col min="10027" max="10032" width="11.109375" style="581" customWidth="1"/>
    <col min="10033" max="10033" width="3.5546875" style="581" customWidth="1"/>
    <col min="10034" max="10034" width="24.44140625" style="581" customWidth="1"/>
    <col min="10035" max="10040" width="11.109375" style="581" customWidth="1"/>
    <col min="10041" max="10041" width="4" style="581" customWidth="1"/>
    <col min="10042" max="10042" width="24.44140625" style="581" customWidth="1"/>
    <col min="10043" max="10049" width="11.109375" style="581" customWidth="1"/>
    <col min="10050" max="10050" width="13.44140625" style="581" customWidth="1"/>
    <col min="10051" max="10240" width="9.109375" style="581"/>
    <col min="10241" max="10241" width="30.5546875" style="581" customWidth="1"/>
    <col min="10242" max="10242" width="25.44140625" style="581" customWidth="1"/>
    <col min="10243" max="10244" width="11.44140625" style="581" customWidth="1"/>
    <col min="10245" max="10245" width="12.109375" style="581" customWidth="1"/>
    <col min="10246" max="10248" width="11.44140625" style="581" customWidth="1"/>
    <col min="10249" max="10249" width="4.5546875" style="581" customWidth="1"/>
    <col min="10250" max="10250" width="24.5546875" style="581" customWidth="1"/>
    <col min="10251" max="10252" width="11.44140625" style="581" customWidth="1"/>
    <col min="10253" max="10253" width="12.44140625" style="581" customWidth="1"/>
    <col min="10254" max="10256" width="11.44140625" style="581" customWidth="1"/>
    <col min="10257" max="10257" width="5" style="581" customWidth="1"/>
    <col min="10258" max="10258" width="23.5546875" style="581" customWidth="1"/>
    <col min="10259" max="10260" width="11.44140625" style="581" customWidth="1"/>
    <col min="10261" max="10261" width="13.109375" style="581" customWidth="1"/>
    <col min="10262" max="10264" width="11.44140625" style="581" customWidth="1"/>
    <col min="10265" max="10265" width="4" style="581" customWidth="1"/>
    <col min="10266" max="10266" width="23.88671875" style="581" customWidth="1"/>
    <col min="10267" max="10268" width="11.44140625" style="581" customWidth="1"/>
    <col min="10269" max="10269" width="12.88671875" style="581" customWidth="1"/>
    <col min="10270" max="10270" width="8.88671875" style="581" customWidth="1"/>
    <col min="10271" max="10271" width="10.109375" style="581" customWidth="1"/>
    <col min="10272" max="10272" width="8.88671875" style="581" customWidth="1"/>
    <col min="10273" max="10273" width="4.5546875" style="581" customWidth="1"/>
    <col min="10274" max="10274" width="23.88671875" style="581" customWidth="1"/>
    <col min="10275" max="10280" width="11.109375" style="581" customWidth="1"/>
    <col min="10281" max="10281" width="4.109375" style="581" customWidth="1"/>
    <col min="10282" max="10282" width="25.5546875" style="581" customWidth="1"/>
    <col min="10283" max="10288" width="11.109375" style="581" customWidth="1"/>
    <col min="10289" max="10289" width="3.5546875" style="581" customWidth="1"/>
    <col min="10290" max="10290" width="24.44140625" style="581" customWidth="1"/>
    <col min="10291" max="10296" width="11.109375" style="581" customWidth="1"/>
    <col min="10297" max="10297" width="4" style="581" customWidth="1"/>
    <col min="10298" max="10298" width="24.44140625" style="581" customWidth="1"/>
    <col min="10299" max="10305" width="11.109375" style="581" customWidth="1"/>
    <col min="10306" max="10306" width="13.44140625" style="581" customWidth="1"/>
    <col min="10307" max="10496" width="9.109375" style="581"/>
    <col min="10497" max="10497" width="30.5546875" style="581" customWidth="1"/>
    <col min="10498" max="10498" width="25.44140625" style="581" customWidth="1"/>
    <col min="10499" max="10500" width="11.44140625" style="581" customWidth="1"/>
    <col min="10501" max="10501" width="12.109375" style="581" customWidth="1"/>
    <col min="10502" max="10504" width="11.44140625" style="581" customWidth="1"/>
    <col min="10505" max="10505" width="4.5546875" style="581" customWidth="1"/>
    <col min="10506" max="10506" width="24.5546875" style="581" customWidth="1"/>
    <col min="10507" max="10508" width="11.44140625" style="581" customWidth="1"/>
    <col min="10509" max="10509" width="12.44140625" style="581" customWidth="1"/>
    <col min="10510" max="10512" width="11.44140625" style="581" customWidth="1"/>
    <col min="10513" max="10513" width="5" style="581" customWidth="1"/>
    <col min="10514" max="10514" width="23.5546875" style="581" customWidth="1"/>
    <col min="10515" max="10516" width="11.44140625" style="581" customWidth="1"/>
    <col min="10517" max="10517" width="13.109375" style="581" customWidth="1"/>
    <col min="10518" max="10520" width="11.44140625" style="581" customWidth="1"/>
    <col min="10521" max="10521" width="4" style="581" customWidth="1"/>
    <col min="10522" max="10522" width="23.88671875" style="581" customWidth="1"/>
    <col min="10523" max="10524" width="11.44140625" style="581" customWidth="1"/>
    <col min="10525" max="10525" width="12.88671875" style="581" customWidth="1"/>
    <col min="10526" max="10526" width="8.88671875" style="581" customWidth="1"/>
    <col min="10527" max="10527" width="10.109375" style="581" customWidth="1"/>
    <col min="10528" max="10528" width="8.88671875" style="581" customWidth="1"/>
    <col min="10529" max="10529" width="4.5546875" style="581" customWidth="1"/>
    <col min="10530" max="10530" width="23.88671875" style="581" customWidth="1"/>
    <col min="10531" max="10536" width="11.109375" style="581" customWidth="1"/>
    <col min="10537" max="10537" width="4.109375" style="581" customWidth="1"/>
    <col min="10538" max="10538" width="25.5546875" style="581" customWidth="1"/>
    <col min="10539" max="10544" width="11.109375" style="581" customWidth="1"/>
    <col min="10545" max="10545" width="3.5546875" style="581" customWidth="1"/>
    <col min="10546" max="10546" width="24.44140625" style="581" customWidth="1"/>
    <col min="10547" max="10552" width="11.109375" style="581" customWidth="1"/>
    <col min="10553" max="10553" width="4" style="581" customWidth="1"/>
    <col min="10554" max="10554" width="24.44140625" style="581" customWidth="1"/>
    <col min="10555" max="10561" width="11.109375" style="581" customWidth="1"/>
    <col min="10562" max="10562" width="13.44140625" style="581" customWidth="1"/>
    <col min="10563" max="10752" width="9.109375" style="581"/>
    <col min="10753" max="10753" width="30.5546875" style="581" customWidth="1"/>
    <col min="10754" max="10754" width="25.44140625" style="581" customWidth="1"/>
    <col min="10755" max="10756" width="11.44140625" style="581" customWidth="1"/>
    <col min="10757" max="10757" width="12.109375" style="581" customWidth="1"/>
    <col min="10758" max="10760" width="11.44140625" style="581" customWidth="1"/>
    <col min="10761" max="10761" width="4.5546875" style="581" customWidth="1"/>
    <col min="10762" max="10762" width="24.5546875" style="581" customWidth="1"/>
    <col min="10763" max="10764" width="11.44140625" style="581" customWidth="1"/>
    <col min="10765" max="10765" width="12.44140625" style="581" customWidth="1"/>
    <col min="10766" max="10768" width="11.44140625" style="581" customWidth="1"/>
    <col min="10769" max="10769" width="5" style="581" customWidth="1"/>
    <col min="10770" max="10770" width="23.5546875" style="581" customWidth="1"/>
    <col min="10771" max="10772" width="11.44140625" style="581" customWidth="1"/>
    <col min="10773" max="10773" width="13.109375" style="581" customWidth="1"/>
    <col min="10774" max="10776" width="11.44140625" style="581" customWidth="1"/>
    <col min="10777" max="10777" width="4" style="581" customWidth="1"/>
    <col min="10778" max="10778" width="23.88671875" style="581" customWidth="1"/>
    <col min="10779" max="10780" width="11.44140625" style="581" customWidth="1"/>
    <col min="10781" max="10781" width="12.88671875" style="581" customWidth="1"/>
    <col min="10782" max="10782" width="8.88671875" style="581" customWidth="1"/>
    <col min="10783" max="10783" width="10.109375" style="581" customWidth="1"/>
    <col min="10784" max="10784" width="8.88671875" style="581" customWidth="1"/>
    <col min="10785" max="10785" width="4.5546875" style="581" customWidth="1"/>
    <col min="10786" max="10786" width="23.88671875" style="581" customWidth="1"/>
    <col min="10787" max="10792" width="11.109375" style="581" customWidth="1"/>
    <col min="10793" max="10793" width="4.109375" style="581" customWidth="1"/>
    <col min="10794" max="10794" width="25.5546875" style="581" customWidth="1"/>
    <col min="10795" max="10800" width="11.109375" style="581" customWidth="1"/>
    <col min="10801" max="10801" width="3.5546875" style="581" customWidth="1"/>
    <col min="10802" max="10802" width="24.44140625" style="581" customWidth="1"/>
    <col min="10803" max="10808" width="11.109375" style="581" customWidth="1"/>
    <col min="10809" max="10809" width="4" style="581" customWidth="1"/>
    <col min="10810" max="10810" width="24.44140625" style="581" customWidth="1"/>
    <col min="10811" max="10817" width="11.109375" style="581" customWidth="1"/>
    <col min="10818" max="10818" width="13.44140625" style="581" customWidth="1"/>
    <col min="10819" max="11008" width="9.109375" style="581"/>
    <col min="11009" max="11009" width="30.5546875" style="581" customWidth="1"/>
    <col min="11010" max="11010" width="25.44140625" style="581" customWidth="1"/>
    <col min="11011" max="11012" width="11.44140625" style="581" customWidth="1"/>
    <col min="11013" max="11013" width="12.109375" style="581" customWidth="1"/>
    <col min="11014" max="11016" width="11.44140625" style="581" customWidth="1"/>
    <col min="11017" max="11017" width="4.5546875" style="581" customWidth="1"/>
    <col min="11018" max="11018" width="24.5546875" style="581" customWidth="1"/>
    <col min="11019" max="11020" width="11.44140625" style="581" customWidth="1"/>
    <col min="11021" max="11021" width="12.44140625" style="581" customWidth="1"/>
    <col min="11022" max="11024" width="11.44140625" style="581" customWidth="1"/>
    <col min="11025" max="11025" width="5" style="581" customWidth="1"/>
    <col min="11026" max="11026" width="23.5546875" style="581" customWidth="1"/>
    <col min="11027" max="11028" width="11.44140625" style="581" customWidth="1"/>
    <col min="11029" max="11029" width="13.109375" style="581" customWidth="1"/>
    <col min="11030" max="11032" width="11.44140625" style="581" customWidth="1"/>
    <col min="11033" max="11033" width="4" style="581" customWidth="1"/>
    <col min="11034" max="11034" width="23.88671875" style="581" customWidth="1"/>
    <col min="11035" max="11036" width="11.44140625" style="581" customWidth="1"/>
    <col min="11037" max="11037" width="12.88671875" style="581" customWidth="1"/>
    <col min="11038" max="11038" width="8.88671875" style="581" customWidth="1"/>
    <col min="11039" max="11039" width="10.109375" style="581" customWidth="1"/>
    <col min="11040" max="11040" width="8.88671875" style="581" customWidth="1"/>
    <col min="11041" max="11041" width="4.5546875" style="581" customWidth="1"/>
    <col min="11042" max="11042" width="23.88671875" style="581" customWidth="1"/>
    <col min="11043" max="11048" width="11.109375" style="581" customWidth="1"/>
    <col min="11049" max="11049" width="4.109375" style="581" customWidth="1"/>
    <col min="11050" max="11050" width="25.5546875" style="581" customWidth="1"/>
    <col min="11051" max="11056" width="11.109375" style="581" customWidth="1"/>
    <col min="11057" max="11057" width="3.5546875" style="581" customWidth="1"/>
    <col min="11058" max="11058" width="24.44140625" style="581" customWidth="1"/>
    <col min="11059" max="11064" width="11.109375" style="581" customWidth="1"/>
    <col min="11065" max="11065" width="4" style="581" customWidth="1"/>
    <col min="11066" max="11066" width="24.44140625" style="581" customWidth="1"/>
    <col min="11067" max="11073" width="11.109375" style="581" customWidth="1"/>
    <col min="11074" max="11074" width="13.44140625" style="581" customWidth="1"/>
    <col min="11075" max="11264" width="9.109375" style="581"/>
    <col min="11265" max="11265" width="30.5546875" style="581" customWidth="1"/>
    <col min="11266" max="11266" width="25.44140625" style="581" customWidth="1"/>
    <col min="11267" max="11268" width="11.44140625" style="581" customWidth="1"/>
    <col min="11269" max="11269" width="12.109375" style="581" customWidth="1"/>
    <col min="11270" max="11272" width="11.44140625" style="581" customWidth="1"/>
    <col min="11273" max="11273" width="4.5546875" style="581" customWidth="1"/>
    <col min="11274" max="11274" width="24.5546875" style="581" customWidth="1"/>
    <col min="11275" max="11276" width="11.44140625" style="581" customWidth="1"/>
    <col min="11277" max="11277" width="12.44140625" style="581" customWidth="1"/>
    <col min="11278" max="11280" width="11.44140625" style="581" customWidth="1"/>
    <col min="11281" max="11281" width="5" style="581" customWidth="1"/>
    <col min="11282" max="11282" width="23.5546875" style="581" customWidth="1"/>
    <col min="11283" max="11284" width="11.44140625" style="581" customWidth="1"/>
    <col min="11285" max="11285" width="13.109375" style="581" customWidth="1"/>
    <col min="11286" max="11288" width="11.44140625" style="581" customWidth="1"/>
    <col min="11289" max="11289" width="4" style="581" customWidth="1"/>
    <col min="11290" max="11290" width="23.88671875" style="581" customWidth="1"/>
    <col min="11291" max="11292" width="11.44140625" style="581" customWidth="1"/>
    <col min="11293" max="11293" width="12.88671875" style="581" customWidth="1"/>
    <col min="11294" max="11294" width="8.88671875" style="581" customWidth="1"/>
    <col min="11295" max="11295" width="10.109375" style="581" customWidth="1"/>
    <col min="11296" max="11296" width="8.88671875" style="581" customWidth="1"/>
    <col min="11297" max="11297" width="4.5546875" style="581" customWidth="1"/>
    <col min="11298" max="11298" width="23.88671875" style="581" customWidth="1"/>
    <col min="11299" max="11304" width="11.109375" style="581" customWidth="1"/>
    <col min="11305" max="11305" width="4.109375" style="581" customWidth="1"/>
    <col min="11306" max="11306" width="25.5546875" style="581" customWidth="1"/>
    <col min="11307" max="11312" width="11.109375" style="581" customWidth="1"/>
    <col min="11313" max="11313" width="3.5546875" style="581" customWidth="1"/>
    <col min="11314" max="11314" width="24.44140625" style="581" customWidth="1"/>
    <col min="11315" max="11320" width="11.109375" style="581" customWidth="1"/>
    <col min="11321" max="11321" width="4" style="581" customWidth="1"/>
    <col min="11322" max="11322" width="24.44140625" style="581" customWidth="1"/>
    <col min="11323" max="11329" width="11.109375" style="581" customWidth="1"/>
    <col min="11330" max="11330" width="13.44140625" style="581" customWidth="1"/>
    <col min="11331" max="11520" width="9.109375" style="581"/>
    <col min="11521" max="11521" width="30.5546875" style="581" customWidth="1"/>
    <col min="11522" max="11522" width="25.44140625" style="581" customWidth="1"/>
    <col min="11523" max="11524" width="11.44140625" style="581" customWidth="1"/>
    <col min="11525" max="11525" width="12.109375" style="581" customWidth="1"/>
    <col min="11526" max="11528" width="11.44140625" style="581" customWidth="1"/>
    <col min="11529" max="11529" width="4.5546875" style="581" customWidth="1"/>
    <col min="11530" max="11530" width="24.5546875" style="581" customWidth="1"/>
    <col min="11531" max="11532" width="11.44140625" style="581" customWidth="1"/>
    <col min="11533" max="11533" width="12.44140625" style="581" customWidth="1"/>
    <col min="11534" max="11536" width="11.44140625" style="581" customWidth="1"/>
    <col min="11537" max="11537" width="5" style="581" customWidth="1"/>
    <col min="11538" max="11538" width="23.5546875" style="581" customWidth="1"/>
    <col min="11539" max="11540" width="11.44140625" style="581" customWidth="1"/>
    <col min="11541" max="11541" width="13.109375" style="581" customWidth="1"/>
    <col min="11542" max="11544" width="11.44140625" style="581" customWidth="1"/>
    <col min="11545" max="11545" width="4" style="581" customWidth="1"/>
    <col min="11546" max="11546" width="23.88671875" style="581" customWidth="1"/>
    <col min="11547" max="11548" width="11.44140625" style="581" customWidth="1"/>
    <col min="11549" max="11549" width="12.88671875" style="581" customWidth="1"/>
    <col min="11550" max="11550" width="8.88671875" style="581" customWidth="1"/>
    <col min="11551" max="11551" width="10.109375" style="581" customWidth="1"/>
    <col min="11552" max="11552" width="8.88671875" style="581" customWidth="1"/>
    <col min="11553" max="11553" width="4.5546875" style="581" customWidth="1"/>
    <col min="11554" max="11554" width="23.88671875" style="581" customWidth="1"/>
    <col min="11555" max="11560" width="11.109375" style="581" customWidth="1"/>
    <col min="11561" max="11561" width="4.109375" style="581" customWidth="1"/>
    <col min="11562" max="11562" width="25.5546875" style="581" customWidth="1"/>
    <col min="11563" max="11568" width="11.109375" style="581" customWidth="1"/>
    <col min="11569" max="11569" width="3.5546875" style="581" customWidth="1"/>
    <col min="11570" max="11570" width="24.44140625" style="581" customWidth="1"/>
    <col min="11571" max="11576" width="11.109375" style="581" customWidth="1"/>
    <col min="11577" max="11577" width="4" style="581" customWidth="1"/>
    <col min="11578" max="11578" width="24.44140625" style="581" customWidth="1"/>
    <col min="11579" max="11585" width="11.109375" style="581" customWidth="1"/>
    <col min="11586" max="11586" width="13.44140625" style="581" customWidth="1"/>
    <col min="11587" max="11776" width="9.109375" style="581"/>
    <col min="11777" max="11777" width="30.5546875" style="581" customWidth="1"/>
    <col min="11778" max="11778" width="25.44140625" style="581" customWidth="1"/>
    <col min="11779" max="11780" width="11.44140625" style="581" customWidth="1"/>
    <col min="11781" max="11781" width="12.109375" style="581" customWidth="1"/>
    <col min="11782" max="11784" width="11.44140625" style="581" customWidth="1"/>
    <col min="11785" max="11785" width="4.5546875" style="581" customWidth="1"/>
    <col min="11786" max="11786" width="24.5546875" style="581" customWidth="1"/>
    <col min="11787" max="11788" width="11.44140625" style="581" customWidth="1"/>
    <col min="11789" max="11789" width="12.44140625" style="581" customWidth="1"/>
    <col min="11790" max="11792" width="11.44140625" style="581" customWidth="1"/>
    <col min="11793" max="11793" width="5" style="581" customWidth="1"/>
    <col min="11794" max="11794" width="23.5546875" style="581" customWidth="1"/>
    <col min="11795" max="11796" width="11.44140625" style="581" customWidth="1"/>
    <col min="11797" max="11797" width="13.109375" style="581" customWidth="1"/>
    <col min="11798" max="11800" width="11.44140625" style="581" customWidth="1"/>
    <col min="11801" max="11801" width="4" style="581" customWidth="1"/>
    <col min="11802" max="11802" width="23.88671875" style="581" customWidth="1"/>
    <col min="11803" max="11804" width="11.44140625" style="581" customWidth="1"/>
    <col min="11805" max="11805" width="12.88671875" style="581" customWidth="1"/>
    <col min="11806" max="11806" width="8.88671875" style="581" customWidth="1"/>
    <col min="11807" max="11807" width="10.109375" style="581" customWidth="1"/>
    <col min="11808" max="11808" width="8.88671875" style="581" customWidth="1"/>
    <col min="11809" max="11809" width="4.5546875" style="581" customWidth="1"/>
    <col min="11810" max="11810" width="23.88671875" style="581" customWidth="1"/>
    <col min="11811" max="11816" width="11.109375" style="581" customWidth="1"/>
    <col min="11817" max="11817" width="4.109375" style="581" customWidth="1"/>
    <col min="11818" max="11818" width="25.5546875" style="581" customWidth="1"/>
    <col min="11819" max="11824" width="11.109375" style="581" customWidth="1"/>
    <col min="11825" max="11825" width="3.5546875" style="581" customWidth="1"/>
    <col min="11826" max="11826" width="24.44140625" style="581" customWidth="1"/>
    <col min="11827" max="11832" width="11.109375" style="581" customWidth="1"/>
    <col min="11833" max="11833" width="4" style="581" customWidth="1"/>
    <col min="11834" max="11834" width="24.44140625" style="581" customWidth="1"/>
    <col min="11835" max="11841" width="11.109375" style="581" customWidth="1"/>
    <col min="11842" max="11842" width="13.44140625" style="581" customWidth="1"/>
    <col min="11843" max="12032" width="9.109375" style="581"/>
    <col min="12033" max="12033" width="30.5546875" style="581" customWidth="1"/>
    <col min="12034" max="12034" width="25.44140625" style="581" customWidth="1"/>
    <col min="12035" max="12036" width="11.44140625" style="581" customWidth="1"/>
    <col min="12037" max="12037" width="12.109375" style="581" customWidth="1"/>
    <col min="12038" max="12040" width="11.44140625" style="581" customWidth="1"/>
    <col min="12041" max="12041" width="4.5546875" style="581" customWidth="1"/>
    <col min="12042" max="12042" width="24.5546875" style="581" customWidth="1"/>
    <col min="12043" max="12044" width="11.44140625" style="581" customWidth="1"/>
    <col min="12045" max="12045" width="12.44140625" style="581" customWidth="1"/>
    <col min="12046" max="12048" width="11.44140625" style="581" customWidth="1"/>
    <col min="12049" max="12049" width="5" style="581" customWidth="1"/>
    <col min="12050" max="12050" width="23.5546875" style="581" customWidth="1"/>
    <col min="12051" max="12052" width="11.44140625" style="581" customWidth="1"/>
    <col min="12053" max="12053" width="13.109375" style="581" customWidth="1"/>
    <col min="12054" max="12056" width="11.44140625" style="581" customWidth="1"/>
    <col min="12057" max="12057" width="4" style="581" customWidth="1"/>
    <col min="12058" max="12058" width="23.88671875" style="581" customWidth="1"/>
    <col min="12059" max="12060" width="11.44140625" style="581" customWidth="1"/>
    <col min="12061" max="12061" width="12.88671875" style="581" customWidth="1"/>
    <col min="12062" max="12062" width="8.88671875" style="581" customWidth="1"/>
    <col min="12063" max="12063" width="10.109375" style="581" customWidth="1"/>
    <col min="12064" max="12064" width="8.88671875" style="581" customWidth="1"/>
    <col min="12065" max="12065" width="4.5546875" style="581" customWidth="1"/>
    <col min="12066" max="12066" width="23.88671875" style="581" customWidth="1"/>
    <col min="12067" max="12072" width="11.109375" style="581" customWidth="1"/>
    <col min="12073" max="12073" width="4.109375" style="581" customWidth="1"/>
    <col min="12074" max="12074" width="25.5546875" style="581" customWidth="1"/>
    <col min="12075" max="12080" width="11.109375" style="581" customWidth="1"/>
    <col min="12081" max="12081" width="3.5546875" style="581" customWidth="1"/>
    <col min="12082" max="12082" width="24.44140625" style="581" customWidth="1"/>
    <col min="12083" max="12088" width="11.109375" style="581" customWidth="1"/>
    <col min="12089" max="12089" width="4" style="581" customWidth="1"/>
    <col min="12090" max="12090" width="24.44140625" style="581" customWidth="1"/>
    <col min="12091" max="12097" width="11.109375" style="581" customWidth="1"/>
    <col min="12098" max="12098" width="13.44140625" style="581" customWidth="1"/>
    <col min="12099" max="12288" width="9.109375" style="581"/>
    <col min="12289" max="12289" width="30.5546875" style="581" customWidth="1"/>
    <col min="12290" max="12290" width="25.44140625" style="581" customWidth="1"/>
    <col min="12291" max="12292" width="11.44140625" style="581" customWidth="1"/>
    <col min="12293" max="12293" width="12.109375" style="581" customWidth="1"/>
    <col min="12294" max="12296" width="11.44140625" style="581" customWidth="1"/>
    <col min="12297" max="12297" width="4.5546875" style="581" customWidth="1"/>
    <col min="12298" max="12298" width="24.5546875" style="581" customWidth="1"/>
    <col min="12299" max="12300" width="11.44140625" style="581" customWidth="1"/>
    <col min="12301" max="12301" width="12.44140625" style="581" customWidth="1"/>
    <col min="12302" max="12304" width="11.44140625" style="581" customWidth="1"/>
    <col min="12305" max="12305" width="5" style="581" customWidth="1"/>
    <col min="12306" max="12306" width="23.5546875" style="581" customWidth="1"/>
    <col min="12307" max="12308" width="11.44140625" style="581" customWidth="1"/>
    <col min="12309" max="12309" width="13.109375" style="581" customWidth="1"/>
    <col min="12310" max="12312" width="11.44140625" style="581" customWidth="1"/>
    <col min="12313" max="12313" width="4" style="581" customWidth="1"/>
    <col min="12314" max="12314" width="23.88671875" style="581" customWidth="1"/>
    <col min="12315" max="12316" width="11.44140625" style="581" customWidth="1"/>
    <col min="12317" max="12317" width="12.88671875" style="581" customWidth="1"/>
    <col min="12318" max="12318" width="8.88671875" style="581" customWidth="1"/>
    <col min="12319" max="12319" width="10.109375" style="581" customWidth="1"/>
    <col min="12320" max="12320" width="8.88671875" style="581" customWidth="1"/>
    <col min="12321" max="12321" width="4.5546875" style="581" customWidth="1"/>
    <col min="12322" max="12322" width="23.88671875" style="581" customWidth="1"/>
    <col min="12323" max="12328" width="11.109375" style="581" customWidth="1"/>
    <col min="12329" max="12329" width="4.109375" style="581" customWidth="1"/>
    <col min="12330" max="12330" width="25.5546875" style="581" customWidth="1"/>
    <col min="12331" max="12336" width="11.109375" style="581" customWidth="1"/>
    <col min="12337" max="12337" width="3.5546875" style="581" customWidth="1"/>
    <col min="12338" max="12338" width="24.44140625" style="581" customWidth="1"/>
    <col min="12339" max="12344" width="11.109375" style="581" customWidth="1"/>
    <col min="12345" max="12345" width="4" style="581" customWidth="1"/>
    <col min="12346" max="12346" width="24.44140625" style="581" customWidth="1"/>
    <col min="12347" max="12353" width="11.109375" style="581" customWidth="1"/>
    <col min="12354" max="12354" width="13.44140625" style="581" customWidth="1"/>
    <col min="12355" max="12544" width="9.109375" style="581"/>
    <col min="12545" max="12545" width="30.5546875" style="581" customWidth="1"/>
    <col min="12546" max="12546" width="25.44140625" style="581" customWidth="1"/>
    <col min="12547" max="12548" width="11.44140625" style="581" customWidth="1"/>
    <col min="12549" max="12549" width="12.109375" style="581" customWidth="1"/>
    <col min="12550" max="12552" width="11.44140625" style="581" customWidth="1"/>
    <col min="12553" max="12553" width="4.5546875" style="581" customWidth="1"/>
    <col min="12554" max="12554" width="24.5546875" style="581" customWidth="1"/>
    <col min="12555" max="12556" width="11.44140625" style="581" customWidth="1"/>
    <col min="12557" max="12557" width="12.44140625" style="581" customWidth="1"/>
    <col min="12558" max="12560" width="11.44140625" style="581" customWidth="1"/>
    <col min="12561" max="12561" width="5" style="581" customWidth="1"/>
    <col min="12562" max="12562" width="23.5546875" style="581" customWidth="1"/>
    <col min="12563" max="12564" width="11.44140625" style="581" customWidth="1"/>
    <col min="12565" max="12565" width="13.109375" style="581" customWidth="1"/>
    <col min="12566" max="12568" width="11.44140625" style="581" customWidth="1"/>
    <col min="12569" max="12569" width="4" style="581" customWidth="1"/>
    <col min="12570" max="12570" width="23.88671875" style="581" customWidth="1"/>
    <col min="12571" max="12572" width="11.44140625" style="581" customWidth="1"/>
    <col min="12573" max="12573" width="12.88671875" style="581" customWidth="1"/>
    <col min="12574" max="12574" width="8.88671875" style="581" customWidth="1"/>
    <col min="12575" max="12575" width="10.109375" style="581" customWidth="1"/>
    <col min="12576" max="12576" width="8.88671875" style="581" customWidth="1"/>
    <col min="12577" max="12577" width="4.5546875" style="581" customWidth="1"/>
    <col min="12578" max="12578" width="23.88671875" style="581" customWidth="1"/>
    <col min="12579" max="12584" width="11.109375" style="581" customWidth="1"/>
    <col min="12585" max="12585" width="4.109375" style="581" customWidth="1"/>
    <col min="12586" max="12586" width="25.5546875" style="581" customWidth="1"/>
    <col min="12587" max="12592" width="11.109375" style="581" customWidth="1"/>
    <col min="12593" max="12593" width="3.5546875" style="581" customWidth="1"/>
    <col min="12594" max="12594" width="24.44140625" style="581" customWidth="1"/>
    <col min="12595" max="12600" width="11.109375" style="581" customWidth="1"/>
    <col min="12601" max="12601" width="4" style="581" customWidth="1"/>
    <col min="12602" max="12602" width="24.44140625" style="581" customWidth="1"/>
    <col min="12603" max="12609" width="11.109375" style="581" customWidth="1"/>
    <col min="12610" max="12610" width="13.44140625" style="581" customWidth="1"/>
    <col min="12611" max="12800" width="9.109375" style="581"/>
    <col min="12801" max="12801" width="30.5546875" style="581" customWidth="1"/>
    <col min="12802" max="12802" width="25.44140625" style="581" customWidth="1"/>
    <col min="12803" max="12804" width="11.44140625" style="581" customWidth="1"/>
    <col min="12805" max="12805" width="12.109375" style="581" customWidth="1"/>
    <col min="12806" max="12808" width="11.44140625" style="581" customWidth="1"/>
    <col min="12809" max="12809" width="4.5546875" style="581" customWidth="1"/>
    <col min="12810" max="12810" width="24.5546875" style="581" customWidth="1"/>
    <col min="12811" max="12812" width="11.44140625" style="581" customWidth="1"/>
    <col min="12813" max="12813" width="12.44140625" style="581" customWidth="1"/>
    <col min="12814" max="12816" width="11.44140625" style="581" customWidth="1"/>
    <col min="12817" max="12817" width="5" style="581" customWidth="1"/>
    <col min="12818" max="12818" width="23.5546875" style="581" customWidth="1"/>
    <col min="12819" max="12820" width="11.44140625" style="581" customWidth="1"/>
    <col min="12821" max="12821" width="13.109375" style="581" customWidth="1"/>
    <col min="12822" max="12824" width="11.44140625" style="581" customWidth="1"/>
    <col min="12825" max="12825" width="4" style="581" customWidth="1"/>
    <col min="12826" max="12826" width="23.88671875" style="581" customWidth="1"/>
    <col min="12827" max="12828" width="11.44140625" style="581" customWidth="1"/>
    <col min="12829" max="12829" width="12.88671875" style="581" customWidth="1"/>
    <col min="12830" max="12830" width="8.88671875" style="581" customWidth="1"/>
    <col min="12831" max="12831" width="10.109375" style="581" customWidth="1"/>
    <col min="12832" max="12832" width="8.88671875" style="581" customWidth="1"/>
    <col min="12833" max="12833" width="4.5546875" style="581" customWidth="1"/>
    <col min="12834" max="12834" width="23.88671875" style="581" customWidth="1"/>
    <col min="12835" max="12840" width="11.109375" style="581" customWidth="1"/>
    <col min="12841" max="12841" width="4.109375" style="581" customWidth="1"/>
    <col min="12842" max="12842" width="25.5546875" style="581" customWidth="1"/>
    <col min="12843" max="12848" width="11.109375" style="581" customWidth="1"/>
    <col min="12849" max="12849" width="3.5546875" style="581" customWidth="1"/>
    <col min="12850" max="12850" width="24.44140625" style="581" customWidth="1"/>
    <col min="12851" max="12856" width="11.109375" style="581" customWidth="1"/>
    <col min="12857" max="12857" width="4" style="581" customWidth="1"/>
    <col min="12858" max="12858" width="24.44140625" style="581" customWidth="1"/>
    <col min="12859" max="12865" width="11.109375" style="581" customWidth="1"/>
    <col min="12866" max="12866" width="13.44140625" style="581" customWidth="1"/>
    <col min="12867" max="13056" width="9.109375" style="581"/>
    <col min="13057" max="13057" width="30.5546875" style="581" customWidth="1"/>
    <col min="13058" max="13058" width="25.44140625" style="581" customWidth="1"/>
    <col min="13059" max="13060" width="11.44140625" style="581" customWidth="1"/>
    <col min="13061" max="13061" width="12.109375" style="581" customWidth="1"/>
    <col min="13062" max="13064" width="11.44140625" style="581" customWidth="1"/>
    <col min="13065" max="13065" width="4.5546875" style="581" customWidth="1"/>
    <col min="13066" max="13066" width="24.5546875" style="581" customWidth="1"/>
    <col min="13067" max="13068" width="11.44140625" style="581" customWidth="1"/>
    <col min="13069" max="13069" width="12.44140625" style="581" customWidth="1"/>
    <col min="13070" max="13072" width="11.44140625" style="581" customWidth="1"/>
    <col min="13073" max="13073" width="5" style="581" customWidth="1"/>
    <col min="13074" max="13074" width="23.5546875" style="581" customWidth="1"/>
    <col min="13075" max="13076" width="11.44140625" style="581" customWidth="1"/>
    <col min="13077" max="13077" width="13.109375" style="581" customWidth="1"/>
    <col min="13078" max="13080" width="11.44140625" style="581" customWidth="1"/>
    <col min="13081" max="13081" width="4" style="581" customWidth="1"/>
    <col min="13082" max="13082" width="23.88671875" style="581" customWidth="1"/>
    <col min="13083" max="13084" width="11.44140625" style="581" customWidth="1"/>
    <col min="13085" max="13085" width="12.88671875" style="581" customWidth="1"/>
    <col min="13086" max="13086" width="8.88671875" style="581" customWidth="1"/>
    <col min="13087" max="13087" width="10.109375" style="581" customWidth="1"/>
    <col min="13088" max="13088" width="8.88671875" style="581" customWidth="1"/>
    <col min="13089" max="13089" width="4.5546875" style="581" customWidth="1"/>
    <col min="13090" max="13090" width="23.88671875" style="581" customWidth="1"/>
    <col min="13091" max="13096" width="11.109375" style="581" customWidth="1"/>
    <col min="13097" max="13097" width="4.109375" style="581" customWidth="1"/>
    <col min="13098" max="13098" width="25.5546875" style="581" customWidth="1"/>
    <col min="13099" max="13104" width="11.109375" style="581" customWidth="1"/>
    <col min="13105" max="13105" width="3.5546875" style="581" customWidth="1"/>
    <col min="13106" max="13106" width="24.44140625" style="581" customWidth="1"/>
    <col min="13107" max="13112" width="11.109375" style="581" customWidth="1"/>
    <col min="13113" max="13113" width="4" style="581" customWidth="1"/>
    <col min="13114" max="13114" width="24.44140625" style="581" customWidth="1"/>
    <col min="13115" max="13121" width="11.109375" style="581" customWidth="1"/>
    <col min="13122" max="13122" width="13.44140625" style="581" customWidth="1"/>
    <col min="13123" max="13312" width="9.109375" style="581"/>
    <col min="13313" max="13313" width="30.5546875" style="581" customWidth="1"/>
    <col min="13314" max="13314" width="25.44140625" style="581" customWidth="1"/>
    <col min="13315" max="13316" width="11.44140625" style="581" customWidth="1"/>
    <col min="13317" max="13317" width="12.109375" style="581" customWidth="1"/>
    <col min="13318" max="13320" width="11.44140625" style="581" customWidth="1"/>
    <col min="13321" max="13321" width="4.5546875" style="581" customWidth="1"/>
    <col min="13322" max="13322" width="24.5546875" style="581" customWidth="1"/>
    <col min="13323" max="13324" width="11.44140625" style="581" customWidth="1"/>
    <col min="13325" max="13325" width="12.44140625" style="581" customWidth="1"/>
    <col min="13326" max="13328" width="11.44140625" style="581" customWidth="1"/>
    <col min="13329" max="13329" width="5" style="581" customWidth="1"/>
    <col min="13330" max="13330" width="23.5546875" style="581" customWidth="1"/>
    <col min="13331" max="13332" width="11.44140625" style="581" customWidth="1"/>
    <col min="13333" max="13333" width="13.109375" style="581" customWidth="1"/>
    <col min="13334" max="13336" width="11.44140625" style="581" customWidth="1"/>
    <col min="13337" max="13337" width="4" style="581" customWidth="1"/>
    <col min="13338" max="13338" width="23.88671875" style="581" customWidth="1"/>
    <col min="13339" max="13340" width="11.44140625" style="581" customWidth="1"/>
    <col min="13341" max="13341" width="12.88671875" style="581" customWidth="1"/>
    <col min="13342" max="13342" width="8.88671875" style="581" customWidth="1"/>
    <col min="13343" max="13343" width="10.109375" style="581" customWidth="1"/>
    <col min="13344" max="13344" width="8.88671875" style="581" customWidth="1"/>
    <col min="13345" max="13345" width="4.5546875" style="581" customWidth="1"/>
    <col min="13346" max="13346" width="23.88671875" style="581" customWidth="1"/>
    <col min="13347" max="13352" width="11.109375" style="581" customWidth="1"/>
    <col min="13353" max="13353" width="4.109375" style="581" customWidth="1"/>
    <col min="13354" max="13354" width="25.5546875" style="581" customWidth="1"/>
    <col min="13355" max="13360" width="11.109375" style="581" customWidth="1"/>
    <col min="13361" max="13361" width="3.5546875" style="581" customWidth="1"/>
    <col min="13362" max="13362" width="24.44140625" style="581" customWidth="1"/>
    <col min="13363" max="13368" width="11.109375" style="581" customWidth="1"/>
    <col min="13369" max="13369" width="4" style="581" customWidth="1"/>
    <col min="13370" max="13370" width="24.44140625" style="581" customWidth="1"/>
    <col min="13371" max="13377" width="11.109375" style="581" customWidth="1"/>
    <col min="13378" max="13378" width="13.44140625" style="581" customWidth="1"/>
    <col min="13379" max="13568" width="9.109375" style="581"/>
    <col min="13569" max="13569" width="30.5546875" style="581" customWidth="1"/>
    <col min="13570" max="13570" width="25.44140625" style="581" customWidth="1"/>
    <col min="13571" max="13572" width="11.44140625" style="581" customWidth="1"/>
    <col min="13573" max="13573" width="12.109375" style="581" customWidth="1"/>
    <col min="13574" max="13576" width="11.44140625" style="581" customWidth="1"/>
    <col min="13577" max="13577" width="4.5546875" style="581" customWidth="1"/>
    <col min="13578" max="13578" width="24.5546875" style="581" customWidth="1"/>
    <col min="13579" max="13580" width="11.44140625" style="581" customWidth="1"/>
    <col min="13581" max="13581" width="12.44140625" style="581" customWidth="1"/>
    <col min="13582" max="13584" width="11.44140625" style="581" customWidth="1"/>
    <col min="13585" max="13585" width="5" style="581" customWidth="1"/>
    <col min="13586" max="13586" width="23.5546875" style="581" customWidth="1"/>
    <col min="13587" max="13588" width="11.44140625" style="581" customWidth="1"/>
    <col min="13589" max="13589" width="13.109375" style="581" customWidth="1"/>
    <col min="13590" max="13592" width="11.44140625" style="581" customWidth="1"/>
    <col min="13593" max="13593" width="4" style="581" customWidth="1"/>
    <col min="13594" max="13594" width="23.88671875" style="581" customWidth="1"/>
    <col min="13595" max="13596" width="11.44140625" style="581" customWidth="1"/>
    <col min="13597" max="13597" width="12.88671875" style="581" customWidth="1"/>
    <col min="13598" max="13598" width="8.88671875" style="581" customWidth="1"/>
    <col min="13599" max="13599" width="10.109375" style="581" customWidth="1"/>
    <col min="13600" max="13600" width="8.88671875" style="581" customWidth="1"/>
    <col min="13601" max="13601" width="4.5546875" style="581" customWidth="1"/>
    <col min="13602" max="13602" width="23.88671875" style="581" customWidth="1"/>
    <col min="13603" max="13608" width="11.109375" style="581" customWidth="1"/>
    <col min="13609" max="13609" width="4.109375" style="581" customWidth="1"/>
    <col min="13610" max="13610" width="25.5546875" style="581" customWidth="1"/>
    <col min="13611" max="13616" width="11.109375" style="581" customWidth="1"/>
    <col min="13617" max="13617" width="3.5546875" style="581" customWidth="1"/>
    <col min="13618" max="13618" width="24.44140625" style="581" customWidth="1"/>
    <col min="13619" max="13624" width="11.109375" style="581" customWidth="1"/>
    <col min="13625" max="13625" width="4" style="581" customWidth="1"/>
    <col min="13626" max="13626" width="24.44140625" style="581" customWidth="1"/>
    <col min="13627" max="13633" width="11.109375" style="581" customWidth="1"/>
    <col min="13634" max="13634" width="13.44140625" style="581" customWidth="1"/>
    <col min="13635" max="13824" width="9.109375" style="581"/>
    <col min="13825" max="13825" width="30.5546875" style="581" customWidth="1"/>
    <col min="13826" max="13826" width="25.44140625" style="581" customWidth="1"/>
    <col min="13827" max="13828" width="11.44140625" style="581" customWidth="1"/>
    <col min="13829" max="13829" width="12.109375" style="581" customWidth="1"/>
    <col min="13830" max="13832" width="11.44140625" style="581" customWidth="1"/>
    <col min="13833" max="13833" width="4.5546875" style="581" customWidth="1"/>
    <col min="13834" max="13834" width="24.5546875" style="581" customWidth="1"/>
    <col min="13835" max="13836" width="11.44140625" style="581" customWidth="1"/>
    <col min="13837" max="13837" width="12.44140625" style="581" customWidth="1"/>
    <col min="13838" max="13840" width="11.44140625" style="581" customWidth="1"/>
    <col min="13841" max="13841" width="5" style="581" customWidth="1"/>
    <col min="13842" max="13842" width="23.5546875" style="581" customWidth="1"/>
    <col min="13843" max="13844" width="11.44140625" style="581" customWidth="1"/>
    <col min="13845" max="13845" width="13.109375" style="581" customWidth="1"/>
    <col min="13846" max="13848" width="11.44140625" style="581" customWidth="1"/>
    <col min="13849" max="13849" width="4" style="581" customWidth="1"/>
    <col min="13850" max="13850" width="23.88671875" style="581" customWidth="1"/>
    <col min="13851" max="13852" width="11.44140625" style="581" customWidth="1"/>
    <col min="13853" max="13853" width="12.88671875" style="581" customWidth="1"/>
    <col min="13854" max="13854" width="8.88671875" style="581" customWidth="1"/>
    <col min="13855" max="13855" width="10.109375" style="581" customWidth="1"/>
    <col min="13856" max="13856" width="8.88671875" style="581" customWidth="1"/>
    <col min="13857" max="13857" width="4.5546875" style="581" customWidth="1"/>
    <col min="13858" max="13858" width="23.88671875" style="581" customWidth="1"/>
    <col min="13859" max="13864" width="11.109375" style="581" customWidth="1"/>
    <col min="13865" max="13865" width="4.109375" style="581" customWidth="1"/>
    <col min="13866" max="13866" width="25.5546875" style="581" customWidth="1"/>
    <col min="13867" max="13872" width="11.109375" style="581" customWidth="1"/>
    <col min="13873" max="13873" width="3.5546875" style="581" customWidth="1"/>
    <col min="13874" max="13874" width="24.44140625" style="581" customWidth="1"/>
    <col min="13875" max="13880" width="11.109375" style="581" customWidth="1"/>
    <col min="13881" max="13881" width="4" style="581" customWidth="1"/>
    <col min="13882" max="13882" width="24.44140625" style="581" customWidth="1"/>
    <col min="13883" max="13889" width="11.109375" style="581" customWidth="1"/>
    <col min="13890" max="13890" width="13.44140625" style="581" customWidth="1"/>
    <col min="13891" max="14080" width="9.109375" style="581"/>
    <col min="14081" max="14081" width="30.5546875" style="581" customWidth="1"/>
    <col min="14082" max="14082" width="25.44140625" style="581" customWidth="1"/>
    <col min="14083" max="14084" width="11.44140625" style="581" customWidth="1"/>
    <col min="14085" max="14085" width="12.109375" style="581" customWidth="1"/>
    <col min="14086" max="14088" width="11.44140625" style="581" customWidth="1"/>
    <col min="14089" max="14089" width="4.5546875" style="581" customWidth="1"/>
    <col min="14090" max="14090" width="24.5546875" style="581" customWidth="1"/>
    <col min="14091" max="14092" width="11.44140625" style="581" customWidth="1"/>
    <col min="14093" max="14093" width="12.44140625" style="581" customWidth="1"/>
    <col min="14094" max="14096" width="11.44140625" style="581" customWidth="1"/>
    <col min="14097" max="14097" width="5" style="581" customWidth="1"/>
    <col min="14098" max="14098" width="23.5546875" style="581" customWidth="1"/>
    <col min="14099" max="14100" width="11.44140625" style="581" customWidth="1"/>
    <col min="14101" max="14101" width="13.109375" style="581" customWidth="1"/>
    <col min="14102" max="14104" width="11.44140625" style="581" customWidth="1"/>
    <col min="14105" max="14105" width="4" style="581" customWidth="1"/>
    <col min="14106" max="14106" width="23.88671875" style="581" customWidth="1"/>
    <col min="14107" max="14108" width="11.44140625" style="581" customWidth="1"/>
    <col min="14109" max="14109" width="12.88671875" style="581" customWidth="1"/>
    <col min="14110" max="14110" width="8.88671875" style="581" customWidth="1"/>
    <col min="14111" max="14111" width="10.109375" style="581" customWidth="1"/>
    <col min="14112" max="14112" width="8.88671875" style="581" customWidth="1"/>
    <col min="14113" max="14113" width="4.5546875" style="581" customWidth="1"/>
    <col min="14114" max="14114" width="23.88671875" style="581" customWidth="1"/>
    <col min="14115" max="14120" width="11.109375" style="581" customWidth="1"/>
    <col min="14121" max="14121" width="4.109375" style="581" customWidth="1"/>
    <col min="14122" max="14122" width="25.5546875" style="581" customWidth="1"/>
    <col min="14123" max="14128" width="11.109375" style="581" customWidth="1"/>
    <col min="14129" max="14129" width="3.5546875" style="581" customWidth="1"/>
    <col min="14130" max="14130" width="24.44140625" style="581" customWidth="1"/>
    <col min="14131" max="14136" width="11.109375" style="581" customWidth="1"/>
    <col min="14137" max="14137" width="4" style="581" customWidth="1"/>
    <col min="14138" max="14138" width="24.44140625" style="581" customWidth="1"/>
    <col min="14139" max="14145" width="11.109375" style="581" customWidth="1"/>
    <col min="14146" max="14146" width="13.44140625" style="581" customWidth="1"/>
    <col min="14147" max="14336" width="9.109375" style="581"/>
    <col min="14337" max="14337" width="30.5546875" style="581" customWidth="1"/>
    <col min="14338" max="14338" width="25.44140625" style="581" customWidth="1"/>
    <col min="14339" max="14340" width="11.44140625" style="581" customWidth="1"/>
    <col min="14341" max="14341" width="12.109375" style="581" customWidth="1"/>
    <col min="14342" max="14344" width="11.44140625" style="581" customWidth="1"/>
    <col min="14345" max="14345" width="4.5546875" style="581" customWidth="1"/>
    <col min="14346" max="14346" width="24.5546875" style="581" customWidth="1"/>
    <col min="14347" max="14348" width="11.44140625" style="581" customWidth="1"/>
    <col min="14349" max="14349" width="12.44140625" style="581" customWidth="1"/>
    <col min="14350" max="14352" width="11.44140625" style="581" customWidth="1"/>
    <col min="14353" max="14353" width="5" style="581" customWidth="1"/>
    <col min="14354" max="14354" width="23.5546875" style="581" customWidth="1"/>
    <col min="14355" max="14356" width="11.44140625" style="581" customWidth="1"/>
    <col min="14357" max="14357" width="13.109375" style="581" customWidth="1"/>
    <col min="14358" max="14360" width="11.44140625" style="581" customWidth="1"/>
    <col min="14361" max="14361" width="4" style="581" customWidth="1"/>
    <col min="14362" max="14362" width="23.88671875" style="581" customWidth="1"/>
    <col min="14363" max="14364" width="11.44140625" style="581" customWidth="1"/>
    <col min="14365" max="14365" width="12.88671875" style="581" customWidth="1"/>
    <col min="14366" max="14366" width="8.88671875" style="581" customWidth="1"/>
    <col min="14367" max="14367" width="10.109375" style="581" customWidth="1"/>
    <col min="14368" max="14368" width="8.88671875" style="581" customWidth="1"/>
    <col min="14369" max="14369" width="4.5546875" style="581" customWidth="1"/>
    <col min="14370" max="14370" width="23.88671875" style="581" customWidth="1"/>
    <col min="14371" max="14376" width="11.109375" style="581" customWidth="1"/>
    <col min="14377" max="14377" width="4.109375" style="581" customWidth="1"/>
    <col min="14378" max="14378" width="25.5546875" style="581" customWidth="1"/>
    <col min="14379" max="14384" width="11.109375" style="581" customWidth="1"/>
    <col min="14385" max="14385" width="3.5546875" style="581" customWidth="1"/>
    <col min="14386" max="14386" width="24.44140625" style="581" customWidth="1"/>
    <col min="14387" max="14392" width="11.109375" style="581" customWidth="1"/>
    <col min="14393" max="14393" width="4" style="581" customWidth="1"/>
    <col min="14394" max="14394" width="24.44140625" style="581" customWidth="1"/>
    <col min="14395" max="14401" width="11.109375" style="581" customWidth="1"/>
    <col min="14402" max="14402" width="13.44140625" style="581" customWidth="1"/>
    <col min="14403" max="14592" width="9.109375" style="581"/>
    <col min="14593" max="14593" width="30.5546875" style="581" customWidth="1"/>
    <col min="14594" max="14594" width="25.44140625" style="581" customWidth="1"/>
    <col min="14595" max="14596" width="11.44140625" style="581" customWidth="1"/>
    <col min="14597" max="14597" width="12.109375" style="581" customWidth="1"/>
    <col min="14598" max="14600" width="11.44140625" style="581" customWidth="1"/>
    <col min="14601" max="14601" width="4.5546875" style="581" customWidth="1"/>
    <col min="14602" max="14602" width="24.5546875" style="581" customWidth="1"/>
    <col min="14603" max="14604" width="11.44140625" style="581" customWidth="1"/>
    <col min="14605" max="14605" width="12.44140625" style="581" customWidth="1"/>
    <col min="14606" max="14608" width="11.44140625" style="581" customWidth="1"/>
    <col min="14609" max="14609" width="5" style="581" customWidth="1"/>
    <col min="14610" max="14610" width="23.5546875" style="581" customWidth="1"/>
    <col min="14611" max="14612" width="11.44140625" style="581" customWidth="1"/>
    <col min="14613" max="14613" width="13.109375" style="581" customWidth="1"/>
    <col min="14614" max="14616" width="11.44140625" style="581" customWidth="1"/>
    <col min="14617" max="14617" width="4" style="581" customWidth="1"/>
    <col min="14618" max="14618" width="23.88671875" style="581" customWidth="1"/>
    <col min="14619" max="14620" width="11.44140625" style="581" customWidth="1"/>
    <col min="14621" max="14621" width="12.88671875" style="581" customWidth="1"/>
    <col min="14622" max="14622" width="8.88671875" style="581" customWidth="1"/>
    <col min="14623" max="14623" width="10.109375" style="581" customWidth="1"/>
    <col min="14624" max="14624" width="8.88671875" style="581" customWidth="1"/>
    <col min="14625" max="14625" width="4.5546875" style="581" customWidth="1"/>
    <col min="14626" max="14626" width="23.88671875" style="581" customWidth="1"/>
    <col min="14627" max="14632" width="11.109375" style="581" customWidth="1"/>
    <col min="14633" max="14633" width="4.109375" style="581" customWidth="1"/>
    <col min="14634" max="14634" width="25.5546875" style="581" customWidth="1"/>
    <col min="14635" max="14640" width="11.109375" style="581" customWidth="1"/>
    <col min="14641" max="14641" width="3.5546875" style="581" customWidth="1"/>
    <col min="14642" max="14642" width="24.44140625" style="581" customWidth="1"/>
    <col min="14643" max="14648" width="11.109375" style="581" customWidth="1"/>
    <col min="14649" max="14649" width="4" style="581" customWidth="1"/>
    <col min="14650" max="14650" width="24.44140625" style="581" customWidth="1"/>
    <col min="14651" max="14657" width="11.109375" style="581" customWidth="1"/>
    <col min="14658" max="14658" width="13.44140625" style="581" customWidth="1"/>
    <col min="14659" max="14848" width="9.109375" style="581"/>
    <col min="14849" max="14849" width="30.5546875" style="581" customWidth="1"/>
    <col min="14850" max="14850" width="25.44140625" style="581" customWidth="1"/>
    <col min="14851" max="14852" width="11.44140625" style="581" customWidth="1"/>
    <col min="14853" max="14853" width="12.109375" style="581" customWidth="1"/>
    <col min="14854" max="14856" width="11.44140625" style="581" customWidth="1"/>
    <col min="14857" max="14857" width="4.5546875" style="581" customWidth="1"/>
    <col min="14858" max="14858" width="24.5546875" style="581" customWidth="1"/>
    <col min="14859" max="14860" width="11.44140625" style="581" customWidth="1"/>
    <col min="14861" max="14861" width="12.44140625" style="581" customWidth="1"/>
    <col min="14862" max="14864" width="11.44140625" style="581" customWidth="1"/>
    <col min="14865" max="14865" width="5" style="581" customWidth="1"/>
    <col min="14866" max="14866" width="23.5546875" style="581" customWidth="1"/>
    <col min="14867" max="14868" width="11.44140625" style="581" customWidth="1"/>
    <col min="14869" max="14869" width="13.109375" style="581" customWidth="1"/>
    <col min="14870" max="14872" width="11.44140625" style="581" customWidth="1"/>
    <col min="14873" max="14873" width="4" style="581" customWidth="1"/>
    <col min="14874" max="14874" width="23.88671875" style="581" customWidth="1"/>
    <col min="14875" max="14876" width="11.44140625" style="581" customWidth="1"/>
    <col min="14877" max="14877" width="12.88671875" style="581" customWidth="1"/>
    <col min="14878" max="14878" width="8.88671875" style="581" customWidth="1"/>
    <col min="14879" max="14879" width="10.109375" style="581" customWidth="1"/>
    <col min="14880" max="14880" width="8.88671875" style="581" customWidth="1"/>
    <col min="14881" max="14881" width="4.5546875" style="581" customWidth="1"/>
    <col min="14882" max="14882" width="23.88671875" style="581" customWidth="1"/>
    <col min="14883" max="14888" width="11.109375" style="581" customWidth="1"/>
    <col min="14889" max="14889" width="4.109375" style="581" customWidth="1"/>
    <col min="14890" max="14890" width="25.5546875" style="581" customWidth="1"/>
    <col min="14891" max="14896" width="11.109375" style="581" customWidth="1"/>
    <col min="14897" max="14897" width="3.5546875" style="581" customWidth="1"/>
    <col min="14898" max="14898" width="24.44140625" style="581" customWidth="1"/>
    <col min="14899" max="14904" width="11.109375" style="581" customWidth="1"/>
    <col min="14905" max="14905" width="4" style="581" customWidth="1"/>
    <col min="14906" max="14906" width="24.44140625" style="581" customWidth="1"/>
    <col min="14907" max="14913" width="11.109375" style="581" customWidth="1"/>
    <col min="14914" max="14914" width="13.44140625" style="581" customWidth="1"/>
    <col min="14915" max="15104" width="9.109375" style="581"/>
    <col min="15105" max="15105" width="30.5546875" style="581" customWidth="1"/>
    <col min="15106" max="15106" width="25.44140625" style="581" customWidth="1"/>
    <col min="15107" max="15108" width="11.44140625" style="581" customWidth="1"/>
    <col min="15109" max="15109" width="12.109375" style="581" customWidth="1"/>
    <col min="15110" max="15112" width="11.44140625" style="581" customWidth="1"/>
    <col min="15113" max="15113" width="4.5546875" style="581" customWidth="1"/>
    <col min="15114" max="15114" width="24.5546875" style="581" customWidth="1"/>
    <col min="15115" max="15116" width="11.44140625" style="581" customWidth="1"/>
    <col min="15117" max="15117" width="12.44140625" style="581" customWidth="1"/>
    <col min="15118" max="15120" width="11.44140625" style="581" customWidth="1"/>
    <col min="15121" max="15121" width="5" style="581" customWidth="1"/>
    <col min="15122" max="15122" width="23.5546875" style="581" customWidth="1"/>
    <col min="15123" max="15124" width="11.44140625" style="581" customWidth="1"/>
    <col min="15125" max="15125" width="13.109375" style="581" customWidth="1"/>
    <col min="15126" max="15128" width="11.44140625" style="581" customWidth="1"/>
    <col min="15129" max="15129" width="4" style="581" customWidth="1"/>
    <col min="15130" max="15130" width="23.88671875" style="581" customWidth="1"/>
    <col min="15131" max="15132" width="11.44140625" style="581" customWidth="1"/>
    <col min="15133" max="15133" width="12.88671875" style="581" customWidth="1"/>
    <col min="15134" max="15134" width="8.88671875" style="581" customWidth="1"/>
    <col min="15135" max="15135" width="10.109375" style="581" customWidth="1"/>
    <col min="15136" max="15136" width="8.88671875" style="581" customWidth="1"/>
    <col min="15137" max="15137" width="4.5546875" style="581" customWidth="1"/>
    <col min="15138" max="15138" width="23.88671875" style="581" customWidth="1"/>
    <col min="15139" max="15144" width="11.109375" style="581" customWidth="1"/>
    <col min="15145" max="15145" width="4.109375" style="581" customWidth="1"/>
    <col min="15146" max="15146" width="25.5546875" style="581" customWidth="1"/>
    <col min="15147" max="15152" width="11.109375" style="581" customWidth="1"/>
    <col min="15153" max="15153" width="3.5546875" style="581" customWidth="1"/>
    <col min="15154" max="15154" width="24.44140625" style="581" customWidth="1"/>
    <col min="15155" max="15160" width="11.109375" style="581" customWidth="1"/>
    <col min="15161" max="15161" width="4" style="581" customWidth="1"/>
    <col min="15162" max="15162" width="24.44140625" style="581" customWidth="1"/>
    <col min="15163" max="15169" width="11.109375" style="581" customWidth="1"/>
    <col min="15170" max="15170" width="13.44140625" style="581" customWidth="1"/>
    <col min="15171" max="15360" width="9.109375" style="581"/>
    <col min="15361" max="15361" width="30.5546875" style="581" customWidth="1"/>
    <col min="15362" max="15362" width="25.44140625" style="581" customWidth="1"/>
    <col min="15363" max="15364" width="11.44140625" style="581" customWidth="1"/>
    <col min="15365" max="15365" width="12.109375" style="581" customWidth="1"/>
    <col min="15366" max="15368" width="11.44140625" style="581" customWidth="1"/>
    <col min="15369" max="15369" width="4.5546875" style="581" customWidth="1"/>
    <col min="15370" max="15370" width="24.5546875" style="581" customWidth="1"/>
    <col min="15371" max="15372" width="11.44140625" style="581" customWidth="1"/>
    <col min="15373" max="15373" width="12.44140625" style="581" customWidth="1"/>
    <col min="15374" max="15376" width="11.44140625" style="581" customWidth="1"/>
    <col min="15377" max="15377" width="5" style="581" customWidth="1"/>
    <col min="15378" max="15378" width="23.5546875" style="581" customWidth="1"/>
    <col min="15379" max="15380" width="11.44140625" style="581" customWidth="1"/>
    <col min="15381" max="15381" width="13.109375" style="581" customWidth="1"/>
    <col min="15382" max="15384" width="11.44140625" style="581" customWidth="1"/>
    <col min="15385" max="15385" width="4" style="581" customWidth="1"/>
    <col min="15386" max="15386" width="23.88671875" style="581" customWidth="1"/>
    <col min="15387" max="15388" width="11.44140625" style="581" customWidth="1"/>
    <col min="15389" max="15389" width="12.88671875" style="581" customWidth="1"/>
    <col min="15390" max="15390" width="8.88671875" style="581" customWidth="1"/>
    <col min="15391" max="15391" width="10.109375" style="581" customWidth="1"/>
    <col min="15392" max="15392" width="8.88671875" style="581" customWidth="1"/>
    <col min="15393" max="15393" width="4.5546875" style="581" customWidth="1"/>
    <col min="15394" max="15394" width="23.88671875" style="581" customWidth="1"/>
    <col min="15395" max="15400" width="11.109375" style="581" customWidth="1"/>
    <col min="15401" max="15401" width="4.109375" style="581" customWidth="1"/>
    <col min="15402" max="15402" width="25.5546875" style="581" customWidth="1"/>
    <col min="15403" max="15408" width="11.109375" style="581" customWidth="1"/>
    <col min="15409" max="15409" width="3.5546875" style="581" customWidth="1"/>
    <col min="15410" max="15410" width="24.44140625" style="581" customWidth="1"/>
    <col min="15411" max="15416" width="11.109375" style="581" customWidth="1"/>
    <col min="15417" max="15417" width="4" style="581" customWidth="1"/>
    <col min="15418" max="15418" width="24.44140625" style="581" customWidth="1"/>
    <col min="15419" max="15425" width="11.109375" style="581" customWidth="1"/>
    <col min="15426" max="15426" width="13.44140625" style="581" customWidth="1"/>
    <col min="15427" max="15616" width="9.109375" style="581"/>
    <col min="15617" max="15617" width="30.5546875" style="581" customWidth="1"/>
    <col min="15618" max="15618" width="25.44140625" style="581" customWidth="1"/>
    <col min="15619" max="15620" width="11.44140625" style="581" customWidth="1"/>
    <col min="15621" max="15621" width="12.109375" style="581" customWidth="1"/>
    <col min="15622" max="15624" width="11.44140625" style="581" customWidth="1"/>
    <col min="15625" max="15625" width="4.5546875" style="581" customWidth="1"/>
    <col min="15626" max="15626" width="24.5546875" style="581" customWidth="1"/>
    <col min="15627" max="15628" width="11.44140625" style="581" customWidth="1"/>
    <col min="15629" max="15629" width="12.44140625" style="581" customWidth="1"/>
    <col min="15630" max="15632" width="11.44140625" style="581" customWidth="1"/>
    <col min="15633" max="15633" width="5" style="581" customWidth="1"/>
    <col min="15634" max="15634" width="23.5546875" style="581" customWidth="1"/>
    <col min="15635" max="15636" width="11.44140625" style="581" customWidth="1"/>
    <col min="15637" max="15637" width="13.109375" style="581" customWidth="1"/>
    <col min="15638" max="15640" width="11.44140625" style="581" customWidth="1"/>
    <col min="15641" max="15641" width="4" style="581" customWidth="1"/>
    <col min="15642" max="15642" width="23.88671875" style="581" customWidth="1"/>
    <col min="15643" max="15644" width="11.44140625" style="581" customWidth="1"/>
    <col min="15645" max="15645" width="12.88671875" style="581" customWidth="1"/>
    <col min="15646" max="15646" width="8.88671875" style="581" customWidth="1"/>
    <col min="15647" max="15647" width="10.109375" style="581" customWidth="1"/>
    <col min="15648" max="15648" width="8.88671875" style="581" customWidth="1"/>
    <col min="15649" max="15649" width="4.5546875" style="581" customWidth="1"/>
    <col min="15650" max="15650" width="23.88671875" style="581" customWidth="1"/>
    <col min="15651" max="15656" width="11.109375" style="581" customWidth="1"/>
    <col min="15657" max="15657" width="4.109375" style="581" customWidth="1"/>
    <col min="15658" max="15658" width="25.5546875" style="581" customWidth="1"/>
    <col min="15659" max="15664" width="11.109375" style="581" customWidth="1"/>
    <col min="15665" max="15665" width="3.5546875" style="581" customWidth="1"/>
    <col min="15666" max="15666" width="24.44140625" style="581" customWidth="1"/>
    <col min="15667" max="15672" width="11.109375" style="581" customWidth="1"/>
    <col min="15673" max="15673" width="4" style="581" customWidth="1"/>
    <col min="15674" max="15674" width="24.44140625" style="581" customWidth="1"/>
    <col min="15675" max="15681" width="11.109375" style="581" customWidth="1"/>
    <col min="15682" max="15682" width="13.44140625" style="581" customWidth="1"/>
    <col min="15683" max="15872" width="9.109375" style="581"/>
    <col min="15873" max="15873" width="30.5546875" style="581" customWidth="1"/>
    <col min="15874" max="15874" width="25.44140625" style="581" customWidth="1"/>
    <col min="15875" max="15876" width="11.44140625" style="581" customWidth="1"/>
    <col min="15877" max="15877" width="12.109375" style="581" customWidth="1"/>
    <col min="15878" max="15880" width="11.44140625" style="581" customWidth="1"/>
    <col min="15881" max="15881" width="4.5546875" style="581" customWidth="1"/>
    <col min="15882" max="15882" width="24.5546875" style="581" customWidth="1"/>
    <col min="15883" max="15884" width="11.44140625" style="581" customWidth="1"/>
    <col min="15885" max="15885" width="12.44140625" style="581" customWidth="1"/>
    <col min="15886" max="15888" width="11.44140625" style="581" customWidth="1"/>
    <col min="15889" max="15889" width="5" style="581" customWidth="1"/>
    <col min="15890" max="15890" width="23.5546875" style="581" customWidth="1"/>
    <col min="15891" max="15892" width="11.44140625" style="581" customWidth="1"/>
    <col min="15893" max="15893" width="13.109375" style="581" customWidth="1"/>
    <col min="15894" max="15896" width="11.44140625" style="581" customWidth="1"/>
    <col min="15897" max="15897" width="4" style="581" customWidth="1"/>
    <col min="15898" max="15898" width="23.88671875" style="581" customWidth="1"/>
    <col min="15899" max="15900" width="11.44140625" style="581" customWidth="1"/>
    <col min="15901" max="15901" width="12.88671875" style="581" customWidth="1"/>
    <col min="15902" max="15902" width="8.88671875" style="581" customWidth="1"/>
    <col min="15903" max="15903" width="10.109375" style="581" customWidth="1"/>
    <col min="15904" max="15904" width="8.88671875" style="581" customWidth="1"/>
    <col min="15905" max="15905" width="4.5546875" style="581" customWidth="1"/>
    <col min="15906" max="15906" width="23.88671875" style="581" customWidth="1"/>
    <col min="15907" max="15912" width="11.109375" style="581" customWidth="1"/>
    <col min="15913" max="15913" width="4.109375" style="581" customWidth="1"/>
    <col min="15914" max="15914" width="25.5546875" style="581" customWidth="1"/>
    <col min="15915" max="15920" width="11.109375" style="581" customWidth="1"/>
    <col min="15921" max="15921" width="3.5546875" style="581" customWidth="1"/>
    <col min="15922" max="15922" width="24.44140625" style="581" customWidth="1"/>
    <col min="15923" max="15928" width="11.109375" style="581" customWidth="1"/>
    <col min="15929" max="15929" width="4" style="581" customWidth="1"/>
    <col min="15930" max="15930" width="24.44140625" style="581" customWidth="1"/>
    <col min="15931" max="15937" width="11.109375" style="581" customWidth="1"/>
    <col min="15938" max="15938" width="13.44140625" style="581" customWidth="1"/>
    <col min="15939" max="16128" width="9.109375" style="581"/>
    <col min="16129" max="16129" width="30.5546875" style="581" customWidth="1"/>
    <col min="16130" max="16130" width="25.44140625" style="581" customWidth="1"/>
    <col min="16131" max="16132" width="11.44140625" style="581" customWidth="1"/>
    <col min="16133" max="16133" width="12.109375" style="581" customWidth="1"/>
    <col min="16134" max="16136" width="11.44140625" style="581" customWidth="1"/>
    <col min="16137" max="16137" width="4.5546875" style="581" customWidth="1"/>
    <col min="16138" max="16138" width="24.5546875" style="581" customWidth="1"/>
    <col min="16139" max="16140" width="11.44140625" style="581" customWidth="1"/>
    <col min="16141" max="16141" width="12.44140625" style="581" customWidth="1"/>
    <col min="16142" max="16144" width="11.44140625" style="581" customWidth="1"/>
    <col min="16145" max="16145" width="5" style="581" customWidth="1"/>
    <col min="16146" max="16146" width="23.5546875" style="581" customWidth="1"/>
    <col min="16147" max="16148" width="11.44140625" style="581" customWidth="1"/>
    <col min="16149" max="16149" width="13.109375" style="581" customWidth="1"/>
    <col min="16150" max="16152" width="11.44140625" style="581" customWidth="1"/>
    <col min="16153" max="16153" width="4" style="581" customWidth="1"/>
    <col min="16154" max="16154" width="23.88671875" style="581" customWidth="1"/>
    <col min="16155" max="16156" width="11.44140625" style="581" customWidth="1"/>
    <col min="16157" max="16157" width="12.88671875" style="581" customWidth="1"/>
    <col min="16158" max="16158" width="8.88671875" style="581" customWidth="1"/>
    <col min="16159" max="16159" width="10.109375" style="581" customWidth="1"/>
    <col min="16160" max="16160" width="8.88671875" style="581" customWidth="1"/>
    <col min="16161" max="16161" width="4.5546875" style="581" customWidth="1"/>
    <col min="16162" max="16162" width="23.88671875" style="581" customWidth="1"/>
    <col min="16163" max="16168" width="11.109375" style="581" customWidth="1"/>
    <col min="16169" max="16169" width="4.109375" style="581" customWidth="1"/>
    <col min="16170" max="16170" width="25.5546875" style="581" customWidth="1"/>
    <col min="16171" max="16176" width="11.109375" style="581" customWidth="1"/>
    <col min="16177" max="16177" width="3.5546875" style="581" customWidth="1"/>
    <col min="16178" max="16178" width="24.44140625" style="581" customWidth="1"/>
    <col min="16179" max="16184" width="11.109375" style="581" customWidth="1"/>
    <col min="16185" max="16185" width="4" style="581" customWidth="1"/>
    <col min="16186" max="16186" width="24.44140625" style="581" customWidth="1"/>
    <col min="16187" max="16193" width="11.109375" style="581" customWidth="1"/>
    <col min="16194" max="16194" width="13.44140625" style="581" customWidth="1"/>
    <col min="16195" max="16384" width="9.109375" style="581"/>
  </cols>
  <sheetData>
    <row r="1" spans="1:69" ht="19.2" x14ac:dyDescent="0.3">
      <c r="A1" s="580" t="s">
        <v>181</v>
      </c>
    </row>
    <row r="2" spans="1:69" ht="13.8" thickBot="1" x14ac:dyDescent="0.3">
      <c r="C2" s="582"/>
      <c r="E2" s="582"/>
      <c r="G2" s="582"/>
      <c r="H2" s="582"/>
    </row>
    <row r="3" spans="1:69" s="589" customFormat="1" x14ac:dyDescent="0.25">
      <c r="A3" s="667"/>
      <c r="B3" s="1073" t="s">
        <v>56</v>
      </c>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672"/>
      <c r="AH3" s="1073" t="s">
        <v>57</v>
      </c>
      <c r="AI3" s="1073"/>
      <c r="AJ3" s="1073"/>
      <c r="AK3" s="1073"/>
      <c r="AL3" s="1073"/>
      <c r="AM3" s="1073"/>
      <c r="AN3" s="1073"/>
      <c r="AO3" s="1073"/>
      <c r="AP3" s="1073"/>
      <c r="AQ3" s="1073"/>
      <c r="AR3" s="1073"/>
      <c r="AS3" s="1073"/>
      <c r="AT3" s="1073"/>
      <c r="AU3" s="1073"/>
      <c r="AV3" s="1073"/>
      <c r="AW3" s="1073"/>
      <c r="AX3" s="1073"/>
      <c r="AY3" s="1073"/>
      <c r="AZ3" s="1073"/>
      <c r="BA3" s="1073"/>
      <c r="BB3" s="1073"/>
      <c r="BC3" s="1073"/>
      <c r="BD3" s="1073"/>
      <c r="BE3" s="1073"/>
      <c r="BF3" s="1073"/>
      <c r="BG3" s="1073"/>
      <c r="BH3" s="1073"/>
      <c r="BI3" s="1073"/>
      <c r="BJ3" s="1073"/>
      <c r="BK3" s="1073"/>
      <c r="BL3" s="1073"/>
    </row>
    <row r="4" spans="1:69" x14ac:dyDescent="0.25">
      <c r="A4" s="617"/>
      <c r="B4" s="1074" t="s">
        <v>40</v>
      </c>
      <c r="C4" s="1074"/>
      <c r="D4" s="1074"/>
      <c r="E4" s="1074"/>
      <c r="F4" s="1074"/>
      <c r="G4" s="1074"/>
      <c r="H4" s="1074"/>
      <c r="I4" s="617"/>
      <c r="J4" s="1075" t="s">
        <v>182</v>
      </c>
      <c r="K4" s="1075"/>
      <c r="L4" s="1075"/>
      <c r="M4" s="1075"/>
      <c r="N4" s="1075"/>
      <c r="O4" s="1075"/>
      <c r="P4" s="1075"/>
      <c r="Q4" s="617"/>
      <c r="R4" s="1075" t="s">
        <v>42</v>
      </c>
      <c r="S4" s="1075"/>
      <c r="T4" s="1075"/>
      <c r="U4" s="1075"/>
      <c r="V4" s="1075"/>
      <c r="W4" s="1075"/>
      <c r="X4" s="1075"/>
      <c r="Y4" s="617"/>
      <c r="Z4" s="1075" t="s">
        <v>44</v>
      </c>
      <c r="AA4" s="1075"/>
      <c r="AB4" s="1075"/>
      <c r="AC4" s="1075"/>
      <c r="AD4" s="1075"/>
      <c r="AE4" s="1075"/>
      <c r="AF4" s="1075"/>
      <c r="AG4" s="673"/>
      <c r="AH4" s="1074" t="s">
        <v>40</v>
      </c>
      <c r="AI4" s="1074"/>
      <c r="AJ4" s="1074"/>
      <c r="AK4" s="1074"/>
      <c r="AL4" s="1074"/>
      <c r="AM4" s="1074"/>
      <c r="AN4" s="1074"/>
      <c r="AO4" s="617"/>
      <c r="AP4" s="1075" t="s">
        <v>182</v>
      </c>
      <c r="AQ4" s="1075"/>
      <c r="AR4" s="1075"/>
      <c r="AS4" s="1075"/>
      <c r="AT4" s="1075"/>
      <c r="AU4" s="1075"/>
      <c r="AV4" s="1075"/>
      <c r="AW4" s="617"/>
      <c r="AX4" s="1075" t="s">
        <v>42</v>
      </c>
      <c r="AY4" s="1075"/>
      <c r="AZ4" s="1075"/>
      <c r="BA4" s="1075"/>
      <c r="BB4" s="1075"/>
      <c r="BC4" s="1075"/>
      <c r="BD4" s="1075"/>
      <c r="BE4" s="617"/>
      <c r="BF4" s="1075" t="s">
        <v>44</v>
      </c>
      <c r="BG4" s="1075"/>
      <c r="BH4" s="1075"/>
      <c r="BI4" s="1075"/>
      <c r="BJ4" s="1075"/>
      <c r="BK4" s="1075"/>
      <c r="BL4" s="1075"/>
    </row>
    <row r="5" spans="1:69" s="670" customFormat="1" ht="33" customHeight="1" x14ac:dyDescent="0.3">
      <c r="A5" s="587"/>
      <c r="B5" s="669"/>
      <c r="C5" s="1063" t="s">
        <v>183</v>
      </c>
      <c r="D5" s="1063"/>
      <c r="E5" s="1063" t="s">
        <v>184</v>
      </c>
      <c r="F5" s="1063"/>
      <c r="G5" s="1063" t="s">
        <v>185</v>
      </c>
      <c r="H5" s="1063"/>
      <c r="I5" s="588"/>
      <c r="J5" s="669"/>
      <c r="K5" s="1063" t="s">
        <v>183</v>
      </c>
      <c r="L5" s="1063"/>
      <c r="M5" s="1063" t="s">
        <v>184</v>
      </c>
      <c r="N5" s="1063"/>
      <c r="O5" s="1063" t="s">
        <v>185</v>
      </c>
      <c r="P5" s="1063"/>
      <c r="Q5" s="588"/>
      <c r="R5" s="669"/>
      <c r="S5" s="1063" t="s">
        <v>183</v>
      </c>
      <c r="T5" s="1063"/>
      <c r="U5" s="1063" t="s">
        <v>184</v>
      </c>
      <c r="V5" s="1063"/>
      <c r="W5" s="1063" t="s">
        <v>185</v>
      </c>
      <c r="X5" s="1063"/>
      <c r="Y5" s="588"/>
      <c r="Z5" s="669"/>
      <c r="AA5" s="1063" t="s">
        <v>183</v>
      </c>
      <c r="AB5" s="1063"/>
      <c r="AC5" s="1063" t="s">
        <v>184</v>
      </c>
      <c r="AD5" s="1063"/>
      <c r="AE5" s="1063" t="s">
        <v>185</v>
      </c>
      <c r="AF5" s="1063"/>
      <c r="AG5" s="674"/>
      <c r="AH5" s="669"/>
      <c r="AI5" s="1063" t="s">
        <v>183</v>
      </c>
      <c r="AJ5" s="1063"/>
      <c r="AK5" s="1063" t="s">
        <v>184</v>
      </c>
      <c r="AL5" s="1063"/>
      <c r="AM5" s="1063" t="s">
        <v>185</v>
      </c>
      <c r="AN5" s="1063"/>
      <c r="AO5" s="588"/>
      <c r="AP5" s="669"/>
      <c r="AQ5" s="1063" t="s">
        <v>183</v>
      </c>
      <c r="AR5" s="1063"/>
      <c r="AS5" s="1063" t="s">
        <v>184</v>
      </c>
      <c r="AT5" s="1063"/>
      <c r="AU5" s="1063" t="s">
        <v>185</v>
      </c>
      <c r="AV5" s="1063"/>
      <c r="AW5" s="588"/>
      <c r="AX5" s="669"/>
      <c r="AY5" s="1063" t="s">
        <v>183</v>
      </c>
      <c r="AZ5" s="1063"/>
      <c r="BA5" s="1063" t="s">
        <v>184</v>
      </c>
      <c r="BB5" s="1063"/>
      <c r="BC5" s="1063" t="s">
        <v>185</v>
      </c>
      <c r="BD5" s="1063"/>
      <c r="BE5" s="588"/>
      <c r="BF5" s="669"/>
      <c r="BG5" s="1063" t="s">
        <v>183</v>
      </c>
      <c r="BH5" s="1063"/>
      <c r="BI5" s="1063" t="s">
        <v>184</v>
      </c>
      <c r="BJ5" s="1063"/>
      <c r="BK5" s="1063" t="s">
        <v>185</v>
      </c>
      <c r="BL5" s="1063"/>
      <c r="BN5" s="1076" t="s">
        <v>195</v>
      </c>
      <c r="BO5" s="1076"/>
      <c r="BP5" s="1076"/>
    </row>
    <row r="6" spans="1:69" s="586" customFormat="1" ht="25.5" customHeight="1" x14ac:dyDescent="0.3">
      <c r="A6" s="731"/>
      <c r="B6" s="731" t="s">
        <v>186</v>
      </c>
      <c r="C6" s="731" t="s">
        <v>187</v>
      </c>
      <c r="D6" s="731" t="s">
        <v>140</v>
      </c>
      <c r="E6" s="731" t="s">
        <v>188</v>
      </c>
      <c r="F6" s="731" t="s">
        <v>140</v>
      </c>
      <c r="G6" s="731" t="s">
        <v>189</v>
      </c>
      <c r="H6" s="731" t="s">
        <v>140</v>
      </c>
      <c r="I6" s="731"/>
      <c r="J6" s="731" t="s">
        <v>186</v>
      </c>
      <c r="K6" s="731" t="s">
        <v>187</v>
      </c>
      <c r="L6" s="731" t="s">
        <v>140</v>
      </c>
      <c r="M6" s="731" t="s">
        <v>188</v>
      </c>
      <c r="N6" s="731" t="s">
        <v>140</v>
      </c>
      <c r="O6" s="731" t="s">
        <v>189</v>
      </c>
      <c r="P6" s="731" t="s">
        <v>140</v>
      </c>
      <c r="Q6" s="731"/>
      <c r="R6" s="731" t="s">
        <v>186</v>
      </c>
      <c r="S6" s="731" t="s">
        <v>187</v>
      </c>
      <c r="T6" s="731" t="s">
        <v>140</v>
      </c>
      <c r="U6" s="731" t="s">
        <v>188</v>
      </c>
      <c r="V6" s="731" t="s">
        <v>140</v>
      </c>
      <c r="W6" s="731" t="s">
        <v>189</v>
      </c>
      <c r="X6" s="731" t="s">
        <v>140</v>
      </c>
      <c r="Y6" s="731"/>
      <c r="Z6" s="731" t="s">
        <v>186</v>
      </c>
      <c r="AA6" s="731" t="s">
        <v>187</v>
      </c>
      <c r="AB6" s="731" t="s">
        <v>140</v>
      </c>
      <c r="AC6" s="731" t="s">
        <v>188</v>
      </c>
      <c r="AD6" s="731" t="s">
        <v>140</v>
      </c>
      <c r="AE6" s="731" t="s">
        <v>189</v>
      </c>
      <c r="AF6" s="731" t="s">
        <v>140</v>
      </c>
      <c r="AG6" s="675"/>
      <c r="AH6" s="731" t="s">
        <v>186</v>
      </c>
      <c r="AI6" s="731" t="s">
        <v>187</v>
      </c>
      <c r="AJ6" s="731" t="s">
        <v>140</v>
      </c>
      <c r="AK6" s="731" t="s">
        <v>188</v>
      </c>
      <c r="AL6" s="731" t="s">
        <v>140</v>
      </c>
      <c r="AM6" s="731" t="s">
        <v>189</v>
      </c>
      <c r="AN6" s="731" t="s">
        <v>140</v>
      </c>
      <c r="AO6" s="731"/>
      <c r="AP6" s="731" t="s">
        <v>186</v>
      </c>
      <c r="AQ6" s="731" t="s">
        <v>187</v>
      </c>
      <c r="AR6" s="731" t="s">
        <v>140</v>
      </c>
      <c r="AS6" s="731" t="s">
        <v>188</v>
      </c>
      <c r="AT6" s="731" t="s">
        <v>140</v>
      </c>
      <c r="AU6" s="731" t="s">
        <v>189</v>
      </c>
      <c r="AV6" s="731" t="s">
        <v>140</v>
      </c>
      <c r="AW6" s="731"/>
      <c r="AX6" s="731" t="s">
        <v>186</v>
      </c>
      <c r="AY6" s="731" t="s">
        <v>187</v>
      </c>
      <c r="AZ6" s="731" t="s">
        <v>140</v>
      </c>
      <c r="BA6" s="731" t="s">
        <v>188</v>
      </c>
      <c r="BB6" s="731" t="s">
        <v>140</v>
      </c>
      <c r="BC6" s="731" t="s">
        <v>189</v>
      </c>
      <c r="BD6" s="731" t="s">
        <v>140</v>
      </c>
      <c r="BE6" s="731"/>
      <c r="BF6" s="731" t="s">
        <v>186</v>
      </c>
      <c r="BG6" s="731" t="s">
        <v>187</v>
      </c>
      <c r="BH6" s="731" t="s">
        <v>140</v>
      </c>
      <c r="BI6" s="731" t="s">
        <v>188</v>
      </c>
      <c r="BJ6" s="731" t="s">
        <v>140</v>
      </c>
      <c r="BK6" s="731" t="s">
        <v>189</v>
      </c>
      <c r="BL6" s="731" t="s">
        <v>140</v>
      </c>
      <c r="BN6" s="1076"/>
      <c r="BO6" s="1076"/>
      <c r="BP6" s="1076"/>
    </row>
    <row r="7" spans="1:69" x14ac:dyDescent="0.25">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674"/>
      <c r="AH7" s="588"/>
      <c r="AI7" s="588"/>
      <c r="AJ7" s="588"/>
      <c r="AK7" s="588"/>
      <c r="AL7" s="588"/>
      <c r="AM7" s="588"/>
      <c r="AN7" s="588"/>
      <c r="AO7" s="588"/>
      <c r="AP7" s="588"/>
      <c r="AQ7" s="588"/>
      <c r="AR7" s="588"/>
      <c r="AS7" s="588"/>
      <c r="AT7" s="588"/>
      <c r="AU7" s="588"/>
      <c r="AV7" s="588"/>
      <c r="AW7" s="588"/>
      <c r="AX7" s="588"/>
      <c r="AY7" s="588"/>
      <c r="AZ7" s="588"/>
      <c r="BA7" s="588"/>
      <c r="BB7" s="588"/>
      <c r="BC7" s="588"/>
      <c r="BD7" s="588"/>
      <c r="BE7" s="588"/>
      <c r="BF7" s="588"/>
      <c r="BG7" s="588"/>
      <c r="BH7" s="588"/>
      <c r="BI7" s="588"/>
      <c r="BJ7" s="588"/>
      <c r="BK7" s="588"/>
      <c r="BL7" s="588"/>
      <c r="BN7" s="1076"/>
      <c r="BO7" s="1076"/>
      <c r="BP7" s="1076"/>
    </row>
    <row r="8" spans="1:69" s="589" customFormat="1" ht="13.8" x14ac:dyDescent="0.25">
      <c r="A8" s="589" t="s">
        <v>33</v>
      </c>
      <c r="B8" s="676">
        <v>24954.800000000007</v>
      </c>
      <c r="C8" s="676">
        <v>608</v>
      </c>
      <c r="D8" s="677">
        <v>2.4364050202766596</v>
      </c>
      <c r="E8" s="676">
        <v>937</v>
      </c>
      <c r="F8" s="677">
        <v>3.7547886578934704</v>
      </c>
      <c r="G8" s="676">
        <v>444</v>
      </c>
      <c r="H8" s="677">
        <v>1.7792168240178237</v>
      </c>
      <c r="I8" s="634"/>
      <c r="J8" s="676">
        <v>11122.799999999992</v>
      </c>
      <c r="K8" s="676">
        <v>327</v>
      </c>
      <c r="L8" s="677">
        <v>2.9399072176070793</v>
      </c>
      <c r="M8" s="676">
        <v>367</v>
      </c>
      <c r="N8" s="677">
        <v>3.2995288956018292</v>
      </c>
      <c r="O8" s="676">
        <v>117</v>
      </c>
      <c r="P8" s="677">
        <v>1.0518934081346432</v>
      </c>
      <c r="Q8" s="634"/>
      <c r="R8" s="676">
        <v>575.6</v>
      </c>
      <c r="S8" s="676">
        <v>3</v>
      </c>
      <c r="T8" s="677">
        <v>0.52119527449617786</v>
      </c>
      <c r="U8" s="676">
        <v>2</v>
      </c>
      <c r="V8" s="677">
        <v>0.34746351633078526</v>
      </c>
      <c r="W8" s="676">
        <v>1</v>
      </c>
      <c r="X8" s="677">
        <v>0.17373175816539263</v>
      </c>
      <c r="Y8" s="634"/>
      <c r="Z8" s="676">
        <v>7378.3999999999851</v>
      </c>
      <c r="AA8" s="676">
        <v>78</v>
      </c>
      <c r="AB8" s="677">
        <v>1.0571397592974108</v>
      </c>
      <c r="AC8" s="676">
        <v>49</v>
      </c>
      <c r="AD8" s="677">
        <v>0.66410061802016829</v>
      </c>
      <c r="AE8" s="676">
        <v>29</v>
      </c>
      <c r="AF8" s="677">
        <v>0.39303914127724249</v>
      </c>
      <c r="AG8" s="634"/>
      <c r="AH8" s="676">
        <v>24326.600000000002</v>
      </c>
      <c r="AI8" s="676">
        <v>579</v>
      </c>
      <c r="AJ8" s="677">
        <v>2.3801106607581821</v>
      </c>
      <c r="AK8" s="676">
        <v>920</v>
      </c>
      <c r="AL8" s="677">
        <v>3.7818684074223277</v>
      </c>
      <c r="AM8" s="676">
        <v>400</v>
      </c>
      <c r="AN8" s="677">
        <v>1.6442906119227512</v>
      </c>
      <c r="AO8" s="634"/>
      <c r="AP8" s="676">
        <v>11120.399999999994</v>
      </c>
      <c r="AQ8" s="676">
        <v>285</v>
      </c>
      <c r="AR8" s="677">
        <v>2.5628574511708226</v>
      </c>
      <c r="AS8" s="676">
        <v>352</v>
      </c>
      <c r="AT8" s="677">
        <v>3.1653537642530862</v>
      </c>
      <c r="AU8" s="676">
        <v>136</v>
      </c>
      <c r="AV8" s="677">
        <v>1.2229775907341469</v>
      </c>
      <c r="AW8" s="634"/>
      <c r="AX8" s="676">
        <v>623.39999999999986</v>
      </c>
      <c r="AY8" s="676">
        <v>5</v>
      </c>
      <c r="AZ8" s="677">
        <v>0.80205325633622093</v>
      </c>
      <c r="BA8" s="676">
        <v>9</v>
      </c>
      <c r="BB8" s="677">
        <v>1.4436958614051976</v>
      </c>
      <c r="BC8" s="676">
        <v>0</v>
      </c>
      <c r="BD8" s="677">
        <v>0</v>
      </c>
      <c r="BE8" s="634"/>
      <c r="BF8" s="676">
        <v>9675.7999999999811</v>
      </c>
      <c r="BG8" s="676">
        <v>147</v>
      </c>
      <c r="BH8" s="677">
        <v>1.5192542218731298</v>
      </c>
      <c r="BI8" s="676">
        <v>136</v>
      </c>
      <c r="BJ8" s="677">
        <v>1.4055685318009907</v>
      </c>
      <c r="BK8" s="676">
        <v>80</v>
      </c>
      <c r="BL8" s="677">
        <v>0.82680501870646517</v>
      </c>
      <c r="BM8" s="678"/>
      <c r="BN8" s="1076"/>
      <c r="BO8" s="1076"/>
      <c r="BP8" s="1076"/>
      <c r="BQ8" s="678"/>
    </row>
    <row r="9" spans="1:69" ht="13.8" x14ac:dyDescent="0.25">
      <c r="A9" s="597"/>
      <c r="B9" s="743"/>
      <c r="C9" s="743"/>
      <c r="D9" s="743"/>
      <c r="E9" s="743"/>
      <c r="F9" s="743"/>
      <c r="G9" s="743"/>
      <c r="H9" s="743"/>
      <c r="I9" s="638"/>
      <c r="J9" s="743"/>
      <c r="K9" s="743"/>
      <c r="L9" s="743"/>
      <c r="M9" s="743"/>
      <c r="N9" s="743"/>
      <c r="O9" s="743"/>
      <c r="P9" s="743"/>
      <c r="Q9" s="638"/>
      <c r="R9" s="743"/>
      <c r="S9" s="743"/>
      <c r="T9" s="743"/>
      <c r="U9" s="743"/>
      <c r="V9" s="743"/>
      <c r="W9" s="743"/>
      <c r="X9" s="743"/>
      <c r="Y9" s="638"/>
      <c r="Z9" s="743"/>
      <c r="AA9" s="743"/>
      <c r="AB9" s="743"/>
      <c r="AC9" s="743"/>
      <c r="AD9" s="743"/>
      <c r="AE9" s="743"/>
      <c r="AF9" s="743"/>
      <c r="AG9" s="638"/>
      <c r="AH9" s="743"/>
      <c r="AI9" s="743"/>
      <c r="AJ9" s="743"/>
      <c r="AK9" s="743"/>
      <c r="AL9" s="743"/>
      <c r="AM9" s="743"/>
      <c r="AN9" s="743"/>
      <c r="AO9" s="638"/>
      <c r="AP9" s="743"/>
      <c r="AQ9" s="743"/>
      <c r="AR9" s="743"/>
      <c r="AS9" s="743"/>
      <c r="AT9" s="743"/>
      <c r="AU9" s="743"/>
      <c r="AV9" s="743"/>
      <c r="AW9" s="638"/>
      <c r="AX9" s="743"/>
      <c r="AY9" s="743"/>
      <c r="AZ9" s="743"/>
      <c r="BA9" s="743"/>
      <c r="BB9" s="743"/>
      <c r="BC9" s="743"/>
      <c r="BD9" s="743"/>
      <c r="BE9" s="638"/>
      <c r="BF9" s="743"/>
      <c r="BG9" s="743"/>
      <c r="BH9" s="743"/>
      <c r="BI9" s="743"/>
      <c r="BJ9" s="743"/>
      <c r="BK9" s="743"/>
      <c r="BL9" s="743"/>
    </row>
    <row r="10" spans="1:69" ht="13.8" x14ac:dyDescent="0.25">
      <c r="A10" s="589" t="s">
        <v>10</v>
      </c>
      <c r="B10" s="744"/>
      <c r="C10" s="744"/>
      <c r="D10" s="744"/>
      <c r="E10" s="744"/>
      <c r="F10" s="744"/>
      <c r="G10" s="744"/>
      <c r="H10" s="744"/>
      <c r="I10" s="634"/>
      <c r="J10" s="744"/>
      <c r="K10" s="744"/>
      <c r="L10" s="744"/>
      <c r="M10" s="744"/>
      <c r="N10" s="744"/>
      <c r="O10" s="744"/>
      <c r="P10" s="744"/>
      <c r="Q10" s="634"/>
      <c r="R10" s="744"/>
      <c r="S10" s="744"/>
      <c r="T10" s="744"/>
      <c r="U10" s="744"/>
      <c r="V10" s="744"/>
      <c r="W10" s="744"/>
      <c r="X10" s="744"/>
      <c r="Y10" s="634"/>
      <c r="Z10" s="744"/>
      <c r="AA10" s="744"/>
      <c r="AB10" s="744"/>
      <c r="AC10" s="744"/>
      <c r="AD10" s="744"/>
      <c r="AE10" s="744"/>
      <c r="AF10" s="744"/>
      <c r="AG10" s="634"/>
      <c r="AH10" s="744"/>
      <c r="AI10" s="744"/>
      <c r="AJ10" s="744"/>
      <c r="AK10" s="744"/>
      <c r="AL10" s="744"/>
      <c r="AM10" s="744"/>
      <c r="AN10" s="744"/>
      <c r="AO10" s="634"/>
      <c r="AP10" s="744"/>
      <c r="AQ10" s="744"/>
      <c r="AR10" s="744"/>
      <c r="AS10" s="744"/>
      <c r="AT10" s="744"/>
      <c r="AU10" s="744"/>
      <c r="AV10" s="744"/>
      <c r="AW10" s="634"/>
      <c r="AX10" s="744"/>
      <c r="AY10" s="744"/>
      <c r="AZ10" s="744"/>
      <c r="BA10" s="744"/>
      <c r="BB10" s="744"/>
      <c r="BC10" s="744"/>
      <c r="BD10" s="744"/>
      <c r="BE10" s="634"/>
      <c r="BF10" s="744"/>
      <c r="BG10" s="744"/>
      <c r="BH10" s="744"/>
      <c r="BI10" s="744"/>
      <c r="BJ10" s="744"/>
      <c r="BK10" s="744"/>
      <c r="BL10" s="744"/>
    </row>
    <row r="11" spans="1:69" ht="13.8" x14ac:dyDescent="0.25">
      <c r="A11" s="600" t="s">
        <v>11</v>
      </c>
      <c r="B11" s="679">
        <v>9188.9999999999982</v>
      </c>
      <c r="C11" s="679">
        <v>228</v>
      </c>
      <c r="D11" s="680">
        <v>2.48122755468495</v>
      </c>
      <c r="E11" s="679">
        <v>241</v>
      </c>
      <c r="F11" s="680">
        <v>2.6227010556099688</v>
      </c>
      <c r="G11" s="679">
        <v>104</v>
      </c>
      <c r="H11" s="680">
        <v>1.1317880074001525</v>
      </c>
      <c r="I11" s="642"/>
      <c r="J11" s="679">
        <v>4004.3999999999942</v>
      </c>
      <c r="K11" s="679">
        <v>104</v>
      </c>
      <c r="L11" s="680">
        <v>2.5971431425432061</v>
      </c>
      <c r="M11" s="679">
        <v>86</v>
      </c>
      <c r="N11" s="680">
        <v>2.1476375986414973</v>
      </c>
      <c r="O11" s="679">
        <v>28</v>
      </c>
      <c r="P11" s="680">
        <v>0.69923084606932473</v>
      </c>
      <c r="Q11" s="642"/>
      <c r="R11" s="679">
        <v>257.20000000000005</v>
      </c>
      <c r="S11" s="679">
        <v>1</v>
      </c>
      <c r="T11" s="680">
        <v>0.38880248833592529</v>
      </c>
      <c r="U11" s="679">
        <v>1</v>
      </c>
      <c r="V11" s="680">
        <v>0.38880248833592529</v>
      </c>
      <c r="W11" s="679">
        <v>1</v>
      </c>
      <c r="X11" s="680">
        <v>0.38880248833592529</v>
      </c>
      <c r="Y11" s="642"/>
      <c r="Z11" s="679">
        <v>5497.7999999999811</v>
      </c>
      <c r="AA11" s="679">
        <v>51</v>
      </c>
      <c r="AB11" s="680">
        <v>0.92764378478664511</v>
      </c>
      <c r="AC11" s="679">
        <v>30</v>
      </c>
      <c r="AD11" s="680">
        <v>0.54567281458037953</v>
      </c>
      <c r="AE11" s="679">
        <v>17</v>
      </c>
      <c r="AF11" s="680">
        <v>0.3092145949288817</v>
      </c>
      <c r="AG11" s="642"/>
      <c r="AH11" s="679">
        <v>9345.5999999999985</v>
      </c>
      <c r="AI11" s="679">
        <v>221</v>
      </c>
      <c r="AJ11" s="680">
        <v>2.3647491867830857</v>
      </c>
      <c r="AK11" s="679">
        <v>251</v>
      </c>
      <c r="AL11" s="680">
        <v>2.6857558637219658</v>
      </c>
      <c r="AM11" s="679">
        <v>99</v>
      </c>
      <c r="AN11" s="680">
        <v>1.0593220338983051</v>
      </c>
      <c r="AO11" s="642"/>
      <c r="AP11" s="679">
        <v>4239.1999999999944</v>
      </c>
      <c r="AQ11" s="679">
        <v>102</v>
      </c>
      <c r="AR11" s="680">
        <v>2.4061143612002298</v>
      </c>
      <c r="AS11" s="679">
        <v>101</v>
      </c>
      <c r="AT11" s="680">
        <v>2.3825250047178743</v>
      </c>
      <c r="AU11" s="679">
        <v>33</v>
      </c>
      <c r="AV11" s="680">
        <v>0.77844876391772133</v>
      </c>
      <c r="AW11" s="642"/>
      <c r="AX11" s="679">
        <v>287.8</v>
      </c>
      <c r="AY11" s="679">
        <v>1</v>
      </c>
      <c r="AZ11" s="680">
        <v>0.34746351633078526</v>
      </c>
      <c r="BA11" s="679">
        <v>3</v>
      </c>
      <c r="BB11" s="680">
        <v>1.0423905489923557</v>
      </c>
      <c r="BC11" s="679">
        <v>0</v>
      </c>
      <c r="BD11" s="680">
        <v>0</v>
      </c>
      <c r="BE11" s="642"/>
      <c r="BF11" s="679">
        <v>7243.5999999999794</v>
      </c>
      <c r="BG11" s="679">
        <v>107</v>
      </c>
      <c r="BH11" s="680">
        <v>1.4771660500303758</v>
      </c>
      <c r="BI11" s="679">
        <v>79</v>
      </c>
      <c r="BJ11" s="680">
        <v>1.0906179247887822</v>
      </c>
      <c r="BK11" s="679">
        <v>39</v>
      </c>
      <c r="BL11" s="680">
        <v>0.53840631730079114</v>
      </c>
      <c r="BM11" s="582"/>
      <c r="BN11" s="582"/>
      <c r="BO11" s="582"/>
      <c r="BQ11" s="582"/>
    </row>
    <row r="12" spans="1:69" ht="13.8" x14ac:dyDescent="0.25">
      <c r="A12" s="601" t="s">
        <v>12</v>
      </c>
      <c r="B12" s="681">
        <v>15765.800000000008</v>
      </c>
      <c r="C12" s="681">
        <v>380</v>
      </c>
      <c r="D12" s="682">
        <v>2.4102804805338125</v>
      </c>
      <c r="E12" s="681">
        <v>696</v>
      </c>
      <c r="F12" s="682">
        <v>4.4146189853987723</v>
      </c>
      <c r="G12" s="681">
        <v>340</v>
      </c>
      <c r="H12" s="682">
        <v>2.1565667457407796</v>
      </c>
      <c r="I12" s="643"/>
      <c r="J12" s="681">
        <v>7118.3999999999969</v>
      </c>
      <c r="K12" s="681">
        <v>223</v>
      </c>
      <c r="L12" s="682">
        <v>3.1327264553832337</v>
      </c>
      <c r="M12" s="681">
        <v>281</v>
      </c>
      <c r="N12" s="682">
        <v>3.94751629579681</v>
      </c>
      <c r="O12" s="681">
        <v>89</v>
      </c>
      <c r="P12" s="682">
        <v>1.2502809620139363</v>
      </c>
      <c r="Q12" s="643"/>
      <c r="R12" s="681">
        <v>318.39999999999998</v>
      </c>
      <c r="S12" s="681">
        <v>2</v>
      </c>
      <c r="T12" s="682">
        <v>0.62814070351758799</v>
      </c>
      <c r="U12" s="681">
        <v>1</v>
      </c>
      <c r="V12" s="682">
        <v>0.314070351758794</v>
      </c>
      <c r="W12" s="681">
        <v>0</v>
      </c>
      <c r="X12" s="682">
        <v>0</v>
      </c>
      <c r="Y12" s="643"/>
      <c r="Z12" s="681">
        <v>1880.6000000000038</v>
      </c>
      <c r="AA12" s="681">
        <v>27</v>
      </c>
      <c r="AB12" s="682">
        <v>1.4357120068063356</v>
      </c>
      <c r="AC12" s="681">
        <v>19</v>
      </c>
      <c r="AD12" s="682">
        <v>1.0103158566414954</v>
      </c>
      <c r="AE12" s="681">
        <v>12</v>
      </c>
      <c r="AF12" s="682">
        <v>0.63809422524726023</v>
      </c>
      <c r="AG12" s="643"/>
      <c r="AH12" s="681">
        <v>14981.000000000004</v>
      </c>
      <c r="AI12" s="681">
        <v>358</v>
      </c>
      <c r="AJ12" s="682">
        <v>2.3896936119084167</v>
      </c>
      <c r="AK12" s="681">
        <v>669</v>
      </c>
      <c r="AL12" s="682">
        <v>4.465656498231092</v>
      </c>
      <c r="AM12" s="681">
        <v>301</v>
      </c>
      <c r="AN12" s="682">
        <v>2.0092116681129424</v>
      </c>
      <c r="AO12" s="643"/>
      <c r="AP12" s="681">
        <v>6881.1999999999989</v>
      </c>
      <c r="AQ12" s="681">
        <v>183</v>
      </c>
      <c r="AR12" s="682">
        <v>2.6594198686275652</v>
      </c>
      <c r="AS12" s="681">
        <v>251</v>
      </c>
      <c r="AT12" s="682">
        <v>3.6476196012323436</v>
      </c>
      <c r="AU12" s="681">
        <v>103</v>
      </c>
      <c r="AV12" s="682">
        <v>1.4968319479160614</v>
      </c>
      <c r="AW12" s="643"/>
      <c r="AX12" s="681">
        <v>335.5999999999998</v>
      </c>
      <c r="AY12" s="681">
        <v>4</v>
      </c>
      <c r="AZ12" s="682">
        <v>1.1918951132300364</v>
      </c>
      <c r="BA12" s="681">
        <v>6</v>
      </c>
      <c r="BB12" s="682">
        <v>1.7878426698450547</v>
      </c>
      <c r="BC12" s="681">
        <v>0</v>
      </c>
      <c r="BD12" s="682">
        <v>0</v>
      </c>
      <c r="BE12" s="643"/>
      <c r="BF12" s="681">
        <v>2432.2000000000021</v>
      </c>
      <c r="BG12" s="681">
        <v>40</v>
      </c>
      <c r="BH12" s="682">
        <v>1.644601595263546</v>
      </c>
      <c r="BI12" s="681">
        <v>57</v>
      </c>
      <c r="BJ12" s="682">
        <v>2.343557273250553</v>
      </c>
      <c r="BK12" s="681">
        <v>41</v>
      </c>
      <c r="BL12" s="682">
        <v>1.6857166351451347</v>
      </c>
      <c r="BM12" s="582"/>
      <c r="BN12" s="582"/>
      <c r="BO12" s="582"/>
      <c r="BQ12" s="582"/>
    </row>
    <row r="13" spans="1:69" ht="13.8" x14ac:dyDescent="0.25">
      <c r="A13" s="589" t="s">
        <v>13</v>
      </c>
      <c r="B13" s="744"/>
      <c r="C13" s="744"/>
      <c r="D13" s="744"/>
      <c r="E13" s="744"/>
      <c r="F13" s="744"/>
      <c r="G13" s="744"/>
      <c r="H13" s="744"/>
      <c r="I13" s="634"/>
      <c r="J13" s="744"/>
      <c r="K13" s="744"/>
      <c r="L13" s="744"/>
      <c r="M13" s="744"/>
      <c r="N13" s="744"/>
      <c r="O13" s="744"/>
      <c r="P13" s="744"/>
      <c r="Q13" s="634"/>
      <c r="R13" s="744"/>
      <c r="S13" s="744"/>
      <c r="T13" s="744"/>
      <c r="U13" s="744"/>
      <c r="V13" s="744"/>
      <c r="W13" s="744"/>
      <c r="X13" s="744"/>
      <c r="Y13" s="634"/>
      <c r="Z13" s="744"/>
      <c r="AA13" s="744"/>
      <c r="AB13" s="744"/>
      <c r="AC13" s="744"/>
      <c r="AD13" s="744"/>
      <c r="AE13" s="744"/>
      <c r="AF13" s="744"/>
      <c r="AG13" s="634"/>
      <c r="AH13" s="744"/>
      <c r="AI13" s="744"/>
      <c r="AJ13" s="744"/>
      <c r="AK13" s="744"/>
      <c r="AL13" s="744"/>
      <c r="AM13" s="744"/>
      <c r="AN13" s="744"/>
      <c r="AO13" s="634"/>
      <c r="AP13" s="744"/>
      <c r="AQ13" s="744"/>
      <c r="AR13" s="744"/>
      <c r="AS13" s="744"/>
      <c r="AT13" s="744"/>
      <c r="AU13" s="744"/>
      <c r="AV13" s="744"/>
      <c r="AW13" s="634"/>
      <c r="AX13" s="744"/>
      <c r="AY13" s="744"/>
      <c r="AZ13" s="744"/>
      <c r="BA13" s="744"/>
      <c r="BB13" s="744"/>
      <c r="BC13" s="744"/>
      <c r="BD13" s="744"/>
      <c r="BE13" s="634"/>
      <c r="BF13" s="744"/>
      <c r="BG13" s="744"/>
      <c r="BH13" s="744"/>
      <c r="BI13" s="744"/>
      <c r="BJ13" s="744"/>
      <c r="BK13" s="744"/>
      <c r="BL13" s="744"/>
    </row>
    <row r="14" spans="1:69" ht="13.8" x14ac:dyDescent="0.25">
      <c r="A14" s="600" t="s">
        <v>14</v>
      </c>
      <c r="B14" s="679">
        <v>2800.6000000000004</v>
      </c>
      <c r="C14" s="679">
        <v>51</v>
      </c>
      <c r="D14" s="680">
        <v>1.82103834892523</v>
      </c>
      <c r="E14" s="679">
        <v>108</v>
      </c>
      <c r="F14" s="680">
        <v>3.8563165036063696</v>
      </c>
      <c r="G14" s="679">
        <v>32</v>
      </c>
      <c r="H14" s="680">
        <v>1.1426122973648503</v>
      </c>
      <c r="I14" s="642"/>
      <c r="J14" s="679">
        <v>781.39999999999986</v>
      </c>
      <c r="K14" s="679">
        <v>9</v>
      </c>
      <c r="L14" s="680">
        <v>1.1517788584591759</v>
      </c>
      <c r="M14" s="679">
        <v>14</v>
      </c>
      <c r="N14" s="680">
        <v>1.7916560020476071</v>
      </c>
      <c r="O14" s="679">
        <v>2</v>
      </c>
      <c r="P14" s="680">
        <v>0.25595085743537244</v>
      </c>
      <c r="Q14" s="642"/>
      <c r="R14" s="679">
        <v>2.8000000000000003</v>
      </c>
      <c r="S14" s="679">
        <v>0</v>
      </c>
      <c r="T14" s="680">
        <v>0</v>
      </c>
      <c r="U14" s="679">
        <v>0</v>
      </c>
      <c r="V14" s="680">
        <v>0</v>
      </c>
      <c r="W14" s="679">
        <v>0</v>
      </c>
      <c r="X14" s="680">
        <v>0</v>
      </c>
      <c r="Y14" s="642"/>
      <c r="Z14" s="679">
        <v>617.80000000000041</v>
      </c>
      <c r="AA14" s="679">
        <v>5</v>
      </c>
      <c r="AB14" s="680">
        <v>0.8093234056328904</v>
      </c>
      <c r="AC14" s="679">
        <v>4</v>
      </c>
      <c r="AD14" s="680">
        <v>0.64745872450631226</v>
      </c>
      <c r="AE14" s="679">
        <v>1</v>
      </c>
      <c r="AF14" s="680">
        <v>0.16186468112657806</v>
      </c>
      <c r="AG14" s="642"/>
      <c r="AH14" s="679">
        <v>3720.6000000000004</v>
      </c>
      <c r="AI14" s="679">
        <v>49</v>
      </c>
      <c r="AJ14" s="680">
        <v>1.3169918830296188</v>
      </c>
      <c r="AK14" s="679">
        <v>167</v>
      </c>
      <c r="AL14" s="680">
        <v>4.4885233564478844</v>
      </c>
      <c r="AM14" s="679">
        <v>71</v>
      </c>
      <c r="AN14" s="680">
        <v>1.9082943611245495</v>
      </c>
      <c r="AO14" s="642"/>
      <c r="AP14" s="679">
        <v>811.2</v>
      </c>
      <c r="AQ14" s="679">
        <v>9</v>
      </c>
      <c r="AR14" s="680">
        <v>1.1094674556213018</v>
      </c>
      <c r="AS14" s="679">
        <v>15</v>
      </c>
      <c r="AT14" s="680">
        <v>1.849112426035503</v>
      </c>
      <c r="AU14" s="679">
        <v>5</v>
      </c>
      <c r="AV14" s="680">
        <v>0.61637080867850091</v>
      </c>
      <c r="AW14" s="642"/>
      <c r="AX14" s="679">
        <v>2.6000000000000005</v>
      </c>
      <c r="AY14" s="679">
        <v>0</v>
      </c>
      <c r="AZ14" s="680">
        <v>0</v>
      </c>
      <c r="BA14" s="679">
        <v>0</v>
      </c>
      <c r="BB14" s="680">
        <v>0</v>
      </c>
      <c r="BC14" s="679">
        <v>0</v>
      </c>
      <c r="BD14" s="680">
        <v>0</v>
      </c>
      <c r="BE14" s="642"/>
      <c r="BF14" s="679">
        <v>1037.6000000000006</v>
      </c>
      <c r="BG14" s="679">
        <v>6</v>
      </c>
      <c r="BH14" s="680">
        <v>0.57825751734772524</v>
      </c>
      <c r="BI14" s="679">
        <v>17</v>
      </c>
      <c r="BJ14" s="680">
        <v>1.6383962991518881</v>
      </c>
      <c r="BK14" s="679">
        <v>11</v>
      </c>
      <c r="BL14" s="680">
        <v>1.0601387818041628</v>
      </c>
      <c r="BM14" s="582"/>
      <c r="BN14" s="582"/>
      <c r="BO14" s="582"/>
      <c r="BQ14" s="582"/>
    </row>
    <row r="15" spans="1:69" ht="13.8" x14ac:dyDescent="0.25">
      <c r="A15" s="600" t="s">
        <v>15</v>
      </c>
      <c r="B15" s="679">
        <v>4989.9999999999955</v>
      </c>
      <c r="C15" s="679">
        <v>118</v>
      </c>
      <c r="D15" s="680">
        <v>2.364729458917838</v>
      </c>
      <c r="E15" s="679">
        <v>196</v>
      </c>
      <c r="F15" s="680">
        <v>3.9278557114228492</v>
      </c>
      <c r="G15" s="679">
        <v>93</v>
      </c>
      <c r="H15" s="680">
        <v>1.8637274549098213</v>
      </c>
      <c r="I15" s="642"/>
      <c r="J15" s="679">
        <v>2203</v>
      </c>
      <c r="K15" s="679">
        <v>57</v>
      </c>
      <c r="L15" s="680">
        <v>2.5873808443032229</v>
      </c>
      <c r="M15" s="679">
        <v>57</v>
      </c>
      <c r="N15" s="680">
        <v>2.5873808443032229</v>
      </c>
      <c r="O15" s="679">
        <v>15</v>
      </c>
      <c r="P15" s="680">
        <v>0.68088969586926917</v>
      </c>
      <c r="Q15" s="642"/>
      <c r="R15" s="679">
        <v>91.800000000000011</v>
      </c>
      <c r="S15" s="679">
        <v>0</v>
      </c>
      <c r="T15" s="680">
        <v>0</v>
      </c>
      <c r="U15" s="679">
        <v>0</v>
      </c>
      <c r="V15" s="680">
        <v>0</v>
      </c>
      <c r="W15" s="679">
        <v>0</v>
      </c>
      <c r="X15" s="680">
        <v>0</v>
      </c>
      <c r="Y15" s="642"/>
      <c r="Z15" s="679">
        <v>2190.6000000000004</v>
      </c>
      <c r="AA15" s="679">
        <v>16</v>
      </c>
      <c r="AB15" s="680">
        <v>0.73039349949785437</v>
      </c>
      <c r="AC15" s="679">
        <v>17</v>
      </c>
      <c r="AD15" s="680">
        <v>0.77604309321647025</v>
      </c>
      <c r="AE15" s="679">
        <v>11</v>
      </c>
      <c r="AF15" s="680">
        <v>0.50214553090477487</v>
      </c>
      <c r="AG15" s="642"/>
      <c r="AH15" s="679">
        <v>4990.4000000000005</v>
      </c>
      <c r="AI15" s="679">
        <v>114</v>
      </c>
      <c r="AJ15" s="680">
        <v>2.2843860211606279</v>
      </c>
      <c r="AK15" s="679">
        <v>206</v>
      </c>
      <c r="AL15" s="680">
        <v>4.127925617184995</v>
      </c>
      <c r="AM15" s="679">
        <v>79</v>
      </c>
      <c r="AN15" s="680">
        <v>1.5830394357165756</v>
      </c>
      <c r="AO15" s="642"/>
      <c r="AP15" s="679">
        <v>2348.4000000000005</v>
      </c>
      <c r="AQ15" s="679">
        <v>44</v>
      </c>
      <c r="AR15" s="680">
        <v>1.8736160790325322</v>
      </c>
      <c r="AS15" s="679">
        <v>60</v>
      </c>
      <c r="AT15" s="680">
        <v>2.5549310168625441</v>
      </c>
      <c r="AU15" s="679">
        <v>14</v>
      </c>
      <c r="AV15" s="680">
        <v>0.59615057060126031</v>
      </c>
      <c r="AW15" s="642"/>
      <c r="AX15" s="679">
        <v>94.40000000000002</v>
      </c>
      <c r="AY15" s="679">
        <v>0</v>
      </c>
      <c r="AZ15" s="680">
        <v>0</v>
      </c>
      <c r="BA15" s="679">
        <v>1</v>
      </c>
      <c r="BB15" s="680">
        <v>1.0593220338983049</v>
      </c>
      <c r="BC15" s="679">
        <v>0</v>
      </c>
      <c r="BD15" s="680">
        <v>0</v>
      </c>
      <c r="BE15" s="642"/>
      <c r="BF15" s="679">
        <v>2805.7999999999997</v>
      </c>
      <c r="BG15" s="679">
        <v>33</v>
      </c>
      <c r="BH15" s="680">
        <v>1.1761351486207143</v>
      </c>
      <c r="BI15" s="679">
        <v>20</v>
      </c>
      <c r="BJ15" s="680">
        <v>0.7128091809822511</v>
      </c>
      <c r="BK15" s="679">
        <v>17</v>
      </c>
      <c r="BL15" s="680">
        <v>0.60588780383491347</v>
      </c>
      <c r="BM15" s="582"/>
      <c r="BN15" s="582"/>
      <c r="BO15" s="582"/>
      <c r="BQ15" s="582"/>
    </row>
    <row r="16" spans="1:69" ht="13.8" x14ac:dyDescent="0.25">
      <c r="A16" s="600" t="s">
        <v>16</v>
      </c>
      <c r="B16" s="679">
        <v>7596.1999999999944</v>
      </c>
      <c r="C16" s="679">
        <v>217</v>
      </c>
      <c r="D16" s="680">
        <v>2.8566915036465623</v>
      </c>
      <c r="E16" s="679">
        <v>302</v>
      </c>
      <c r="F16" s="680">
        <v>3.9756720465495934</v>
      </c>
      <c r="G16" s="679">
        <v>140</v>
      </c>
      <c r="H16" s="680">
        <v>1.8430267765461692</v>
      </c>
      <c r="I16" s="642"/>
      <c r="J16" s="679">
        <v>4026.0000000000018</v>
      </c>
      <c r="K16" s="679">
        <v>131</v>
      </c>
      <c r="L16" s="680">
        <v>3.2538499751614491</v>
      </c>
      <c r="M16" s="679">
        <v>158</v>
      </c>
      <c r="N16" s="680">
        <v>3.9244908097367097</v>
      </c>
      <c r="O16" s="679">
        <v>38</v>
      </c>
      <c r="P16" s="680">
        <v>0.94386487829110732</v>
      </c>
      <c r="Q16" s="642"/>
      <c r="R16" s="679">
        <v>221.79999999999995</v>
      </c>
      <c r="S16" s="679">
        <v>0</v>
      </c>
      <c r="T16" s="680">
        <v>0</v>
      </c>
      <c r="U16" s="679">
        <v>1</v>
      </c>
      <c r="V16" s="680">
        <v>0.45085662759242567</v>
      </c>
      <c r="W16" s="679">
        <v>0</v>
      </c>
      <c r="X16" s="680">
        <v>0</v>
      </c>
      <c r="Y16" s="642"/>
      <c r="Z16" s="679">
        <v>1924.8000000000034</v>
      </c>
      <c r="AA16" s="679">
        <v>27</v>
      </c>
      <c r="AB16" s="680">
        <v>1.4027431421446359</v>
      </c>
      <c r="AC16" s="679">
        <v>12</v>
      </c>
      <c r="AD16" s="680">
        <v>0.6234413965087271</v>
      </c>
      <c r="AE16" s="679">
        <v>7</v>
      </c>
      <c r="AF16" s="680">
        <v>0.36367414796342412</v>
      </c>
      <c r="AG16" s="642"/>
      <c r="AH16" s="679">
        <v>6720.1999999999971</v>
      </c>
      <c r="AI16" s="679">
        <v>170</v>
      </c>
      <c r="AJ16" s="680">
        <v>2.5296866164697489</v>
      </c>
      <c r="AK16" s="679">
        <v>246</v>
      </c>
      <c r="AL16" s="680">
        <v>3.6606053391268132</v>
      </c>
      <c r="AM16" s="679">
        <v>102</v>
      </c>
      <c r="AN16" s="680">
        <v>1.5178119698818495</v>
      </c>
      <c r="AO16" s="642"/>
      <c r="AP16" s="679">
        <v>3734.6000000000013</v>
      </c>
      <c r="AQ16" s="679">
        <v>102</v>
      </c>
      <c r="AR16" s="680">
        <v>2.7312161945054347</v>
      </c>
      <c r="AS16" s="679">
        <v>138</v>
      </c>
      <c r="AT16" s="680">
        <v>3.6951748513897056</v>
      </c>
      <c r="AU16" s="679">
        <v>57</v>
      </c>
      <c r="AV16" s="680">
        <v>1.5262678734000958</v>
      </c>
      <c r="AW16" s="642"/>
      <c r="AX16" s="679">
        <v>229.79999999999998</v>
      </c>
      <c r="AY16" s="679">
        <v>3</v>
      </c>
      <c r="AZ16" s="680">
        <v>1.3054830287206267</v>
      </c>
      <c r="BA16" s="679">
        <v>6</v>
      </c>
      <c r="BB16" s="680">
        <v>2.6109660574412534</v>
      </c>
      <c r="BC16" s="679">
        <v>0</v>
      </c>
      <c r="BD16" s="680">
        <v>0</v>
      </c>
      <c r="BE16" s="642"/>
      <c r="BF16" s="679">
        <v>2389.4</v>
      </c>
      <c r="BG16" s="679">
        <v>40</v>
      </c>
      <c r="BH16" s="680">
        <v>1.6740604335816522</v>
      </c>
      <c r="BI16" s="679">
        <v>40</v>
      </c>
      <c r="BJ16" s="680">
        <v>1.6740604335816522</v>
      </c>
      <c r="BK16" s="679">
        <v>18</v>
      </c>
      <c r="BL16" s="680">
        <v>0.75332719511174351</v>
      </c>
      <c r="BM16" s="582"/>
      <c r="BN16" s="582"/>
      <c r="BO16" s="582"/>
      <c r="BQ16" s="582"/>
    </row>
    <row r="17" spans="1:69" ht="13.8" x14ac:dyDescent="0.25">
      <c r="A17" s="600" t="s">
        <v>17</v>
      </c>
      <c r="B17" s="683">
        <v>7362</v>
      </c>
      <c r="C17" s="683">
        <v>197</v>
      </c>
      <c r="D17" s="680">
        <v>2.6759032871502311</v>
      </c>
      <c r="E17" s="683">
        <v>261</v>
      </c>
      <c r="F17" s="680">
        <v>3.5452322738386308</v>
      </c>
      <c r="G17" s="683">
        <v>129</v>
      </c>
      <c r="H17" s="680">
        <v>1.752241238793806</v>
      </c>
      <c r="I17" s="642"/>
      <c r="J17" s="683">
        <v>3463.3999999999996</v>
      </c>
      <c r="K17" s="683">
        <v>112</v>
      </c>
      <c r="L17" s="680">
        <v>3.2338164809147085</v>
      </c>
      <c r="M17" s="683">
        <v>115</v>
      </c>
      <c r="N17" s="680">
        <v>3.3204365652249237</v>
      </c>
      <c r="O17" s="683">
        <v>49</v>
      </c>
      <c r="P17" s="680">
        <v>1.414794710400185</v>
      </c>
      <c r="Q17" s="642"/>
      <c r="R17" s="683">
        <v>230.79999999999998</v>
      </c>
      <c r="S17" s="683">
        <v>2</v>
      </c>
      <c r="T17" s="680">
        <v>0.86655112651646449</v>
      </c>
      <c r="U17" s="683">
        <v>1</v>
      </c>
      <c r="V17" s="680">
        <v>0.43327556325823224</v>
      </c>
      <c r="W17" s="683">
        <v>1</v>
      </c>
      <c r="X17" s="680">
        <v>0.43327556325823224</v>
      </c>
      <c r="Y17" s="642"/>
      <c r="Z17" s="683">
        <v>2030.6000000000029</v>
      </c>
      <c r="AA17" s="683">
        <v>26</v>
      </c>
      <c r="AB17" s="680">
        <v>1.2804097311139546</v>
      </c>
      <c r="AC17" s="683">
        <v>11</v>
      </c>
      <c r="AD17" s="680">
        <v>0.54171180931744234</v>
      </c>
      <c r="AE17" s="683">
        <v>8</v>
      </c>
      <c r="AF17" s="680">
        <v>0.39397222495813988</v>
      </c>
      <c r="AG17" s="642"/>
      <c r="AH17" s="683">
        <v>7044.7999999999956</v>
      </c>
      <c r="AI17" s="683">
        <v>200</v>
      </c>
      <c r="AJ17" s="680">
        <v>2.8389734272087233</v>
      </c>
      <c r="AK17" s="683">
        <v>237</v>
      </c>
      <c r="AL17" s="680">
        <v>3.3641835112423371</v>
      </c>
      <c r="AM17" s="683">
        <v>119</v>
      </c>
      <c r="AN17" s="680">
        <v>1.6891891891891901</v>
      </c>
      <c r="AO17" s="642"/>
      <c r="AP17" s="683">
        <v>3613.2</v>
      </c>
      <c r="AQ17" s="683">
        <v>111</v>
      </c>
      <c r="AR17" s="680">
        <v>3.0720690800398542</v>
      </c>
      <c r="AS17" s="683">
        <v>121</v>
      </c>
      <c r="AT17" s="680">
        <v>3.3488320602236246</v>
      </c>
      <c r="AU17" s="683">
        <v>52</v>
      </c>
      <c r="AV17" s="680">
        <v>1.4391674969556072</v>
      </c>
      <c r="AW17" s="642"/>
      <c r="AX17" s="683">
        <v>263.79999999999995</v>
      </c>
      <c r="AY17" s="683">
        <v>2</v>
      </c>
      <c r="AZ17" s="680">
        <v>0.75815011372251717</v>
      </c>
      <c r="BA17" s="683">
        <v>1</v>
      </c>
      <c r="BB17" s="680">
        <v>0.37907505686125859</v>
      </c>
      <c r="BC17" s="683">
        <v>0</v>
      </c>
      <c r="BD17" s="680">
        <v>0</v>
      </c>
      <c r="BE17" s="642"/>
      <c r="BF17" s="683">
        <v>2613.400000000001</v>
      </c>
      <c r="BG17" s="683">
        <v>50</v>
      </c>
      <c r="BH17" s="680">
        <v>1.9132164995790917</v>
      </c>
      <c r="BI17" s="683">
        <v>45</v>
      </c>
      <c r="BJ17" s="680">
        <v>1.7218948496211826</v>
      </c>
      <c r="BK17" s="683">
        <v>29</v>
      </c>
      <c r="BL17" s="680">
        <v>1.109665569755873</v>
      </c>
      <c r="BM17" s="582"/>
      <c r="BN17" s="582"/>
      <c r="BO17" s="582"/>
      <c r="BQ17" s="582"/>
    </row>
    <row r="18" spans="1:69" ht="13.8" x14ac:dyDescent="0.25">
      <c r="A18" s="601" t="s">
        <v>18</v>
      </c>
      <c r="B18" s="681">
        <v>2205.9999999999995</v>
      </c>
      <c r="C18" s="681">
        <v>25</v>
      </c>
      <c r="D18" s="682">
        <v>1.1332728921124209</v>
      </c>
      <c r="E18" s="681">
        <v>70</v>
      </c>
      <c r="F18" s="682">
        <v>3.1731640979147784</v>
      </c>
      <c r="G18" s="681">
        <v>50</v>
      </c>
      <c r="H18" s="682">
        <v>2.2665457842248418</v>
      </c>
      <c r="I18" s="643"/>
      <c r="J18" s="681">
        <v>648.99999999999989</v>
      </c>
      <c r="K18" s="681">
        <v>18</v>
      </c>
      <c r="L18" s="682">
        <v>2.7734976887519265</v>
      </c>
      <c r="M18" s="681">
        <v>23</v>
      </c>
      <c r="N18" s="682">
        <v>3.5439137134052396</v>
      </c>
      <c r="O18" s="681">
        <v>13</v>
      </c>
      <c r="P18" s="682">
        <v>2.0030816640986138</v>
      </c>
      <c r="Q18" s="643"/>
      <c r="R18" s="681">
        <v>28.4</v>
      </c>
      <c r="S18" s="681">
        <v>1</v>
      </c>
      <c r="T18" s="682">
        <v>3.5211267605633805</v>
      </c>
      <c r="U18" s="681">
        <v>0</v>
      </c>
      <c r="V18" s="682">
        <v>0</v>
      </c>
      <c r="W18" s="681">
        <v>0</v>
      </c>
      <c r="X18" s="682">
        <v>0</v>
      </c>
      <c r="Y18" s="643"/>
      <c r="Z18" s="681">
        <v>614.59999999999991</v>
      </c>
      <c r="AA18" s="681">
        <v>4</v>
      </c>
      <c r="AB18" s="682">
        <v>0.65082980800520673</v>
      </c>
      <c r="AC18" s="681">
        <v>5</v>
      </c>
      <c r="AD18" s="682">
        <v>0.81353726000650839</v>
      </c>
      <c r="AE18" s="681">
        <v>2</v>
      </c>
      <c r="AF18" s="682">
        <v>0.32541490400260337</v>
      </c>
      <c r="AG18" s="643"/>
      <c r="AH18" s="681">
        <v>1850.6000000000004</v>
      </c>
      <c r="AI18" s="681">
        <v>46</v>
      </c>
      <c r="AJ18" s="682">
        <v>2.4856803198962494</v>
      </c>
      <c r="AK18" s="681">
        <v>64</v>
      </c>
      <c r="AL18" s="682">
        <v>3.4583378363773902</v>
      </c>
      <c r="AM18" s="681">
        <v>29</v>
      </c>
      <c r="AN18" s="682">
        <v>1.5670593321085051</v>
      </c>
      <c r="AO18" s="643"/>
      <c r="AP18" s="681">
        <v>613.00000000000011</v>
      </c>
      <c r="AQ18" s="681">
        <v>19</v>
      </c>
      <c r="AR18" s="682">
        <v>3.0995106035889064</v>
      </c>
      <c r="AS18" s="681">
        <v>18</v>
      </c>
      <c r="AT18" s="682">
        <v>2.9363784665579113</v>
      </c>
      <c r="AU18" s="681">
        <v>8</v>
      </c>
      <c r="AV18" s="682">
        <v>1.3050570962479606</v>
      </c>
      <c r="AW18" s="643"/>
      <c r="AX18" s="681">
        <v>32.799999999999997</v>
      </c>
      <c r="AY18" s="681">
        <v>0</v>
      </c>
      <c r="AZ18" s="682">
        <v>0</v>
      </c>
      <c r="BA18" s="681">
        <v>1</v>
      </c>
      <c r="BB18" s="682">
        <v>3.0487804878048781</v>
      </c>
      <c r="BC18" s="681">
        <v>0</v>
      </c>
      <c r="BD18" s="682">
        <v>0</v>
      </c>
      <c r="BE18" s="643"/>
      <c r="BF18" s="681">
        <v>829.59999999999991</v>
      </c>
      <c r="BG18" s="681">
        <v>18</v>
      </c>
      <c r="BH18" s="682">
        <v>2.169720347155256</v>
      </c>
      <c r="BI18" s="681">
        <v>14</v>
      </c>
      <c r="BJ18" s="682">
        <v>1.6875602700096435</v>
      </c>
      <c r="BK18" s="681">
        <v>5</v>
      </c>
      <c r="BL18" s="682">
        <v>0.6027000964320155</v>
      </c>
      <c r="BM18" s="582"/>
      <c r="BN18" s="582"/>
      <c r="BO18" s="582"/>
      <c r="BQ18" s="582"/>
    </row>
    <row r="19" spans="1:69" ht="13.8" x14ac:dyDescent="0.25">
      <c r="A19" s="589" t="s">
        <v>137</v>
      </c>
      <c r="B19" s="744"/>
      <c r="C19" s="634"/>
      <c r="D19" s="642"/>
      <c r="E19" s="634"/>
      <c r="F19" s="642"/>
      <c r="G19" s="634"/>
      <c r="H19" s="642"/>
      <c r="I19" s="634"/>
      <c r="J19" s="744"/>
      <c r="K19" s="634"/>
      <c r="L19" s="642"/>
      <c r="M19" s="634"/>
      <c r="N19" s="642"/>
      <c r="O19" s="634"/>
      <c r="P19" s="642"/>
      <c r="Q19" s="634"/>
      <c r="R19" s="744"/>
      <c r="S19" s="634"/>
      <c r="T19" s="642"/>
      <c r="U19" s="634"/>
      <c r="V19" s="642"/>
      <c r="W19" s="634"/>
      <c r="X19" s="642"/>
      <c r="Y19" s="634"/>
      <c r="Z19" s="744"/>
      <c r="AA19" s="634"/>
      <c r="AB19" s="642"/>
      <c r="AC19" s="634"/>
      <c r="AD19" s="642"/>
      <c r="AE19" s="634"/>
      <c r="AF19" s="642"/>
      <c r="AG19" s="634"/>
      <c r="AH19" s="744"/>
      <c r="AI19" s="634"/>
      <c r="AJ19" s="642"/>
      <c r="AK19" s="634"/>
      <c r="AL19" s="642"/>
      <c r="AM19" s="634"/>
      <c r="AN19" s="642"/>
      <c r="AO19" s="634"/>
      <c r="AP19" s="744"/>
      <c r="AQ19" s="634"/>
      <c r="AR19" s="642"/>
      <c r="AS19" s="634"/>
      <c r="AT19" s="642"/>
      <c r="AU19" s="634"/>
      <c r="AV19" s="642"/>
      <c r="AW19" s="634"/>
      <c r="AX19" s="744"/>
      <c r="AY19" s="634"/>
      <c r="AZ19" s="642"/>
      <c r="BA19" s="634"/>
      <c r="BB19" s="642"/>
      <c r="BC19" s="634"/>
      <c r="BD19" s="642"/>
      <c r="BE19" s="634"/>
      <c r="BF19" s="744"/>
      <c r="BG19" s="634"/>
      <c r="BH19" s="642"/>
      <c r="BI19" s="634"/>
      <c r="BJ19" s="642"/>
      <c r="BK19" s="634"/>
      <c r="BL19" s="642"/>
    </row>
    <row r="20" spans="1:69" s="589" customFormat="1" ht="13.8" x14ac:dyDescent="0.25">
      <c r="A20" s="589" t="s">
        <v>95</v>
      </c>
      <c r="B20" s="748">
        <v>87.861253145687414</v>
      </c>
      <c r="C20" s="748"/>
      <c r="D20" s="748">
        <v>87.171052631578945</v>
      </c>
      <c r="E20" s="748"/>
      <c r="F20" s="748">
        <v>86.232657417289218</v>
      </c>
      <c r="G20" s="748"/>
      <c r="H20" s="748">
        <v>88.288288288288285</v>
      </c>
      <c r="I20" s="748"/>
      <c r="J20" s="748">
        <v>89.536807278742742</v>
      </c>
      <c r="K20" s="748"/>
      <c r="L20" s="748">
        <v>93.272171253822634</v>
      </c>
      <c r="M20" s="748"/>
      <c r="N20" s="748">
        <v>92.643051771117172</v>
      </c>
      <c r="O20" s="748"/>
      <c r="P20" s="748">
        <v>94.871794871794876</v>
      </c>
      <c r="Q20" s="634"/>
      <c r="R20" s="748">
        <v>84.398888116747756</v>
      </c>
      <c r="S20" s="748"/>
      <c r="T20" s="748">
        <v>66.666666666666671</v>
      </c>
      <c r="U20" s="748"/>
      <c r="V20" s="748">
        <v>100</v>
      </c>
      <c r="W20" s="748"/>
      <c r="X20" s="748">
        <v>100</v>
      </c>
      <c r="Y20" s="634"/>
      <c r="Z20" s="748">
        <v>14.797246015396361</v>
      </c>
      <c r="AA20" s="748"/>
      <c r="AB20" s="748">
        <v>46.153846153846153</v>
      </c>
      <c r="AC20" s="748"/>
      <c r="AD20" s="748">
        <v>42.857142857142854</v>
      </c>
      <c r="AE20" s="748"/>
      <c r="AF20" s="748">
        <v>55.172413793103445</v>
      </c>
      <c r="AG20" s="634"/>
      <c r="AH20" s="748">
        <v>84.197545074116405</v>
      </c>
      <c r="AI20" s="748"/>
      <c r="AJ20" s="748">
        <v>88.255613126079453</v>
      </c>
      <c r="AK20" s="748"/>
      <c r="AL20" s="748">
        <v>82.173913043478265</v>
      </c>
      <c r="AM20" s="748"/>
      <c r="AN20" s="748">
        <v>83.75</v>
      </c>
      <c r="AO20" s="634"/>
      <c r="AP20" s="748">
        <v>88.122729398223086</v>
      </c>
      <c r="AQ20" s="748"/>
      <c r="AR20" s="748">
        <v>87.719298245614041</v>
      </c>
      <c r="AS20" s="748"/>
      <c r="AT20" s="748">
        <v>89.204545454545453</v>
      </c>
      <c r="AU20" s="748"/>
      <c r="AV20" s="748">
        <v>88.970588235294116</v>
      </c>
      <c r="AW20" s="634"/>
      <c r="AX20" s="748">
        <v>81.969842797561753</v>
      </c>
      <c r="AY20" s="748"/>
      <c r="AZ20" s="748">
        <v>100</v>
      </c>
      <c r="BA20" s="748"/>
      <c r="BB20" s="748">
        <v>77.777777777777771</v>
      </c>
      <c r="BC20" s="748"/>
      <c r="BD20" s="772" t="e">
        <v>#DIV/0!</v>
      </c>
      <c r="BE20" s="634"/>
      <c r="BF20" s="748">
        <v>37.946216333533158</v>
      </c>
      <c r="BG20" s="748"/>
      <c r="BH20" s="748">
        <v>47.61904761904762</v>
      </c>
      <c r="BI20" s="748"/>
      <c r="BJ20" s="748">
        <v>47.794117647058826</v>
      </c>
      <c r="BK20" s="748"/>
      <c r="BL20" s="748">
        <v>41.25</v>
      </c>
    </row>
    <row r="21" spans="1:69" ht="13.8" x14ac:dyDescent="0.25">
      <c r="A21" s="600" t="s">
        <v>21</v>
      </c>
      <c r="B21" s="679">
        <v>1431.1999999999996</v>
      </c>
      <c r="C21" s="679">
        <v>40</v>
      </c>
      <c r="D21" s="684">
        <v>2.7948574622694249</v>
      </c>
      <c r="E21" s="679">
        <v>87</v>
      </c>
      <c r="F21" s="684">
        <v>6.0788149804359994</v>
      </c>
      <c r="G21" s="679">
        <v>50</v>
      </c>
      <c r="H21" s="684">
        <v>3.4935718278367811</v>
      </c>
      <c r="I21" s="642"/>
      <c r="J21" s="679">
        <v>711.59999999999991</v>
      </c>
      <c r="K21" s="679">
        <v>29</v>
      </c>
      <c r="L21" s="684">
        <v>4.0753232152894894</v>
      </c>
      <c r="M21" s="679">
        <v>27</v>
      </c>
      <c r="N21" s="684">
        <v>3.7942664418212484</v>
      </c>
      <c r="O21" s="679">
        <v>7</v>
      </c>
      <c r="P21" s="684">
        <v>0.98369870713884222</v>
      </c>
      <c r="Q21" s="642"/>
      <c r="R21" s="679">
        <v>29.400000000000002</v>
      </c>
      <c r="S21" s="679">
        <v>0</v>
      </c>
      <c r="T21" s="684">
        <v>0</v>
      </c>
      <c r="U21" s="679">
        <v>0</v>
      </c>
      <c r="V21" s="684">
        <v>0</v>
      </c>
      <c r="W21" s="679">
        <v>0</v>
      </c>
      <c r="X21" s="684">
        <v>0</v>
      </c>
      <c r="Y21" s="642"/>
      <c r="Z21" s="679">
        <v>131.40000000000003</v>
      </c>
      <c r="AA21" s="679">
        <v>4</v>
      </c>
      <c r="AB21" s="684">
        <v>3.0441400304413997</v>
      </c>
      <c r="AC21" s="679">
        <v>4</v>
      </c>
      <c r="AD21" s="684">
        <v>3.0441400304413997</v>
      </c>
      <c r="AE21" s="679">
        <v>3</v>
      </c>
      <c r="AF21" s="684">
        <v>2.2831050228310494</v>
      </c>
      <c r="AG21" s="642"/>
      <c r="AH21" s="679">
        <v>1423.7999999999997</v>
      </c>
      <c r="AI21" s="679">
        <v>42</v>
      </c>
      <c r="AJ21" s="684">
        <v>2.949852507374632</v>
      </c>
      <c r="AK21" s="679">
        <v>94</v>
      </c>
      <c r="AL21" s="684">
        <v>6.602050849838462</v>
      </c>
      <c r="AM21" s="679">
        <v>44</v>
      </c>
      <c r="AN21" s="684">
        <v>3.0903216743924715</v>
      </c>
      <c r="AO21" s="642"/>
      <c r="AP21" s="679">
        <v>719.2</v>
      </c>
      <c r="AQ21" s="679">
        <v>18</v>
      </c>
      <c r="AR21" s="684">
        <v>2.5027808676307006</v>
      </c>
      <c r="AS21" s="679">
        <v>29</v>
      </c>
      <c r="AT21" s="684">
        <v>4.032258064516129</v>
      </c>
      <c r="AU21" s="679">
        <v>15</v>
      </c>
      <c r="AV21" s="684">
        <v>2.0856507230255836</v>
      </c>
      <c r="AW21" s="642"/>
      <c r="AX21" s="679">
        <v>34.4</v>
      </c>
      <c r="AY21" s="679">
        <v>1</v>
      </c>
      <c r="AZ21" s="684">
        <v>2.9069767441860468</v>
      </c>
      <c r="BA21" s="679">
        <v>3</v>
      </c>
      <c r="BB21" s="684">
        <v>8.720930232558139</v>
      </c>
      <c r="BC21" s="679">
        <v>0</v>
      </c>
      <c r="BD21" s="684">
        <v>0</v>
      </c>
      <c r="BE21" s="642"/>
      <c r="BF21" s="679">
        <v>448.00000000000006</v>
      </c>
      <c r="BG21" s="679">
        <v>15</v>
      </c>
      <c r="BH21" s="684">
        <v>3.3482142857142851</v>
      </c>
      <c r="BI21" s="679">
        <v>9</v>
      </c>
      <c r="BJ21" s="684">
        <v>2.0089285714285712</v>
      </c>
      <c r="BK21" s="679">
        <v>7</v>
      </c>
      <c r="BL21" s="684">
        <v>1.5624999999999998</v>
      </c>
      <c r="BM21" s="582"/>
      <c r="BN21" s="582"/>
      <c r="BO21" s="582"/>
      <c r="BQ21" s="582"/>
    </row>
    <row r="22" spans="1:69" ht="14.4" x14ac:dyDescent="0.3">
      <c r="A22" s="608" t="s">
        <v>22</v>
      </c>
      <c r="B22" s="750"/>
      <c r="C22" s="752"/>
      <c r="D22" s="751"/>
      <c r="E22" s="752"/>
      <c r="F22" s="751"/>
      <c r="G22" s="752"/>
      <c r="H22" s="751"/>
      <c r="I22" s="685"/>
      <c r="J22" s="750"/>
      <c r="K22" s="752"/>
      <c r="L22" s="751"/>
      <c r="M22" s="752"/>
      <c r="N22" s="751"/>
      <c r="O22" s="752"/>
      <c r="P22" s="751"/>
      <c r="Q22" s="685"/>
      <c r="R22" s="750"/>
      <c r="S22" s="752"/>
      <c r="T22" s="751"/>
      <c r="U22" s="752"/>
      <c r="V22" s="751"/>
      <c r="W22" s="752"/>
      <c r="X22" s="751"/>
      <c r="Y22" s="685"/>
      <c r="Z22" s="750"/>
      <c r="AA22" s="752"/>
      <c r="AB22" s="751"/>
      <c r="AC22" s="752"/>
      <c r="AD22" s="751"/>
      <c r="AE22" s="752"/>
      <c r="AF22" s="751"/>
      <c r="AG22" s="685"/>
      <c r="AH22" s="750"/>
      <c r="AI22" s="752"/>
      <c r="AJ22" s="751"/>
      <c r="AK22" s="752"/>
      <c r="AL22" s="751"/>
      <c r="AM22" s="752"/>
      <c r="AN22" s="751"/>
      <c r="AO22" s="685"/>
      <c r="AP22" s="750"/>
      <c r="AQ22" s="752"/>
      <c r="AR22" s="751"/>
      <c r="AS22" s="752"/>
      <c r="AT22" s="751"/>
      <c r="AU22" s="752"/>
      <c r="AV22" s="751"/>
      <c r="AW22" s="685"/>
      <c r="AX22" s="750"/>
      <c r="AY22" s="752"/>
      <c r="AZ22" s="751"/>
      <c r="BA22" s="752"/>
      <c r="BB22" s="751"/>
      <c r="BC22" s="752"/>
      <c r="BD22" s="751"/>
      <c r="BE22" s="685"/>
      <c r="BF22" s="750"/>
      <c r="BG22" s="752"/>
      <c r="BH22" s="751"/>
      <c r="BI22" s="752"/>
      <c r="BJ22" s="751"/>
      <c r="BK22" s="752"/>
      <c r="BL22" s="751"/>
    </row>
    <row r="23" spans="1:69" s="652" customFormat="1" ht="14.4" x14ac:dyDescent="0.3">
      <c r="A23" s="608" t="s">
        <v>23</v>
      </c>
      <c r="B23" s="686">
        <v>354.39999999999986</v>
      </c>
      <c r="C23" s="686">
        <v>11</v>
      </c>
      <c r="D23" s="687">
        <v>3.1038374717832968</v>
      </c>
      <c r="E23" s="686">
        <v>22</v>
      </c>
      <c r="F23" s="687">
        <v>6.2076749435665937</v>
      </c>
      <c r="G23" s="686">
        <v>15</v>
      </c>
      <c r="H23" s="687">
        <v>4.2325056433408594</v>
      </c>
      <c r="I23" s="650"/>
      <c r="J23" s="686">
        <v>272.39999999999986</v>
      </c>
      <c r="K23" s="686">
        <v>10</v>
      </c>
      <c r="L23" s="687">
        <v>3.6710719530102809</v>
      </c>
      <c r="M23" s="686">
        <v>9</v>
      </c>
      <c r="N23" s="687">
        <v>3.3039647577092528</v>
      </c>
      <c r="O23" s="686">
        <v>1</v>
      </c>
      <c r="P23" s="687">
        <v>0.36710719530102809</v>
      </c>
      <c r="Q23" s="650"/>
      <c r="R23" s="686">
        <v>4.4000000000000004</v>
      </c>
      <c r="S23" s="686">
        <v>0</v>
      </c>
      <c r="T23" s="687">
        <v>0</v>
      </c>
      <c r="U23" s="686">
        <v>0</v>
      </c>
      <c r="V23" s="687">
        <v>0</v>
      </c>
      <c r="W23" s="686">
        <v>0</v>
      </c>
      <c r="X23" s="687">
        <v>0</v>
      </c>
      <c r="Y23" s="650"/>
      <c r="Z23" s="686">
        <v>48.60000000000003</v>
      </c>
      <c r="AA23" s="686">
        <v>2</v>
      </c>
      <c r="AB23" s="687">
        <v>4.1152263374485569</v>
      </c>
      <c r="AC23" s="686">
        <v>0</v>
      </c>
      <c r="AD23" s="687">
        <v>0</v>
      </c>
      <c r="AE23" s="686">
        <v>0</v>
      </c>
      <c r="AF23" s="687">
        <v>0</v>
      </c>
      <c r="AG23" s="650"/>
      <c r="AH23" s="686">
        <v>375.4</v>
      </c>
      <c r="AI23" s="686">
        <v>15</v>
      </c>
      <c r="AJ23" s="687">
        <v>3.9957378795950986</v>
      </c>
      <c r="AK23" s="686">
        <v>26</v>
      </c>
      <c r="AL23" s="687">
        <v>6.9259456579648377</v>
      </c>
      <c r="AM23" s="686">
        <v>12</v>
      </c>
      <c r="AN23" s="687">
        <v>3.196590303676079</v>
      </c>
      <c r="AO23" s="650"/>
      <c r="AP23" s="686">
        <v>268.39999999999998</v>
      </c>
      <c r="AQ23" s="686">
        <v>3</v>
      </c>
      <c r="AR23" s="687">
        <v>1.1177347242921014</v>
      </c>
      <c r="AS23" s="686">
        <v>8</v>
      </c>
      <c r="AT23" s="687">
        <v>2.9806259314456036</v>
      </c>
      <c r="AU23" s="686">
        <v>2</v>
      </c>
      <c r="AV23" s="687">
        <v>0.7451564828614009</v>
      </c>
      <c r="AW23" s="650"/>
      <c r="AX23" s="686">
        <v>6.8</v>
      </c>
      <c r="AY23" s="686">
        <v>0</v>
      </c>
      <c r="AZ23" s="687">
        <v>0</v>
      </c>
      <c r="BA23" s="686">
        <v>1</v>
      </c>
      <c r="BB23" s="687">
        <v>14.705882352941178</v>
      </c>
      <c r="BC23" s="686">
        <v>0</v>
      </c>
      <c r="BD23" s="687">
        <v>0</v>
      </c>
      <c r="BE23" s="650"/>
      <c r="BF23" s="686">
        <v>161.6</v>
      </c>
      <c r="BG23" s="686">
        <v>5</v>
      </c>
      <c r="BH23" s="687">
        <v>3.0940594059405941</v>
      </c>
      <c r="BI23" s="686">
        <v>4</v>
      </c>
      <c r="BJ23" s="687">
        <v>2.4752475247524752</v>
      </c>
      <c r="BK23" s="686">
        <v>2</v>
      </c>
      <c r="BL23" s="687">
        <v>1.2376237623762376</v>
      </c>
      <c r="BM23" s="651"/>
      <c r="BN23" s="651"/>
      <c r="BO23" s="651"/>
      <c r="BQ23" s="651"/>
    </row>
    <row r="24" spans="1:69" s="652" customFormat="1" ht="14.4" x14ac:dyDescent="0.3">
      <c r="A24" s="608" t="s">
        <v>24</v>
      </c>
      <c r="B24" s="686">
        <v>698.7999999999995</v>
      </c>
      <c r="C24" s="686">
        <v>21</v>
      </c>
      <c r="D24" s="687">
        <v>3.0051516886090464</v>
      </c>
      <c r="E24" s="686">
        <v>44</v>
      </c>
      <c r="F24" s="687">
        <v>6.2965082999427633</v>
      </c>
      <c r="G24" s="686">
        <v>23</v>
      </c>
      <c r="H24" s="687">
        <v>3.2913566113337174</v>
      </c>
      <c r="I24" s="650"/>
      <c r="J24" s="686">
        <v>229.20000000000002</v>
      </c>
      <c r="K24" s="686">
        <v>8</v>
      </c>
      <c r="L24" s="687">
        <v>3.490401396160558</v>
      </c>
      <c r="M24" s="686">
        <v>9</v>
      </c>
      <c r="N24" s="687">
        <v>3.9267015706806281</v>
      </c>
      <c r="O24" s="686">
        <v>4</v>
      </c>
      <c r="P24" s="687">
        <v>1.745200698080279</v>
      </c>
      <c r="Q24" s="650"/>
      <c r="R24" s="686">
        <v>7.8000000000000007</v>
      </c>
      <c r="S24" s="686">
        <v>0</v>
      </c>
      <c r="T24" s="687">
        <v>0</v>
      </c>
      <c r="U24" s="686">
        <v>0</v>
      </c>
      <c r="V24" s="687">
        <v>0</v>
      </c>
      <c r="W24" s="686">
        <v>0</v>
      </c>
      <c r="X24" s="687">
        <v>0</v>
      </c>
      <c r="Y24" s="650"/>
      <c r="Z24" s="686">
        <v>58.400000000000027</v>
      </c>
      <c r="AA24" s="686">
        <v>1</v>
      </c>
      <c r="AB24" s="687">
        <v>1.712328767123287</v>
      </c>
      <c r="AC24" s="686">
        <v>1</v>
      </c>
      <c r="AD24" s="687">
        <v>1.712328767123287</v>
      </c>
      <c r="AE24" s="686">
        <v>1</v>
      </c>
      <c r="AF24" s="687">
        <v>1.712328767123287</v>
      </c>
      <c r="AG24" s="650"/>
      <c r="AH24" s="686">
        <v>671.5999999999998</v>
      </c>
      <c r="AI24" s="686">
        <v>15</v>
      </c>
      <c r="AJ24" s="687">
        <v>2.2334723049434193</v>
      </c>
      <c r="AK24" s="686">
        <v>42</v>
      </c>
      <c r="AL24" s="687">
        <v>6.2537224538415739</v>
      </c>
      <c r="AM24" s="686">
        <v>24</v>
      </c>
      <c r="AN24" s="687">
        <v>3.573555687909471</v>
      </c>
      <c r="AO24" s="650"/>
      <c r="AP24" s="686">
        <v>236.39999999999998</v>
      </c>
      <c r="AQ24" s="686">
        <v>7</v>
      </c>
      <c r="AR24" s="687">
        <v>2.9610829103214891</v>
      </c>
      <c r="AS24" s="686">
        <v>8</v>
      </c>
      <c r="AT24" s="687">
        <v>3.3840947546531308</v>
      </c>
      <c r="AU24" s="686">
        <v>5</v>
      </c>
      <c r="AV24" s="687">
        <v>2.1150592216582065</v>
      </c>
      <c r="AW24" s="650"/>
      <c r="AX24" s="686">
        <v>8.9999999999999982</v>
      </c>
      <c r="AY24" s="686">
        <v>1</v>
      </c>
      <c r="AZ24" s="687">
        <v>11.111111111111112</v>
      </c>
      <c r="BA24" s="686">
        <v>0</v>
      </c>
      <c r="BB24" s="687">
        <v>0</v>
      </c>
      <c r="BC24" s="686">
        <v>0</v>
      </c>
      <c r="BD24" s="687">
        <v>0</v>
      </c>
      <c r="BE24" s="650"/>
      <c r="BF24" s="686">
        <v>198.20000000000002</v>
      </c>
      <c r="BG24" s="686">
        <v>6</v>
      </c>
      <c r="BH24" s="687">
        <v>3.0272452068617555</v>
      </c>
      <c r="BI24" s="686">
        <v>3</v>
      </c>
      <c r="BJ24" s="687">
        <v>1.5136226034308777</v>
      </c>
      <c r="BK24" s="686">
        <v>3</v>
      </c>
      <c r="BL24" s="687">
        <v>1.5136226034308777</v>
      </c>
      <c r="BM24" s="651"/>
      <c r="BN24" s="651"/>
      <c r="BO24" s="651"/>
      <c r="BQ24" s="651"/>
    </row>
    <row r="25" spans="1:69" s="652" customFormat="1" ht="14.4" x14ac:dyDescent="0.3">
      <c r="A25" s="608" t="s">
        <v>25</v>
      </c>
      <c r="B25" s="686">
        <v>142.39999999999998</v>
      </c>
      <c r="C25" s="686">
        <v>3</v>
      </c>
      <c r="D25" s="687">
        <v>2.106741573033708</v>
      </c>
      <c r="E25" s="686">
        <v>10</v>
      </c>
      <c r="F25" s="687">
        <v>7.0224719101123609</v>
      </c>
      <c r="G25" s="686">
        <v>6</v>
      </c>
      <c r="H25" s="687">
        <v>4.213483146067416</v>
      </c>
      <c r="I25" s="650"/>
      <c r="J25" s="686">
        <v>81.2</v>
      </c>
      <c r="K25" s="686">
        <v>3</v>
      </c>
      <c r="L25" s="687">
        <v>3.694581280788177</v>
      </c>
      <c r="M25" s="686">
        <v>4</v>
      </c>
      <c r="N25" s="687">
        <v>4.9261083743842367</v>
      </c>
      <c r="O25" s="686">
        <v>1</v>
      </c>
      <c r="P25" s="687">
        <v>1.2315270935960592</v>
      </c>
      <c r="Q25" s="650"/>
      <c r="R25" s="686">
        <v>4</v>
      </c>
      <c r="S25" s="686">
        <v>0</v>
      </c>
      <c r="T25" s="687">
        <v>0</v>
      </c>
      <c r="U25" s="686">
        <v>0</v>
      </c>
      <c r="V25" s="687">
        <v>0</v>
      </c>
      <c r="W25" s="686">
        <v>0</v>
      </c>
      <c r="X25" s="687">
        <v>0</v>
      </c>
      <c r="Y25" s="650"/>
      <c r="Z25" s="686">
        <v>3</v>
      </c>
      <c r="AA25" s="686">
        <v>1</v>
      </c>
      <c r="AB25" s="687">
        <v>33.333333333333336</v>
      </c>
      <c r="AC25" s="686">
        <v>0</v>
      </c>
      <c r="AD25" s="687">
        <v>0</v>
      </c>
      <c r="AE25" s="686">
        <v>0</v>
      </c>
      <c r="AF25" s="687">
        <v>0</v>
      </c>
      <c r="AG25" s="650"/>
      <c r="AH25" s="686">
        <v>124.80000000000001</v>
      </c>
      <c r="AI25" s="686">
        <v>4</v>
      </c>
      <c r="AJ25" s="687">
        <v>3.2051282051282048</v>
      </c>
      <c r="AK25" s="686">
        <v>9</v>
      </c>
      <c r="AL25" s="687">
        <v>7.2115384615384608</v>
      </c>
      <c r="AM25" s="686">
        <v>2</v>
      </c>
      <c r="AN25" s="687">
        <v>1.6025641025641024</v>
      </c>
      <c r="AO25" s="650"/>
      <c r="AP25" s="686">
        <v>79.200000000000017</v>
      </c>
      <c r="AQ25" s="686">
        <v>3</v>
      </c>
      <c r="AR25" s="687">
        <v>3.7878787878787872</v>
      </c>
      <c r="AS25" s="686">
        <v>6</v>
      </c>
      <c r="AT25" s="687">
        <v>7.5757575757575744</v>
      </c>
      <c r="AU25" s="686">
        <v>4</v>
      </c>
      <c r="AV25" s="687">
        <v>5.0505050505050493</v>
      </c>
      <c r="AW25" s="650"/>
      <c r="AX25" s="686">
        <v>4.4000000000000004</v>
      </c>
      <c r="AY25" s="686">
        <v>0</v>
      </c>
      <c r="AZ25" s="687">
        <v>0</v>
      </c>
      <c r="BA25" s="686">
        <v>1</v>
      </c>
      <c r="BB25" s="687">
        <v>22.727272727272727</v>
      </c>
      <c r="BC25" s="686">
        <v>0</v>
      </c>
      <c r="BD25" s="687">
        <v>0</v>
      </c>
      <c r="BE25" s="650"/>
      <c r="BF25" s="686">
        <v>14.799999999999999</v>
      </c>
      <c r="BG25" s="686">
        <v>1</v>
      </c>
      <c r="BH25" s="687">
        <v>6.756756756756757</v>
      </c>
      <c r="BI25" s="686">
        <v>0</v>
      </c>
      <c r="BJ25" s="687">
        <v>0</v>
      </c>
      <c r="BK25" s="686">
        <v>0</v>
      </c>
      <c r="BL25" s="687">
        <v>0</v>
      </c>
      <c r="BM25" s="651"/>
      <c r="BN25" s="651"/>
      <c r="BO25" s="651"/>
      <c r="BQ25" s="651"/>
    </row>
    <row r="26" spans="1:69" s="652" customFormat="1" ht="14.4" x14ac:dyDescent="0.3">
      <c r="A26" s="608" t="s">
        <v>26</v>
      </c>
      <c r="B26" s="686">
        <v>235.60000000000008</v>
      </c>
      <c r="C26" s="686">
        <v>5</v>
      </c>
      <c r="D26" s="687">
        <v>2.1222410865874357</v>
      </c>
      <c r="E26" s="686">
        <v>11</v>
      </c>
      <c r="F26" s="687">
        <v>4.668930390492358</v>
      </c>
      <c r="G26" s="686">
        <v>6</v>
      </c>
      <c r="H26" s="687">
        <v>2.5466893039049228</v>
      </c>
      <c r="I26" s="650"/>
      <c r="J26" s="686">
        <v>128.80000000000001</v>
      </c>
      <c r="K26" s="686">
        <v>8</v>
      </c>
      <c r="L26" s="687">
        <v>6.2111801242236018</v>
      </c>
      <c r="M26" s="686">
        <v>5</v>
      </c>
      <c r="N26" s="687">
        <v>3.8819875776397512</v>
      </c>
      <c r="O26" s="686">
        <v>1</v>
      </c>
      <c r="P26" s="687">
        <v>0.77639751552795022</v>
      </c>
      <c r="Q26" s="650"/>
      <c r="R26" s="686">
        <v>13.2</v>
      </c>
      <c r="S26" s="686">
        <v>0</v>
      </c>
      <c r="T26" s="687">
        <v>0</v>
      </c>
      <c r="U26" s="686">
        <v>0</v>
      </c>
      <c r="V26" s="687">
        <v>0</v>
      </c>
      <c r="W26" s="686">
        <v>0</v>
      </c>
      <c r="X26" s="687">
        <v>0</v>
      </c>
      <c r="Y26" s="650"/>
      <c r="Z26" s="686">
        <v>21.399999999999991</v>
      </c>
      <c r="AA26" s="686">
        <v>0</v>
      </c>
      <c r="AB26" s="687">
        <v>0</v>
      </c>
      <c r="AC26" s="686">
        <v>3</v>
      </c>
      <c r="AD26" s="687">
        <v>14.018691588785053</v>
      </c>
      <c r="AE26" s="686">
        <v>2</v>
      </c>
      <c r="AF26" s="687">
        <v>9.3457943925233682</v>
      </c>
      <c r="AG26" s="650"/>
      <c r="AH26" s="686">
        <v>251.99999999999997</v>
      </c>
      <c r="AI26" s="686">
        <v>8</v>
      </c>
      <c r="AJ26" s="687">
        <v>3.1746031746031749</v>
      </c>
      <c r="AK26" s="686">
        <v>17</v>
      </c>
      <c r="AL26" s="687">
        <v>6.7460317460317469</v>
      </c>
      <c r="AM26" s="686">
        <v>6</v>
      </c>
      <c r="AN26" s="687">
        <v>2.3809523809523814</v>
      </c>
      <c r="AO26" s="650"/>
      <c r="AP26" s="686">
        <v>135.19999999999999</v>
      </c>
      <c r="AQ26" s="686">
        <v>5</v>
      </c>
      <c r="AR26" s="687">
        <v>3.6982248520710064</v>
      </c>
      <c r="AS26" s="686">
        <v>7</v>
      </c>
      <c r="AT26" s="687">
        <v>5.1775147928994087</v>
      </c>
      <c r="AU26" s="686">
        <v>4</v>
      </c>
      <c r="AV26" s="687">
        <v>2.9585798816568052</v>
      </c>
      <c r="AW26" s="650"/>
      <c r="AX26" s="686">
        <v>14.200000000000001</v>
      </c>
      <c r="AY26" s="686">
        <v>0</v>
      </c>
      <c r="AZ26" s="687">
        <v>0</v>
      </c>
      <c r="BA26" s="686">
        <v>1</v>
      </c>
      <c r="BB26" s="687">
        <v>7.0422535211267601</v>
      </c>
      <c r="BC26" s="686">
        <v>0</v>
      </c>
      <c r="BD26" s="687">
        <v>0</v>
      </c>
      <c r="BE26" s="650"/>
      <c r="BF26" s="686">
        <v>73.40000000000002</v>
      </c>
      <c r="BG26" s="686">
        <v>3</v>
      </c>
      <c r="BH26" s="687">
        <v>4.0871934604904618</v>
      </c>
      <c r="BI26" s="686">
        <v>2</v>
      </c>
      <c r="BJ26" s="687">
        <v>2.7247956403269749</v>
      </c>
      <c r="BK26" s="686">
        <v>2</v>
      </c>
      <c r="BL26" s="687">
        <v>2.7247956403269749</v>
      </c>
      <c r="BM26" s="651"/>
      <c r="BN26" s="651"/>
      <c r="BO26" s="651"/>
      <c r="BQ26" s="651"/>
    </row>
    <row r="27" spans="1:69" ht="13.8" x14ac:dyDescent="0.25">
      <c r="A27" s="600" t="s">
        <v>27</v>
      </c>
      <c r="B27" s="679">
        <v>20494.399999999991</v>
      </c>
      <c r="C27" s="679">
        <v>490</v>
      </c>
      <c r="D27" s="684">
        <v>2.3908970255289259</v>
      </c>
      <c r="E27" s="679">
        <v>721</v>
      </c>
      <c r="F27" s="684">
        <v>3.5180341947068485</v>
      </c>
      <c r="G27" s="679">
        <v>342</v>
      </c>
      <c r="H27" s="684">
        <v>1.6687485361854952</v>
      </c>
      <c r="I27" s="642"/>
      <c r="J27" s="679">
        <v>9247.3999999999978</v>
      </c>
      <c r="K27" s="679">
        <v>276</v>
      </c>
      <c r="L27" s="684">
        <v>2.9846227047602576</v>
      </c>
      <c r="M27" s="679">
        <v>313</v>
      </c>
      <c r="N27" s="684">
        <v>3.3847351688042053</v>
      </c>
      <c r="O27" s="679">
        <v>104</v>
      </c>
      <c r="P27" s="684">
        <v>1.1246404394748797</v>
      </c>
      <c r="Q27" s="642"/>
      <c r="R27" s="679">
        <v>456.40000000000003</v>
      </c>
      <c r="S27" s="679">
        <v>2</v>
      </c>
      <c r="T27" s="684">
        <v>0.43821209465381239</v>
      </c>
      <c r="U27" s="679">
        <v>2</v>
      </c>
      <c r="V27" s="684">
        <v>0.43821209465381239</v>
      </c>
      <c r="W27" s="679">
        <v>1</v>
      </c>
      <c r="X27" s="684">
        <v>0.21910604732690619</v>
      </c>
      <c r="Y27" s="642"/>
      <c r="Z27" s="679">
        <v>960.40000000000282</v>
      </c>
      <c r="AA27" s="679">
        <v>32</v>
      </c>
      <c r="AB27" s="684">
        <v>3.3319450229071124</v>
      </c>
      <c r="AC27" s="679">
        <v>17</v>
      </c>
      <c r="AD27" s="684">
        <v>1.7700957934194035</v>
      </c>
      <c r="AE27" s="679">
        <v>13</v>
      </c>
      <c r="AF27" s="684">
        <v>1.3536026655560143</v>
      </c>
      <c r="AG27" s="642"/>
      <c r="AH27" s="679">
        <v>19058.600000000006</v>
      </c>
      <c r="AI27" s="679">
        <v>469</v>
      </c>
      <c r="AJ27" s="684">
        <v>2.4608313307378289</v>
      </c>
      <c r="AK27" s="679">
        <v>662</v>
      </c>
      <c r="AL27" s="684">
        <v>3.4734975286747178</v>
      </c>
      <c r="AM27" s="679">
        <v>291</v>
      </c>
      <c r="AN27" s="684">
        <v>1.5268697595835996</v>
      </c>
      <c r="AO27" s="642"/>
      <c r="AP27" s="679">
        <v>9080.4000000000106</v>
      </c>
      <c r="AQ27" s="679">
        <v>232</v>
      </c>
      <c r="AR27" s="684">
        <v>2.5549535262763725</v>
      </c>
      <c r="AS27" s="679">
        <v>285</v>
      </c>
      <c r="AT27" s="684">
        <v>3.1386282542619233</v>
      </c>
      <c r="AU27" s="679">
        <v>106</v>
      </c>
      <c r="AV27" s="684">
        <v>1.1673494559711013</v>
      </c>
      <c r="AW27" s="642"/>
      <c r="AX27" s="679">
        <v>476.5999999999998</v>
      </c>
      <c r="AY27" s="679">
        <v>4</v>
      </c>
      <c r="AZ27" s="684">
        <v>0.83927822073017244</v>
      </c>
      <c r="BA27" s="679">
        <v>4</v>
      </c>
      <c r="BB27" s="684">
        <v>0.83927822073017244</v>
      </c>
      <c r="BC27" s="679">
        <v>0</v>
      </c>
      <c r="BD27" s="684">
        <v>0</v>
      </c>
      <c r="BE27" s="642"/>
      <c r="BF27" s="679">
        <v>3223.6000000000017</v>
      </c>
      <c r="BG27" s="679">
        <v>55</v>
      </c>
      <c r="BH27" s="684">
        <v>1.7061670182404756</v>
      </c>
      <c r="BI27" s="679">
        <v>56</v>
      </c>
      <c r="BJ27" s="684">
        <v>1.7371882367539389</v>
      </c>
      <c r="BK27" s="679">
        <v>26</v>
      </c>
      <c r="BL27" s="684">
        <v>0.80655168135004296</v>
      </c>
      <c r="BM27" s="582"/>
      <c r="BN27" s="582"/>
      <c r="BO27" s="582"/>
      <c r="BQ27" s="582"/>
    </row>
    <row r="28" spans="1:69" ht="13.8" x14ac:dyDescent="0.25">
      <c r="A28" s="601" t="s">
        <v>28</v>
      </c>
      <c r="B28" s="681">
        <v>3029.1999999999975</v>
      </c>
      <c r="C28" s="681">
        <v>78</v>
      </c>
      <c r="D28" s="682">
        <v>2.5749372771688916</v>
      </c>
      <c r="E28" s="681">
        <v>129</v>
      </c>
      <c r="F28" s="682">
        <v>4.2585501122408589</v>
      </c>
      <c r="G28" s="681">
        <v>52</v>
      </c>
      <c r="H28" s="682">
        <v>1.7166248514459277</v>
      </c>
      <c r="I28" s="643"/>
      <c r="J28" s="681">
        <v>1163.8000000000006</v>
      </c>
      <c r="K28" s="681">
        <v>22</v>
      </c>
      <c r="L28" s="682">
        <v>1.8903591682419649</v>
      </c>
      <c r="M28" s="681">
        <v>27</v>
      </c>
      <c r="N28" s="682">
        <v>2.3199862519333205</v>
      </c>
      <c r="O28" s="681">
        <v>6</v>
      </c>
      <c r="P28" s="682">
        <v>0.51555250042962675</v>
      </c>
      <c r="Q28" s="643"/>
      <c r="R28" s="681">
        <v>89.799999999999983</v>
      </c>
      <c r="S28" s="681">
        <v>1</v>
      </c>
      <c r="T28" s="682">
        <v>1.1135857461024501</v>
      </c>
      <c r="U28" s="681">
        <v>0</v>
      </c>
      <c r="V28" s="682">
        <v>0</v>
      </c>
      <c r="W28" s="681">
        <v>0</v>
      </c>
      <c r="X28" s="682">
        <v>0</v>
      </c>
      <c r="Y28" s="643"/>
      <c r="Z28" s="681">
        <v>6286.5999999999822</v>
      </c>
      <c r="AA28" s="681">
        <v>42</v>
      </c>
      <c r="AB28" s="682">
        <v>0.66808767855438744</v>
      </c>
      <c r="AC28" s="681">
        <v>28</v>
      </c>
      <c r="AD28" s="682">
        <v>0.44539178570292492</v>
      </c>
      <c r="AE28" s="681">
        <v>13</v>
      </c>
      <c r="AF28" s="682">
        <v>0.20678904336207229</v>
      </c>
      <c r="AG28" s="643"/>
      <c r="AH28" s="681">
        <v>3844.1999999999975</v>
      </c>
      <c r="AI28" s="681">
        <v>68</v>
      </c>
      <c r="AJ28" s="682">
        <v>1.7688986004890497</v>
      </c>
      <c r="AK28" s="681">
        <v>164</v>
      </c>
      <c r="AL28" s="682">
        <v>4.2661672129441781</v>
      </c>
      <c r="AM28" s="681">
        <v>65</v>
      </c>
      <c r="AN28" s="682">
        <v>1.6908589563498269</v>
      </c>
      <c r="AO28" s="643"/>
      <c r="AP28" s="681">
        <v>1320.8000000000002</v>
      </c>
      <c r="AQ28" s="681">
        <v>35</v>
      </c>
      <c r="AR28" s="682">
        <v>2.6499091459721376</v>
      </c>
      <c r="AS28" s="681">
        <v>38</v>
      </c>
      <c r="AT28" s="682">
        <v>2.8770442156268925</v>
      </c>
      <c r="AU28" s="681">
        <v>15</v>
      </c>
      <c r="AV28" s="682">
        <v>1.1356753482737734</v>
      </c>
      <c r="AW28" s="643"/>
      <c r="AX28" s="681">
        <v>112.4</v>
      </c>
      <c r="AY28" s="681">
        <v>0</v>
      </c>
      <c r="AZ28" s="682">
        <v>0</v>
      </c>
      <c r="BA28" s="681">
        <v>2</v>
      </c>
      <c r="BB28" s="682">
        <v>1.779359430604982</v>
      </c>
      <c r="BC28" s="681">
        <v>0</v>
      </c>
      <c r="BD28" s="682">
        <v>0</v>
      </c>
      <c r="BE28" s="643"/>
      <c r="BF28" s="681">
        <v>6004.1999999999871</v>
      </c>
      <c r="BG28" s="681">
        <v>77</v>
      </c>
      <c r="BH28" s="682">
        <v>1.2824356283934606</v>
      </c>
      <c r="BI28" s="681">
        <v>71</v>
      </c>
      <c r="BJ28" s="682">
        <v>1.1825055794277364</v>
      </c>
      <c r="BK28" s="681">
        <v>47</v>
      </c>
      <c r="BL28" s="682">
        <v>0.78278538356483962</v>
      </c>
      <c r="BM28" s="582"/>
      <c r="BN28" s="582"/>
      <c r="BO28" s="582"/>
      <c r="BQ28" s="582"/>
    </row>
    <row r="29" spans="1:69" ht="13.8" x14ac:dyDescent="0.25">
      <c r="A29" s="589" t="s">
        <v>175</v>
      </c>
      <c r="B29" s="744"/>
      <c r="C29" s="634"/>
      <c r="D29" s="642"/>
      <c r="E29" s="634"/>
      <c r="F29" s="642"/>
      <c r="G29" s="634"/>
      <c r="H29" s="642"/>
      <c r="I29" s="634"/>
      <c r="J29" s="744"/>
      <c r="K29" s="634"/>
      <c r="L29" s="642"/>
      <c r="M29" s="634"/>
      <c r="N29" s="642"/>
      <c r="O29" s="634"/>
      <c r="P29" s="642"/>
      <c r="Q29" s="634"/>
      <c r="R29" s="744"/>
      <c r="S29" s="634"/>
      <c r="T29" s="642"/>
      <c r="U29" s="634"/>
      <c r="V29" s="642"/>
      <c r="W29" s="634"/>
      <c r="X29" s="642"/>
      <c r="Y29" s="634"/>
      <c r="Z29" s="744"/>
      <c r="AA29" s="634"/>
      <c r="AB29" s="642"/>
      <c r="AC29" s="634"/>
      <c r="AD29" s="642"/>
      <c r="AE29" s="634"/>
      <c r="AF29" s="642"/>
      <c r="AG29" s="634"/>
      <c r="AH29" s="744"/>
      <c r="AI29" s="634"/>
      <c r="AJ29" s="642"/>
      <c r="AK29" s="634"/>
      <c r="AL29" s="642"/>
      <c r="AM29" s="634"/>
      <c r="AN29" s="642"/>
      <c r="AO29" s="634"/>
      <c r="AP29" s="744"/>
      <c r="AQ29" s="634"/>
      <c r="AR29" s="642"/>
      <c r="AS29" s="634"/>
      <c r="AT29" s="642"/>
      <c r="AU29" s="634"/>
      <c r="AV29" s="642"/>
      <c r="AW29" s="634"/>
      <c r="AX29" s="744"/>
      <c r="AY29" s="634"/>
      <c r="AZ29" s="642"/>
      <c r="BA29" s="634"/>
      <c r="BB29" s="642"/>
      <c r="BC29" s="634"/>
      <c r="BD29" s="642"/>
      <c r="BE29" s="634"/>
      <c r="BF29" s="744"/>
      <c r="BG29" s="634"/>
      <c r="BH29" s="642"/>
      <c r="BI29" s="634"/>
      <c r="BJ29" s="642"/>
      <c r="BK29" s="634"/>
      <c r="BL29" s="642"/>
    </row>
    <row r="30" spans="1:69" s="589" customFormat="1" ht="13.8" x14ac:dyDescent="0.25">
      <c r="A30" s="589" t="s">
        <v>95</v>
      </c>
      <c r="B30" s="748">
        <v>55.805696699632932</v>
      </c>
      <c r="C30" s="748"/>
      <c r="D30" s="748">
        <v>59.046052631578945</v>
      </c>
      <c r="E30" s="748"/>
      <c r="F30" s="748">
        <v>54.749199573105656</v>
      </c>
      <c r="G30" s="748"/>
      <c r="H30" s="748">
        <v>55.630630630630634</v>
      </c>
      <c r="I30" s="748"/>
      <c r="J30" s="748">
        <v>58.524831876865498</v>
      </c>
      <c r="K30" s="748"/>
      <c r="L30" s="748">
        <v>56.88073394495413</v>
      </c>
      <c r="M30" s="748"/>
      <c r="N30" s="748">
        <v>56.403269754768395</v>
      </c>
      <c r="O30" s="748"/>
      <c r="P30" s="748">
        <v>56.410256410256409</v>
      </c>
      <c r="Q30" s="634"/>
      <c r="R30" s="748">
        <v>64.211257817929123</v>
      </c>
      <c r="S30" s="748"/>
      <c r="T30" s="748">
        <v>33.333333333333336</v>
      </c>
      <c r="U30" s="748"/>
      <c r="V30" s="748">
        <v>50</v>
      </c>
      <c r="W30" s="748"/>
      <c r="X30" s="748">
        <v>0</v>
      </c>
      <c r="Y30" s="634"/>
      <c r="Z30" s="748">
        <v>7.8174129892659598</v>
      </c>
      <c r="AA30" s="748"/>
      <c r="AB30" s="748">
        <v>42.307692307692307</v>
      </c>
      <c r="AC30" s="748"/>
      <c r="AD30" s="748">
        <v>32.653061224489797</v>
      </c>
      <c r="AE30" s="748"/>
      <c r="AF30" s="748">
        <v>44.827586206896555</v>
      </c>
      <c r="AG30" s="634"/>
      <c r="AH30" s="748">
        <v>57.991663446597549</v>
      </c>
      <c r="AI30" s="748"/>
      <c r="AJ30" s="748">
        <v>60.276338514680482</v>
      </c>
      <c r="AK30" s="748"/>
      <c r="AL30" s="748">
        <v>58.913043478260867</v>
      </c>
      <c r="AM30" s="748"/>
      <c r="AN30" s="748">
        <v>58</v>
      </c>
      <c r="AO30" s="634"/>
      <c r="AP30" s="748">
        <v>59.309017661235231</v>
      </c>
      <c r="AQ30" s="748"/>
      <c r="AR30" s="748">
        <v>61.754385964912281</v>
      </c>
      <c r="AS30" s="748"/>
      <c r="AT30" s="748">
        <v>59.375</v>
      </c>
      <c r="AU30" s="748"/>
      <c r="AV30" s="748">
        <v>66.911764705882348</v>
      </c>
      <c r="AW30" s="634"/>
      <c r="AX30" s="748">
        <v>64.100096246390763</v>
      </c>
      <c r="AY30" s="748"/>
      <c r="AZ30" s="748">
        <v>60</v>
      </c>
      <c r="BA30" s="748"/>
      <c r="BB30" s="748">
        <v>44.444444444444443</v>
      </c>
      <c r="BC30" s="748"/>
      <c r="BD30" s="772" t="e">
        <v>#DIV/0!</v>
      </c>
      <c r="BE30" s="634"/>
      <c r="BF30" s="748">
        <v>33.212757601438653</v>
      </c>
      <c r="BG30" s="748"/>
      <c r="BH30" s="748">
        <v>51.020408163265309</v>
      </c>
      <c r="BI30" s="748"/>
      <c r="BJ30" s="748">
        <v>44.117647058823529</v>
      </c>
      <c r="BK30" s="748"/>
      <c r="BL30" s="748">
        <v>42.5</v>
      </c>
    </row>
    <row r="31" spans="1:69" ht="13.8" x14ac:dyDescent="0.25">
      <c r="A31" s="600" t="s">
        <v>30</v>
      </c>
      <c r="B31" s="679">
        <v>923.8</v>
      </c>
      <c r="C31" s="679">
        <v>60</v>
      </c>
      <c r="D31" s="684">
        <v>6.4949123186836983</v>
      </c>
      <c r="E31" s="679">
        <v>35</v>
      </c>
      <c r="F31" s="684">
        <v>3.7886988525654908</v>
      </c>
      <c r="G31" s="679">
        <v>22</v>
      </c>
      <c r="H31" s="684">
        <v>2.3814678501840225</v>
      </c>
      <c r="I31" s="642"/>
      <c r="J31" s="679">
        <v>476.79999999999984</v>
      </c>
      <c r="K31" s="679">
        <v>32</v>
      </c>
      <c r="L31" s="684">
        <v>6.7114093959731562</v>
      </c>
      <c r="M31" s="679">
        <v>22</v>
      </c>
      <c r="N31" s="684">
        <v>4.6140939597315453</v>
      </c>
      <c r="O31" s="679">
        <v>10</v>
      </c>
      <c r="P31" s="684">
        <v>2.0973154362416113</v>
      </c>
      <c r="Q31" s="642"/>
      <c r="R31" s="679">
        <v>22.599999999999998</v>
      </c>
      <c r="S31" s="679">
        <v>0</v>
      </c>
      <c r="T31" s="684">
        <v>0</v>
      </c>
      <c r="U31" s="679">
        <v>0</v>
      </c>
      <c r="V31" s="684">
        <v>0</v>
      </c>
      <c r="W31" s="679">
        <v>0</v>
      </c>
      <c r="X31" s="684">
        <v>0</v>
      </c>
      <c r="Y31" s="642"/>
      <c r="Z31" s="679">
        <v>85.000000000000156</v>
      </c>
      <c r="AA31" s="679">
        <v>12</v>
      </c>
      <c r="AB31" s="684">
        <v>14.117647058823504</v>
      </c>
      <c r="AC31" s="679">
        <v>4</v>
      </c>
      <c r="AD31" s="684">
        <v>4.7058823529411677</v>
      </c>
      <c r="AE31" s="679">
        <v>5</v>
      </c>
      <c r="AF31" s="684">
        <v>5.8823529411764595</v>
      </c>
      <c r="AG31" s="642"/>
      <c r="AH31" s="679">
        <v>893.4</v>
      </c>
      <c r="AI31" s="679">
        <v>58</v>
      </c>
      <c r="AJ31" s="684">
        <v>6.492052831878218</v>
      </c>
      <c r="AK31" s="679">
        <v>33</v>
      </c>
      <c r="AL31" s="684">
        <v>3.6937541974479515</v>
      </c>
      <c r="AM31" s="679">
        <v>14</v>
      </c>
      <c r="AN31" s="684">
        <v>1.5670472352809492</v>
      </c>
      <c r="AO31" s="642"/>
      <c r="AP31" s="679">
        <v>486.00000000000006</v>
      </c>
      <c r="AQ31" s="679">
        <v>41</v>
      </c>
      <c r="AR31" s="684">
        <v>8.4362139917695469</v>
      </c>
      <c r="AS31" s="679">
        <v>29</v>
      </c>
      <c r="AT31" s="684">
        <v>5.9670781893004108</v>
      </c>
      <c r="AU31" s="679">
        <v>15</v>
      </c>
      <c r="AV31" s="684">
        <v>3.0864197530864192</v>
      </c>
      <c r="AW31" s="642"/>
      <c r="AX31" s="679">
        <v>25.599999999999998</v>
      </c>
      <c r="AY31" s="679">
        <v>0</v>
      </c>
      <c r="AZ31" s="684">
        <v>0</v>
      </c>
      <c r="BA31" s="679">
        <v>0</v>
      </c>
      <c r="BB31" s="684">
        <v>0</v>
      </c>
      <c r="BC31" s="679">
        <v>0</v>
      </c>
      <c r="BD31" s="684">
        <v>0</v>
      </c>
      <c r="BE31" s="642"/>
      <c r="BF31" s="679">
        <v>437.99999999999977</v>
      </c>
      <c r="BG31" s="679">
        <v>24</v>
      </c>
      <c r="BH31" s="684">
        <v>5.4794520547945238</v>
      </c>
      <c r="BI31" s="679">
        <v>8</v>
      </c>
      <c r="BJ31" s="684">
        <v>1.8264840182648412</v>
      </c>
      <c r="BK31" s="679">
        <v>2</v>
      </c>
      <c r="BL31" s="684">
        <v>0.4566210045662103</v>
      </c>
      <c r="BM31" s="582"/>
      <c r="BN31" s="582"/>
      <c r="BO31" s="582"/>
      <c r="BQ31" s="582"/>
    </row>
    <row r="32" spans="1:69" ht="13.8" x14ac:dyDescent="0.25">
      <c r="A32" s="600" t="s">
        <v>31</v>
      </c>
      <c r="B32" s="683">
        <v>13002.399999999994</v>
      </c>
      <c r="C32" s="683">
        <v>299</v>
      </c>
      <c r="D32" s="680">
        <v>2.2995754629914487</v>
      </c>
      <c r="E32" s="683">
        <v>478</v>
      </c>
      <c r="F32" s="680">
        <v>3.6762443856518812</v>
      </c>
      <c r="G32" s="683">
        <v>225</v>
      </c>
      <c r="H32" s="680">
        <v>1.7304497631206555</v>
      </c>
      <c r="I32" s="642"/>
      <c r="J32" s="683">
        <v>6032.7999999999947</v>
      </c>
      <c r="K32" s="683">
        <v>154</v>
      </c>
      <c r="L32" s="680">
        <v>2.5527118419307806</v>
      </c>
      <c r="M32" s="683">
        <v>185</v>
      </c>
      <c r="N32" s="680">
        <v>3.0665694205012626</v>
      </c>
      <c r="O32" s="683">
        <v>56</v>
      </c>
      <c r="P32" s="680">
        <v>0.92825885161119293</v>
      </c>
      <c r="Q32" s="642"/>
      <c r="R32" s="683">
        <v>347</v>
      </c>
      <c r="S32" s="683">
        <v>1</v>
      </c>
      <c r="T32" s="680">
        <v>0.28818443804034583</v>
      </c>
      <c r="U32" s="683">
        <v>1</v>
      </c>
      <c r="V32" s="680">
        <v>0.28818443804034583</v>
      </c>
      <c r="W32" s="683">
        <v>0</v>
      </c>
      <c r="X32" s="680">
        <v>0</v>
      </c>
      <c r="Y32" s="642"/>
      <c r="Z32" s="683">
        <v>491.79999999999831</v>
      </c>
      <c r="AA32" s="683">
        <v>21</v>
      </c>
      <c r="AB32" s="680">
        <v>4.2700284668564601</v>
      </c>
      <c r="AC32" s="683">
        <v>12</v>
      </c>
      <c r="AD32" s="680">
        <v>2.4400162667751202</v>
      </c>
      <c r="AE32" s="683">
        <v>8</v>
      </c>
      <c r="AF32" s="680">
        <v>1.6266775111834135</v>
      </c>
      <c r="AG32" s="642"/>
      <c r="AH32" s="683">
        <v>13214.000000000015</v>
      </c>
      <c r="AI32" s="683">
        <v>291</v>
      </c>
      <c r="AJ32" s="680">
        <v>2.2022097775087004</v>
      </c>
      <c r="AK32" s="683">
        <v>509</v>
      </c>
      <c r="AL32" s="680">
        <v>3.8519751778416786</v>
      </c>
      <c r="AM32" s="683">
        <v>218</v>
      </c>
      <c r="AN32" s="680">
        <v>1.6497654003329782</v>
      </c>
      <c r="AO32" s="642"/>
      <c r="AP32" s="683">
        <v>6109.3999999999942</v>
      </c>
      <c r="AQ32" s="683">
        <v>135</v>
      </c>
      <c r="AR32" s="680">
        <v>2.2097096277866917</v>
      </c>
      <c r="AS32" s="683">
        <v>180</v>
      </c>
      <c r="AT32" s="680">
        <v>2.9462795037155884</v>
      </c>
      <c r="AU32" s="683">
        <v>76</v>
      </c>
      <c r="AV32" s="680">
        <v>1.2439846793465819</v>
      </c>
      <c r="AW32" s="642"/>
      <c r="AX32" s="683">
        <v>373.99999999999989</v>
      </c>
      <c r="AY32" s="683">
        <v>3</v>
      </c>
      <c r="AZ32" s="680">
        <v>0.80213903743315529</v>
      </c>
      <c r="BA32" s="683">
        <v>4</v>
      </c>
      <c r="BB32" s="680">
        <v>1.0695187165775404</v>
      </c>
      <c r="BC32" s="683">
        <v>0</v>
      </c>
      <c r="BD32" s="680">
        <v>0</v>
      </c>
      <c r="BE32" s="642"/>
      <c r="BF32" s="683">
        <v>2775.6000000000026</v>
      </c>
      <c r="BG32" s="683">
        <v>51</v>
      </c>
      <c r="BH32" s="680">
        <v>1.8374405533938591</v>
      </c>
      <c r="BI32" s="683">
        <v>52</v>
      </c>
      <c r="BJ32" s="680">
        <v>1.8734687995388366</v>
      </c>
      <c r="BK32" s="683">
        <v>32</v>
      </c>
      <c r="BL32" s="680">
        <v>1.1529038766392841</v>
      </c>
      <c r="BM32" s="582"/>
      <c r="BN32" s="582"/>
      <c r="BO32" s="582"/>
      <c r="BQ32" s="582"/>
    </row>
    <row r="33" spans="1:69" ht="14.4" thickBot="1" x14ac:dyDescent="0.3">
      <c r="A33" s="621" t="s">
        <v>28</v>
      </c>
      <c r="B33" s="688">
        <v>11028.600000000004</v>
      </c>
      <c r="C33" s="688">
        <v>249</v>
      </c>
      <c r="D33" s="689">
        <v>2.2577661715902284</v>
      </c>
      <c r="E33" s="688">
        <v>424</v>
      </c>
      <c r="F33" s="689">
        <v>3.8445496255191034</v>
      </c>
      <c r="G33" s="688">
        <v>197</v>
      </c>
      <c r="H33" s="689">
        <v>1.786264802422791</v>
      </c>
      <c r="I33" s="659"/>
      <c r="J33" s="688">
        <v>4613.2000000000016</v>
      </c>
      <c r="K33" s="688">
        <v>141</v>
      </c>
      <c r="L33" s="689">
        <v>3.0564467181132393</v>
      </c>
      <c r="M33" s="688">
        <v>160</v>
      </c>
      <c r="N33" s="689">
        <v>3.4683083326107678</v>
      </c>
      <c r="O33" s="688">
        <v>51</v>
      </c>
      <c r="P33" s="689">
        <v>1.1055232810196822</v>
      </c>
      <c r="Q33" s="659"/>
      <c r="R33" s="688">
        <v>205.99999999999994</v>
      </c>
      <c r="S33" s="688">
        <v>2</v>
      </c>
      <c r="T33" s="689">
        <v>0.97087378640776723</v>
      </c>
      <c r="U33" s="688">
        <v>1</v>
      </c>
      <c r="V33" s="689">
        <v>0.48543689320388361</v>
      </c>
      <c r="W33" s="688">
        <v>1</v>
      </c>
      <c r="X33" s="689">
        <v>0.48543689320388361</v>
      </c>
      <c r="Y33" s="659"/>
      <c r="Z33" s="688">
        <v>6801.5999999999867</v>
      </c>
      <c r="AA33" s="688">
        <v>45</v>
      </c>
      <c r="AB33" s="689">
        <v>0.66160903316866748</v>
      </c>
      <c r="AC33" s="688">
        <v>33</v>
      </c>
      <c r="AD33" s="689">
        <v>0.48517995765702282</v>
      </c>
      <c r="AE33" s="688">
        <v>16</v>
      </c>
      <c r="AF33" s="689">
        <v>0.23523876734885954</v>
      </c>
      <c r="AG33" s="659"/>
      <c r="AH33" s="688">
        <v>10219.200000000003</v>
      </c>
      <c r="AI33" s="688">
        <v>230</v>
      </c>
      <c r="AJ33" s="689">
        <v>2.2506654141224356</v>
      </c>
      <c r="AK33" s="688">
        <v>378</v>
      </c>
      <c r="AL33" s="689">
        <v>3.6989196806012203</v>
      </c>
      <c r="AM33" s="688">
        <v>168</v>
      </c>
      <c r="AN33" s="689">
        <v>1.6439643024894313</v>
      </c>
      <c r="AO33" s="659"/>
      <c r="AP33" s="688">
        <v>4524.9999999999955</v>
      </c>
      <c r="AQ33" s="688">
        <v>109</v>
      </c>
      <c r="AR33" s="689">
        <v>2.4088397790055271</v>
      </c>
      <c r="AS33" s="688">
        <v>143</v>
      </c>
      <c r="AT33" s="689">
        <v>3.1602209944751412</v>
      </c>
      <c r="AU33" s="688">
        <v>45</v>
      </c>
      <c r="AV33" s="689">
        <v>0.99447513812154797</v>
      </c>
      <c r="AW33" s="659"/>
      <c r="AX33" s="688">
        <v>223.79999999999995</v>
      </c>
      <c r="AY33" s="688">
        <v>2</v>
      </c>
      <c r="AZ33" s="689">
        <v>0.89365504915102789</v>
      </c>
      <c r="BA33" s="688">
        <v>5</v>
      </c>
      <c r="BB33" s="689">
        <v>2.2341376228775696</v>
      </c>
      <c r="BC33" s="688">
        <v>0</v>
      </c>
      <c r="BD33" s="689">
        <v>0</v>
      </c>
      <c r="BE33" s="659"/>
      <c r="BF33" s="688">
        <v>6462.1999999999862</v>
      </c>
      <c r="BG33" s="688">
        <v>72</v>
      </c>
      <c r="BH33" s="689">
        <v>1.1141716443316541</v>
      </c>
      <c r="BI33" s="688">
        <v>76</v>
      </c>
      <c r="BJ33" s="689">
        <v>1.176070069016746</v>
      </c>
      <c r="BK33" s="688">
        <v>46</v>
      </c>
      <c r="BL33" s="689">
        <v>0.71183188387855678</v>
      </c>
      <c r="BM33" s="582"/>
      <c r="BN33" s="582"/>
      <c r="BO33" s="582"/>
      <c r="BQ33" s="582"/>
    </row>
    <row r="34" spans="1:69" x14ac:dyDescent="0.25">
      <c r="A34" s="617"/>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674"/>
      <c r="AH34" s="617"/>
      <c r="AI34" s="617"/>
      <c r="AJ34" s="590"/>
      <c r="AK34" s="617"/>
      <c r="AL34" s="590"/>
      <c r="AM34" s="617"/>
      <c r="AN34" s="590"/>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row>
    <row r="35" spans="1:69" x14ac:dyDescent="0.25">
      <c r="A35" s="595" t="s">
        <v>35</v>
      </c>
      <c r="B35" s="606">
        <f>B8+J8+R8+Z8</f>
        <v>44031.599999999984</v>
      </c>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674"/>
      <c r="AH35" s="617"/>
      <c r="AI35" s="617"/>
      <c r="AJ35" s="590"/>
      <c r="AK35" s="617"/>
      <c r="AL35" s="590"/>
      <c r="AM35" s="617"/>
      <c r="AN35" s="590"/>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row>
    <row r="36" spans="1:69" ht="15.6" x14ac:dyDescent="0.25">
      <c r="A36" s="625" t="s">
        <v>190</v>
      </c>
      <c r="B36" s="690"/>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1"/>
      <c r="AJ36" s="590"/>
    </row>
    <row r="37" spans="1:69" ht="15.6" x14ac:dyDescent="0.25">
      <c r="A37" s="755" t="s">
        <v>196</v>
      </c>
      <c r="B37" s="690"/>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1"/>
    </row>
    <row r="38" spans="1:69" ht="15.6" x14ac:dyDescent="0.25">
      <c r="A38" s="625" t="s">
        <v>192</v>
      </c>
      <c r="B38" s="690"/>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1"/>
    </row>
    <row r="39" spans="1:69" ht="15.6" x14ac:dyDescent="0.25">
      <c r="A39" s="625" t="s">
        <v>193</v>
      </c>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92"/>
    </row>
    <row r="40" spans="1:69" ht="15.6" x14ac:dyDescent="0.25">
      <c r="A40" s="625" t="s">
        <v>194</v>
      </c>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92"/>
    </row>
    <row r="41" spans="1:69" x14ac:dyDescent="0.25">
      <c r="A41" s="756"/>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92"/>
    </row>
    <row r="42" spans="1:69" ht="13.5" customHeight="1" x14ac:dyDescent="0.25">
      <c r="A42" s="1061" t="s">
        <v>49</v>
      </c>
      <c r="B42" s="1061"/>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1061"/>
      <c r="AE42" s="1061"/>
      <c r="AF42" s="1061"/>
      <c r="AG42" s="1061"/>
      <c r="AH42" s="1061"/>
      <c r="AI42" s="1061"/>
      <c r="AJ42" s="1061"/>
      <c r="AK42" s="1061"/>
      <c r="AL42" s="1061"/>
      <c r="AM42" s="1061"/>
      <c r="AN42" s="1061"/>
      <c r="AO42" s="1061"/>
      <c r="AP42" s="1061"/>
      <c r="AQ42" s="1061"/>
      <c r="AR42" s="1061"/>
      <c r="AS42" s="1061"/>
      <c r="AT42" s="1061"/>
      <c r="AU42" s="1061"/>
      <c r="AV42" s="1061"/>
      <c r="AW42" s="1061"/>
      <c r="AX42" s="1061"/>
      <c r="AY42" s="1061"/>
      <c r="AZ42" s="1061"/>
      <c r="BA42" s="1061"/>
      <c r="BB42" s="1061"/>
      <c r="BC42" s="1061"/>
      <c r="BD42" s="1061"/>
      <c r="BE42" s="1061"/>
      <c r="BF42" s="1061"/>
      <c r="BG42" s="1061"/>
      <c r="BH42" s="1061"/>
      <c r="BI42" s="1061"/>
      <c r="BJ42" s="1061"/>
      <c r="BK42" s="1061"/>
      <c r="BL42" s="1061"/>
    </row>
    <row r="43" spans="1:69" x14ac:dyDescent="0.25">
      <c r="A43" s="1061"/>
      <c r="B43" s="1061"/>
      <c r="C43" s="1061"/>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c r="AI43" s="1061"/>
      <c r="AJ43" s="1061"/>
      <c r="AK43" s="1061"/>
      <c r="AL43" s="1061"/>
      <c r="AM43" s="1061"/>
      <c r="AN43" s="1061"/>
      <c r="AO43" s="1061"/>
      <c r="AP43" s="1061"/>
      <c r="AQ43" s="1061"/>
      <c r="AR43" s="1061"/>
      <c r="AS43" s="1061"/>
      <c r="AT43" s="1061"/>
      <c r="AU43" s="1061"/>
      <c r="AV43" s="1061"/>
      <c r="AW43" s="1061"/>
      <c r="AX43" s="1061"/>
      <c r="AY43" s="1061"/>
      <c r="AZ43" s="1061"/>
      <c r="BA43" s="1061"/>
      <c r="BB43" s="1061"/>
      <c r="BC43" s="1061"/>
      <c r="BD43" s="1061"/>
      <c r="BE43" s="1061"/>
      <c r="BF43" s="1061"/>
      <c r="BG43" s="1061"/>
      <c r="BH43" s="1061"/>
      <c r="BI43" s="1061"/>
      <c r="BJ43" s="1061"/>
      <c r="BK43" s="1061"/>
      <c r="BL43" s="1061"/>
    </row>
    <row r="44" spans="1:69" x14ac:dyDescent="0.25">
      <c r="A44" s="1061"/>
      <c r="B44" s="1061"/>
      <c r="C44" s="1061"/>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61"/>
      <c r="AB44" s="1061"/>
      <c r="AC44" s="1061"/>
      <c r="AD44" s="1061"/>
      <c r="AE44" s="1061"/>
      <c r="AF44" s="1061"/>
      <c r="AG44" s="1061"/>
      <c r="AH44" s="1061"/>
      <c r="AI44" s="1061"/>
      <c r="AJ44" s="1061"/>
      <c r="AK44" s="1061"/>
      <c r="AL44" s="1061"/>
      <c r="AM44" s="1061"/>
      <c r="AN44" s="1061"/>
      <c r="AO44" s="1061"/>
      <c r="AP44" s="1061"/>
      <c r="AQ44" s="1061"/>
      <c r="AR44" s="1061"/>
      <c r="AS44" s="1061"/>
      <c r="AT44" s="1061"/>
      <c r="AU44" s="1061"/>
      <c r="AV44" s="1061"/>
      <c r="AW44" s="1061"/>
      <c r="AX44" s="1061"/>
      <c r="AY44" s="1061"/>
      <c r="AZ44" s="1061"/>
      <c r="BA44" s="1061"/>
      <c r="BB44" s="1061"/>
      <c r="BC44" s="1061"/>
      <c r="BD44" s="1061"/>
      <c r="BE44" s="1061"/>
      <c r="BF44" s="1061"/>
      <c r="BG44" s="1061"/>
      <c r="BH44" s="1061"/>
      <c r="BI44" s="1061"/>
      <c r="BJ44" s="1061"/>
      <c r="BK44" s="1061"/>
      <c r="BL44" s="1061"/>
    </row>
    <row r="45" spans="1:69" x14ac:dyDescent="0.25">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92"/>
    </row>
    <row r="46" spans="1:69" ht="15" customHeight="1" x14ac:dyDescent="0.25">
      <c r="A46" s="1062" t="s">
        <v>180</v>
      </c>
      <c r="B46" s="1062"/>
      <c r="C46" s="1062"/>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57"/>
      <c r="BE46" s="757"/>
      <c r="BF46" s="757"/>
      <c r="BG46" s="757"/>
      <c r="BH46" s="757"/>
      <c r="BI46" s="757"/>
      <c r="BJ46" s="757"/>
      <c r="BK46" s="757"/>
      <c r="BL46" s="757"/>
    </row>
    <row r="47" spans="1:69" x14ac:dyDescent="0.25">
      <c r="A47" s="1062"/>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757"/>
      <c r="AA47" s="757"/>
      <c r="AB47" s="757"/>
      <c r="AC47" s="757"/>
      <c r="AD47" s="757"/>
      <c r="AE47" s="757"/>
      <c r="AF47" s="757"/>
      <c r="AG47" s="757"/>
      <c r="AH47" s="757"/>
      <c r="AI47" s="757"/>
      <c r="AJ47" s="757"/>
      <c r="AK47" s="757"/>
      <c r="AL47" s="757"/>
      <c r="AM47" s="757"/>
      <c r="AN47" s="757"/>
      <c r="AO47" s="757"/>
      <c r="AP47" s="757"/>
      <c r="AQ47" s="757"/>
      <c r="AR47" s="757"/>
      <c r="AS47" s="757"/>
      <c r="AT47" s="757"/>
      <c r="AU47" s="757"/>
      <c r="AV47" s="757"/>
      <c r="AW47" s="757"/>
      <c r="AX47" s="757"/>
      <c r="AY47" s="757"/>
      <c r="AZ47" s="757"/>
      <c r="BA47" s="757"/>
      <c r="BB47" s="757"/>
      <c r="BC47" s="757"/>
      <c r="BD47" s="757"/>
      <c r="BE47" s="757"/>
      <c r="BF47" s="757"/>
      <c r="BG47" s="757"/>
      <c r="BH47" s="757"/>
      <c r="BI47" s="757"/>
      <c r="BJ47" s="757"/>
      <c r="BK47" s="757"/>
      <c r="BL47" s="757"/>
    </row>
    <row r="48" spans="1:69" x14ac:dyDescent="0.25">
      <c r="A48" s="1062"/>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757"/>
      <c r="AA48" s="757"/>
      <c r="AB48" s="757"/>
      <c r="AC48" s="757"/>
      <c r="AD48" s="757"/>
      <c r="AE48" s="757"/>
      <c r="AF48" s="757"/>
      <c r="AG48" s="757"/>
      <c r="AH48" s="757"/>
      <c r="AI48" s="757"/>
      <c r="AJ48" s="757"/>
      <c r="AK48" s="757"/>
      <c r="AL48" s="757"/>
      <c r="AM48" s="757"/>
      <c r="AN48" s="757"/>
      <c r="AO48" s="757"/>
      <c r="AP48" s="757"/>
      <c r="AQ48" s="757"/>
      <c r="AR48" s="757"/>
      <c r="AS48" s="757"/>
      <c r="AT48" s="757"/>
      <c r="AU48" s="757"/>
      <c r="AV48" s="757"/>
      <c r="AW48" s="757"/>
      <c r="AX48" s="757"/>
      <c r="AY48" s="757"/>
      <c r="AZ48" s="757"/>
      <c r="BA48" s="757"/>
      <c r="BB48" s="757"/>
      <c r="BC48" s="757"/>
      <c r="BD48" s="757"/>
      <c r="BE48" s="757"/>
      <c r="BF48" s="757"/>
      <c r="BG48" s="757"/>
      <c r="BH48" s="757"/>
      <c r="BI48" s="757"/>
      <c r="BJ48" s="757"/>
      <c r="BK48" s="757"/>
      <c r="BL48" s="757"/>
    </row>
    <row r="49" spans="1:64" x14ac:dyDescent="0.25">
      <c r="A49" s="1062"/>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row>
    <row r="50" spans="1:64" x14ac:dyDescent="0.25">
      <c r="A50" s="1062"/>
      <c r="B50" s="1062"/>
      <c r="C50" s="1062"/>
      <c r="D50" s="1062"/>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757"/>
      <c r="AA50" s="757"/>
      <c r="AB50" s="757"/>
      <c r="AC50" s="757"/>
      <c r="AD50" s="757"/>
      <c r="AE50" s="757"/>
      <c r="AF50" s="757"/>
      <c r="AG50" s="757"/>
      <c r="AH50" s="757"/>
      <c r="AI50" s="757"/>
      <c r="AJ50" s="757"/>
      <c r="AK50" s="757"/>
      <c r="AL50" s="757"/>
      <c r="AM50" s="757"/>
      <c r="AN50" s="757"/>
      <c r="AO50" s="757"/>
      <c r="AP50" s="757"/>
      <c r="AQ50" s="757"/>
      <c r="AR50" s="757"/>
      <c r="AS50" s="757"/>
      <c r="AT50" s="757"/>
      <c r="AU50" s="757"/>
      <c r="AV50" s="757"/>
      <c r="AW50" s="757"/>
      <c r="AX50" s="757"/>
      <c r="AY50" s="757"/>
      <c r="AZ50" s="757"/>
      <c r="BA50" s="757"/>
      <c r="BB50" s="757"/>
      <c r="BC50" s="757"/>
      <c r="BD50" s="757"/>
      <c r="BE50" s="757"/>
      <c r="BF50" s="757"/>
      <c r="BG50" s="757"/>
      <c r="BH50" s="757"/>
      <c r="BI50" s="757"/>
      <c r="BJ50" s="757"/>
      <c r="BK50" s="757"/>
      <c r="BL50" s="757"/>
    </row>
    <row r="51" spans="1:64" x14ac:dyDescent="0.25">
      <c r="A51" s="1062"/>
      <c r="B51" s="1062"/>
      <c r="C51" s="1062"/>
      <c r="D51" s="1062"/>
      <c r="E51" s="1062"/>
      <c r="F51" s="1062"/>
      <c r="G51" s="1062"/>
      <c r="H51" s="1062"/>
      <c r="I51" s="1062"/>
      <c r="J51" s="1062"/>
      <c r="K51" s="1062"/>
      <c r="L51" s="1062"/>
      <c r="M51" s="1062"/>
      <c r="N51" s="1062"/>
      <c r="O51" s="1062"/>
      <c r="P51" s="1062"/>
      <c r="Q51" s="1062"/>
      <c r="R51" s="1062"/>
      <c r="S51" s="1062"/>
      <c r="T51" s="1062"/>
      <c r="U51" s="1062"/>
      <c r="V51" s="1062"/>
      <c r="W51" s="1062"/>
      <c r="X51" s="1062"/>
      <c r="Y51" s="1062"/>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7"/>
      <c r="AY51" s="757"/>
      <c r="AZ51" s="757"/>
      <c r="BA51" s="757"/>
      <c r="BB51" s="757"/>
      <c r="BC51" s="757"/>
      <c r="BD51" s="757"/>
      <c r="BE51" s="757"/>
      <c r="BF51" s="757"/>
      <c r="BG51" s="757"/>
      <c r="BH51" s="757"/>
      <c r="BI51" s="757"/>
      <c r="BJ51" s="757"/>
      <c r="BK51" s="757"/>
      <c r="BL51" s="757"/>
    </row>
    <row r="52" spans="1:64" x14ac:dyDescent="0.25">
      <c r="A52" s="1062"/>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c r="X52" s="1062"/>
      <c r="Y52" s="1062"/>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57"/>
      <c r="AV52" s="757"/>
      <c r="AW52" s="757"/>
      <c r="AX52" s="757"/>
      <c r="AY52" s="757"/>
      <c r="AZ52" s="757"/>
      <c r="BA52" s="757"/>
      <c r="BB52" s="757"/>
      <c r="BC52" s="757"/>
      <c r="BD52" s="757"/>
      <c r="BE52" s="757"/>
      <c r="BF52" s="757"/>
      <c r="BG52" s="757"/>
      <c r="BH52" s="757"/>
      <c r="BI52" s="757"/>
      <c r="BJ52" s="757"/>
      <c r="BK52" s="757"/>
      <c r="BL52" s="757"/>
    </row>
    <row r="53" spans="1:64" x14ac:dyDescent="0.25">
      <c r="A53" s="1062"/>
      <c r="B53" s="1062"/>
      <c r="C53" s="1062"/>
      <c r="D53" s="1062"/>
      <c r="E53" s="1062"/>
      <c r="F53" s="1062"/>
      <c r="G53" s="1062"/>
      <c r="H53" s="1062"/>
      <c r="I53" s="1062"/>
      <c r="J53" s="1062"/>
      <c r="K53" s="1062"/>
      <c r="L53" s="1062"/>
      <c r="M53" s="1062"/>
      <c r="N53" s="1062"/>
      <c r="O53" s="1062"/>
      <c r="P53" s="1062"/>
      <c r="Q53" s="1062"/>
      <c r="R53" s="1062"/>
      <c r="S53" s="1062"/>
      <c r="T53" s="1062"/>
      <c r="U53" s="1062"/>
      <c r="V53" s="1062"/>
      <c r="W53" s="1062"/>
      <c r="X53" s="1062"/>
      <c r="Y53" s="1062"/>
      <c r="Z53" s="757"/>
      <c r="AA53" s="757"/>
      <c r="AB53" s="757"/>
      <c r="AC53" s="757"/>
      <c r="AD53" s="757"/>
      <c r="AE53" s="757"/>
      <c r="AF53" s="757"/>
      <c r="AG53" s="757"/>
      <c r="AH53" s="757"/>
      <c r="AI53" s="757"/>
      <c r="AJ53" s="757"/>
      <c r="AK53" s="757"/>
      <c r="AL53" s="757"/>
      <c r="AM53" s="757"/>
      <c r="AN53" s="757"/>
      <c r="AO53" s="757"/>
      <c r="AP53" s="757"/>
      <c r="AQ53" s="757"/>
      <c r="AR53" s="757"/>
      <c r="AS53" s="757"/>
      <c r="AT53" s="757"/>
      <c r="AU53" s="757"/>
      <c r="AV53" s="757"/>
      <c r="AW53" s="757"/>
      <c r="AX53" s="757"/>
      <c r="AY53" s="757"/>
      <c r="AZ53" s="757"/>
      <c r="BA53" s="757"/>
      <c r="BB53" s="757"/>
      <c r="BC53" s="757"/>
      <c r="BD53" s="757"/>
      <c r="BE53" s="757"/>
      <c r="BF53" s="757"/>
      <c r="BG53" s="757"/>
      <c r="BH53" s="757"/>
      <c r="BI53" s="757"/>
      <c r="BJ53" s="757"/>
      <c r="BK53" s="757"/>
      <c r="BL53" s="757"/>
    </row>
    <row r="54" spans="1:64" x14ac:dyDescent="0.25">
      <c r="A54" s="1062"/>
      <c r="B54" s="1062"/>
      <c r="C54" s="1062"/>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c r="BB54" s="757"/>
      <c r="BC54" s="757"/>
      <c r="BD54" s="757"/>
      <c r="BE54" s="757"/>
      <c r="BF54" s="757"/>
      <c r="BG54" s="757"/>
      <c r="BH54" s="757"/>
      <c r="BI54" s="757"/>
      <c r="BJ54" s="757"/>
      <c r="BK54" s="757"/>
      <c r="BL54" s="757"/>
    </row>
    <row r="55" spans="1:64" x14ac:dyDescent="0.25">
      <c r="A55" s="1062"/>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c r="BC55" s="757"/>
      <c r="BD55" s="757"/>
      <c r="BE55" s="757"/>
      <c r="BF55" s="757"/>
      <c r="BG55" s="757"/>
      <c r="BH55" s="757"/>
      <c r="BI55" s="757"/>
      <c r="BJ55" s="757"/>
      <c r="BK55" s="757"/>
      <c r="BL55" s="757"/>
    </row>
    <row r="56" spans="1:64" x14ac:dyDescent="0.25">
      <c r="A56" s="1062"/>
      <c r="B56" s="1062"/>
      <c r="C56" s="1062"/>
      <c r="D56" s="1062"/>
      <c r="E56" s="1062"/>
      <c r="F56" s="1062"/>
      <c r="G56" s="1062"/>
      <c r="H56" s="1062"/>
      <c r="I56" s="1062"/>
      <c r="J56" s="1062"/>
      <c r="K56" s="1062"/>
      <c r="L56" s="1062"/>
      <c r="M56" s="1062"/>
      <c r="N56" s="1062"/>
      <c r="O56" s="1062"/>
      <c r="P56" s="1062"/>
      <c r="Q56" s="1062"/>
      <c r="R56" s="1062"/>
      <c r="S56" s="1062"/>
      <c r="T56" s="1062"/>
      <c r="U56" s="1062"/>
      <c r="V56" s="1062"/>
      <c r="W56" s="1062"/>
      <c r="X56" s="1062"/>
      <c r="Y56" s="1062"/>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7"/>
      <c r="BK56" s="757"/>
      <c r="BL56" s="757"/>
    </row>
    <row r="57" spans="1:64" x14ac:dyDescent="0.25">
      <c r="A57" s="1062"/>
      <c r="B57" s="1062"/>
      <c r="C57" s="1062"/>
      <c r="D57" s="1062"/>
      <c r="E57" s="1062"/>
      <c r="F57" s="1062"/>
      <c r="G57" s="1062"/>
      <c r="H57" s="1062"/>
      <c r="I57" s="1062"/>
      <c r="J57" s="1062"/>
      <c r="K57" s="1062"/>
      <c r="L57" s="1062"/>
      <c r="M57" s="1062"/>
      <c r="N57" s="1062"/>
      <c r="O57" s="1062"/>
      <c r="P57" s="1062"/>
      <c r="Q57" s="1062"/>
      <c r="R57" s="1062"/>
      <c r="S57" s="1062"/>
      <c r="T57" s="1062"/>
      <c r="U57" s="1062"/>
      <c r="V57" s="1062"/>
      <c r="W57" s="1062"/>
      <c r="X57" s="1062"/>
      <c r="Y57" s="1062"/>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57"/>
      <c r="BD57" s="757"/>
      <c r="BE57" s="757"/>
      <c r="BF57" s="757"/>
      <c r="BG57" s="757"/>
      <c r="BH57" s="757"/>
      <c r="BI57" s="757"/>
      <c r="BJ57" s="757"/>
      <c r="BK57" s="757"/>
      <c r="BL57" s="757"/>
    </row>
    <row r="58" spans="1:64" x14ac:dyDescent="0.25">
      <c r="A58" s="757"/>
      <c r="B58" s="757"/>
      <c r="C58" s="757"/>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8"/>
      <c r="AH58" s="757"/>
      <c r="AI58" s="757"/>
      <c r="AJ58" s="757"/>
      <c r="AK58" s="757"/>
      <c r="AL58" s="757"/>
      <c r="AM58" s="757"/>
      <c r="AN58" s="757"/>
      <c r="AO58" s="757"/>
      <c r="AP58" s="757"/>
      <c r="AQ58" s="757"/>
      <c r="AR58" s="757"/>
      <c r="AS58" s="757"/>
      <c r="AT58" s="757"/>
      <c r="AU58" s="757"/>
      <c r="AV58" s="757"/>
      <c r="AW58" s="757"/>
      <c r="AX58" s="757"/>
      <c r="AY58" s="757"/>
      <c r="AZ58" s="757"/>
      <c r="BA58" s="757"/>
      <c r="BB58" s="757"/>
      <c r="BC58" s="757"/>
      <c r="BD58" s="757"/>
      <c r="BE58" s="757"/>
      <c r="BF58" s="757"/>
      <c r="BG58" s="757"/>
      <c r="BH58" s="757"/>
      <c r="BI58" s="757"/>
      <c r="BJ58" s="757"/>
      <c r="BK58" s="757"/>
      <c r="BL58" s="757"/>
    </row>
    <row r="59" spans="1:64" x14ac:dyDescent="0.25">
      <c r="A59" s="757"/>
      <c r="B59" s="757"/>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8"/>
      <c r="AH59" s="757"/>
      <c r="AI59" s="757"/>
      <c r="AJ59" s="757"/>
      <c r="AK59" s="757"/>
      <c r="AL59" s="757"/>
      <c r="AM59" s="757"/>
      <c r="AN59" s="757"/>
      <c r="AO59" s="757"/>
      <c r="AP59" s="757"/>
      <c r="AQ59" s="757"/>
      <c r="AR59" s="757"/>
      <c r="AS59" s="757"/>
      <c r="AT59" s="757"/>
      <c r="AU59" s="757"/>
      <c r="AV59" s="757"/>
      <c r="AW59" s="757"/>
      <c r="AX59" s="757"/>
      <c r="AY59" s="757"/>
      <c r="AZ59" s="757"/>
      <c r="BA59" s="757"/>
      <c r="BB59" s="757"/>
      <c r="BC59" s="757"/>
      <c r="BD59" s="757"/>
      <c r="BE59" s="757"/>
      <c r="BF59" s="757"/>
      <c r="BG59" s="757"/>
      <c r="BH59" s="757"/>
      <c r="BI59" s="757"/>
      <c r="BJ59" s="757"/>
      <c r="BK59" s="757"/>
      <c r="BL59" s="757"/>
    </row>
    <row r="60" spans="1:64" x14ac:dyDescent="0.25">
      <c r="A60" s="757"/>
      <c r="B60" s="757"/>
      <c r="C60" s="757"/>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8"/>
      <c r="AH60" s="757"/>
      <c r="AI60" s="757"/>
      <c r="AJ60" s="757"/>
      <c r="AK60" s="757"/>
      <c r="AL60" s="757"/>
      <c r="AM60" s="757"/>
      <c r="AN60" s="757"/>
      <c r="AO60" s="757"/>
      <c r="AP60" s="757"/>
      <c r="AQ60" s="757"/>
      <c r="AR60" s="757"/>
      <c r="AS60" s="757"/>
      <c r="AT60" s="757"/>
      <c r="AU60" s="757"/>
      <c r="AV60" s="757"/>
      <c r="AW60" s="757"/>
      <c r="AX60" s="757"/>
      <c r="AY60" s="757"/>
      <c r="AZ60" s="757"/>
      <c r="BA60" s="757"/>
      <c r="BB60" s="757"/>
      <c r="BC60" s="757"/>
      <c r="BD60" s="757"/>
      <c r="BE60" s="757"/>
      <c r="BF60" s="757"/>
      <c r="BG60" s="757"/>
      <c r="BH60" s="757"/>
      <c r="BI60" s="757"/>
      <c r="BJ60" s="757"/>
      <c r="BK60" s="757"/>
      <c r="BL60" s="757"/>
    </row>
    <row r="61" spans="1:64" x14ac:dyDescent="0.25">
      <c r="A61" s="757"/>
      <c r="B61" s="757"/>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8"/>
      <c r="AH61" s="757"/>
      <c r="AI61" s="757"/>
      <c r="AJ61" s="757"/>
      <c r="AK61" s="757"/>
      <c r="AL61" s="757"/>
      <c r="AM61" s="757"/>
      <c r="AN61" s="757"/>
      <c r="AO61" s="757"/>
      <c r="AP61" s="757"/>
      <c r="AQ61" s="757"/>
      <c r="AR61" s="757"/>
      <c r="AS61" s="757"/>
      <c r="AT61" s="757"/>
      <c r="AU61" s="757"/>
      <c r="AV61" s="757"/>
      <c r="AW61" s="757"/>
      <c r="AX61" s="757"/>
      <c r="AY61" s="757"/>
      <c r="AZ61" s="757"/>
      <c r="BA61" s="757"/>
      <c r="BB61" s="757"/>
      <c r="BC61" s="757"/>
      <c r="BD61" s="757"/>
      <c r="BE61" s="757"/>
      <c r="BF61" s="757"/>
      <c r="BG61" s="757"/>
      <c r="BH61" s="757"/>
      <c r="BI61" s="757"/>
      <c r="BJ61" s="757"/>
      <c r="BK61" s="757"/>
      <c r="BL61" s="757"/>
    </row>
  </sheetData>
  <mergeCells count="37">
    <mergeCell ref="O5:P5"/>
    <mergeCell ref="B3:AF3"/>
    <mergeCell ref="AH3:BL3"/>
    <mergeCell ref="B4:H4"/>
    <mergeCell ref="J4:P4"/>
    <mergeCell ref="R4:X4"/>
    <mergeCell ref="Z4:AF4"/>
    <mergeCell ref="AH4:AN4"/>
    <mergeCell ref="AP4:AV4"/>
    <mergeCell ref="AX4:BD4"/>
    <mergeCell ref="BF4:BL4"/>
    <mergeCell ref="C5:D5"/>
    <mergeCell ref="E5:F5"/>
    <mergeCell ref="G5:H5"/>
    <mergeCell ref="K5:L5"/>
    <mergeCell ref="M5:N5"/>
    <mergeCell ref="U5:V5"/>
    <mergeCell ref="W5:X5"/>
    <mergeCell ref="AA5:AB5"/>
    <mergeCell ref="AC5:AD5"/>
    <mergeCell ref="AE5:AF5"/>
    <mergeCell ref="BN5:BP8"/>
    <mergeCell ref="A42:BL44"/>
    <mergeCell ref="A46:Y57"/>
    <mergeCell ref="AY5:AZ5"/>
    <mergeCell ref="BA5:BB5"/>
    <mergeCell ref="BC5:BD5"/>
    <mergeCell ref="BG5:BH5"/>
    <mergeCell ref="BI5:BJ5"/>
    <mergeCell ref="BK5:BL5"/>
    <mergeCell ref="AI5:AJ5"/>
    <mergeCell ref="AK5:AL5"/>
    <mergeCell ref="AM5:AN5"/>
    <mergeCell ref="AQ5:AR5"/>
    <mergeCell ref="AS5:AT5"/>
    <mergeCell ref="AU5:AV5"/>
    <mergeCell ref="S5:T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I62"/>
  <sheetViews>
    <sheetView view="pageBreakPreview" zoomScaleNormal="100" zoomScaleSheetLayoutView="100" workbookViewId="0">
      <pane xSplit="1" ySplit="7" topLeftCell="R14" activePane="bottomRight" state="frozen"/>
      <selection pane="topRight" activeCell="B1" sqref="B1"/>
      <selection pane="bottomLeft" activeCell="A8" sqref="A8"/>
      <selection pane="bottomRight"/>
    </sheetView>
  </sheetViews>
  <sheetFormatPr defaultRowHeight="13.2" x14ac:dyDescent="0.25"/>
  <cols>
    <col min="1" max="1" width="27.44140625" style="3" customWidth="1"/>
    <col min="2" max="2" width="13.88671875" style="3" customWidth="1"/>
    <col min="3" max="3" width="10.5546875" style="3" bestFit="1" customWidth="1"/>
    <col min="4" max="5" width="10.5546875" style="3" customWidth="1"/>
    <col min="6" max="6" width="13.109375" style="3" bestFit="1" customWidth="1"/>
    <col min="7" max="7" width="9.44140625" style="3" customWidth="1"/>
    <col min="8" max="8" width="13.5546875" style="3" customWidth="1"/>
    <col min="9" max="9" width="10.5546875" style="3" bestFit="1" customWidth="1"/>
    <col min="10" max="10" width="10.5546875" style="3" customWidth="1"/>
    <col min="11" max="11" width="11.109375" style="3" bestFit="1" customWidth="1"/>
    <col min="12" max="12" width="13.109375" style="3" bestFit="1" customWidth="1"/>
    <col min="13" max="13" width="9.44140625" style="3" customWidth="1"/>
    <col min="14" max="14" width="13.88671875" style="3" customWidth="1"/>
    <col min="15" max="15" width="10.5546875" style="3" bestFit="1" customWidth="1"/>
    <col min="16" max="16" width="10.5546875" style="3" customWidth="1"/>
    <col min="17" max="17" width="12.44140625" style="3" bestFit="1" customWidth="1"/>
    <col min="18" max="18" width="13.109375" style="3" bestFit="1" customWidth="1"/>
    <col min="19" max="19" width="9.44140625" style="3" customWidth="1"/>
    <col min="20" max="20" width="13.88671875" style="3" customWidth="1"/>
    <col min="21" max="21" width="10.5546875" style="3" bestFit="1" customWidth="1"/>
    <col min="22" max="23" width="10.5546875" style="3" customWidth="1"/>
    <col min="24" max="24" width="13.109375" style="3" bestFit="1" customWidth="1"/>
    <col min="25" max="25" width="9.44140625" style="3" customWidth="1"/>
    <col min="26" max="26" width="13.88671875" style="3" customWidth="1"/>
    <col min="27" max="27" width="10.5546875" style="3" bestFit="1" customWidth="1"/>
    <col min="28" max="29" width="10.5546875" style="3" customWidth="1"/>
    <col min="30" max="30" width="13.109375" style="3" bestFit="1" customWidth="1"/>
    <col min="31" max="256" width="9.109375" style="3"/>
    <col min="257" max="257" width="27.44140625" style="3" customWidth="1"/>
    <col min="258" max="258" width="13.88671875" style="3" customWidth="1"/>
    <col min="259" max="259" width="10.5546875" style="3" bestFit="1" customWidth="1"/>
    <col min="260" max="261" width="10.5546875" style="3" customWidth="1"/>
    <col min="262" max="262" width="13.109375" style="3" bestFit="1" customWidth="1"/>
    <col min="263" max="263" width="9.44140625" style="3" customWidth="1"/>
    <col min="264" max="264" width="13.5546875" style="3" customWidth="1"/>
    <col min="265" max="265" width="10.5546875" style="3" bestFit="1" customWidth="1"/>
    <col min="266" max="266" width="10.5546875" style="3" customWidth="1"/>
    <col min="267" max="267" width="11.109375" style="3" bestFit="1" customWidth="1"/>
    <col min="268" max="268" width="13.109375" style="3" bestFit="1" customWidth="1"/>
    <col min="269" max="269" width="9.44140625" style="3" customWidth="1"/>
    <col min="270" max="270" width="13.88671875" style="3" customWidth="1"/>
    <col min="271" max="271" width="10.5546875" style="3" bestFit="1" customWidth="1"/>
    <col min="272" max="272" width="10.5546875" style="3" customWidth="1"/>
    <col min="273" max="273" width="12.44140625" style="3" bestFit="1" customWidth="1"/>
    <col min="274" max="274" width="13.109375" style="3" bestFit="1" customWidth="1"/>
    <col min="275" max="275" width="9.44140625" style="3" customWidth="1"/>
    <col min="276" max="276" width="13.88671875" style="3" customWidth="1"/>
    <col min="277" max="277" width="10.5546875" style="3" bestFit="1" customWidth="1"/>
    <col min="278" max="279" width="10.5546875" style="3" customWidth="1"/>
    <col min="280" max="280" width="13.109375" style="3" bestFit="1" customWidth="1"/>
    <col min="281" max="281" width="9.44140625" style="3" customWidth="1"/>
    <col min="282" max="282" width="13.88671875" style="3" customWidth="1"/>
    <col min="283" max="283" width="10.5546875" style="3" bestFit="1" customWidth="1"/>
    <col min="284" max="285" width="10.5546875" style="3" customWidth="1"/>
    <col min="286" max="286" width="13.109375" style="3" bestFit="1" customWidth="1"/>
    <col min="287" max="512" width="9.109375" style="3"/>
    <col min="513" max="513" width="27.44140625" style="3" customWidth="1"/>
    <col min="514" max="514" width="13.88671875" style="3" customWidth="1"/>
    <col min="515" max="515" width="10.5546875" style="3" bestFit="1" customWidth="1"/>
    <col min="516" max="517" width="10.5546875" style="3" customWidth="1"/>
    <col min="518" max="518" width="13.109375" style="3" bestFit="1" customWidth="1"/>
    <col min="519" max="519" width="9.44140625" style="3" customWidth="1"/>
    <col min="520" max="520" width="13.5546875" style="3" customWidth="1"/>
    <col min="521" max="521" width="10.5546875" style="3" bestFit="1" customWidth="1"/>
    <col min="522" max="522" width="10.5546875" style="3" customWidth="1"/>
    <col min="523" max="523" width="11.109375" style="3" bestFit="1" customWidth="1"/>
    <col min="524" max="524" width="13.109375" style="3" bestFit="1" customWidth="1"/>
    <col min="525" max="525" width="9.44140625" style="3" customWidth="1"/>
    <col min="526" max="526" width="13.88671875" style="3" customWidth="1"/>
    <col min="527" max="527" width="10.5546875" style="3" bestFit="1" customWidth="1"/>
    <col min="528" max="528" width="10.5546875" style="3" customWidth="1"/>
    <col min="529" max="529" width="12.44140625" style="3" bestFit="1" customWidth="1"/>
    <col min="530" max="530" width="13.109375" style="3" bestFit="1" customWidth="1"/>
    <col min="531" max="531" width="9.44140625" style="3" customWidth="1"/>
    <col min="532" max="532" width="13.88671875" style="3" customWidth="1"/>
    <col min="533" max="533" width="10.5546875" style="3" bestFit="1" customWidth="1"/>
    <col min="534" max="535" width="10.5546875" style="3" customWidth="1"/>
    <col min="536" max="536" width="13.109375" style="3" bestFit="1" customWidth="1"/>
    <col min="537" max="537" width="9.44140625" style="3" customWidth="1"/>
    <col min="538" max="538" width="13.88671875" style="3" customWidth="1"/>
    <col min="539" max="539" width="10.5546875" style="3" bestFit="1" customWidth="1"/>
    <col min="540" max="541" width="10.5546875" style="3" customWidth="1"/>
    <col min="542" max="542" width="13.109375" style="3" bestFit="1" customWidth="1"/>
    <col min="543" max="768" width="9.109375" style="3"/>
    <col min="769" max="769" width="27.44140625" style="3" customWidth="1"/>
    <col min="770" max="770" width="13.88671875" style="3" customWidth="1"/>
    <col min="771" max="771" width="10.5546875" style="3" bestFit="1" customWidth="1"/>
    <col min="772" max="773" width="10.5546875" style="3" customWidth="1"/>
    <col min="774" max="774" width="13.109375" style="3" bestFit="1" customWidth="1"/>
    <col min="775" max="775" width="9.44140625" style="3" customWidth="1"/>
    <col min="776" max="776" width="13.5546875" style="3" customWidth="1"/>
    <col min="777" max="777" width="10.5546875" style="3" bestFit="1" customWidth="1"/>
    <col min="778" max="778" width="10.5546875" style="3" customWidth="1"/>
    <col min="779" max="779" width="11.109375" style="3" bestFit="1" customWidth="1"/>
    <col min="780" max="780" width="13.109375" style="3" bestFit="1" customWidth="1"/>
    <col min="781" max="781" width="9.44140625" style="3" customWidth="1"/>
    <col min="782" max="782" width="13.88671875" style="3" customWidth="1"/>
    <col min="783" max="783" width="10.5546875" style="3" bestFit="1" customWidth="1"/>
    <col min="784" max="784" width="10.5546875" style="3" customWidth="1"/>
    <col min="785" max="785" width="12.44140625" style="3" bestFit="1" customWidth="1"/>
    <col min="786" max="786" width="13.109375" style="3" bestFit="1" customWidth="1"/>
    <col min="787" max="787" width="9.44140625" style="3" customWidth="1"/>
    <col min="788" max="788" width="13.88671875" style="3" customWidth="1"/>
    <col min="789" max="789" width="10.5546875" style="3" bestFit="1" customWidth="1"/>
    <col min="790" max="791" width="10.5546875" style="3" customWidth="1"/>
    <col min="792" max="792" width="13.109375" style="3" bestFit="1" customWidth="1"/>
    <col min="793" max="793" width="9.44140625" style="3" customWidth="1"/>
    <col min="794" max="794" width="13.88671875" style="3" customWidth="1"/>
    <col min="795" max="795" width="10.5546875" style="3" bestFit="1" customWidth="1"/>
    <col min="796" max="797" width="10.5546875" style="3" customWidth="1"/>
    <col min="798" max="798" width="13.109375" style="3" bestFit="1" customWidth="1"/>
    <col min="799" max="1024" width="9.109375" style="3"/>
    <col min="1025" max="1025" width="27.44140625" style="3" customWidth="1"/>
    <col min="1026" max="1026" width="13.88671875" style="3" customWidth="1"/>
    <col min="1027" max="1027" width="10.5546875" style="3" bestFit="1" customWidth="1"/>
    <col min="1028" max="1029" width="10.5546875" style="3" customWidth="1"/>
    <col min="1030" max="1030" width="13.109375" style="3" bestFit="1" customWidth="1"/>
    <col min="1031" max="1031" width="9.44140625" style="3" customWidth="1"/>
    <col min="1032" max="1032" width="13.5546875" style="3" customWidth="1"/>
    <col min="1033" max="1033" width="10.5546875" style="3" bestFit="1" customWidth="1"/>
    <col min="1034" max="1034" width="10.5546875" style="3" customWidth="1"/>
    <col min="1035" max="1035" width="11.109375" style="3" bestFit="1" customWidth="1"/>
    <col min="1036" max="1036" width="13.109375" style="3" bestFit="1" customWidth="1"/>
    <col min="1037" max="1037" width="9.44140625" style="3" customWidth="1"/>
    <col min="1038" max="1038" width="13.88671875" style="3" customWidth="1"/>
    <col min="1039" max="1039" width="10.5546875" style="3" bestFit="1" customWidth="1"/>
    <col min="1040" max="1040" width="10.5546875" style="3" customWidth="1"/>
    <col min="1041" max="1041" width="12.44140625" style="3" bestFit="1" customWidth="1"/>
    <col min="1042" max="1042" width="13.109375" style="3" bestFit="1" customWidth="1"/>
    <col min="1043" max="1043" width="9.44140625" style="3" customWidth="1"/>
    <col min="1044" max="1044" width="13.88671875" style="3" customWidth="1"/>
    <col min="1045" max="1045" width="10.5546875" style="3" bestFit="1" customWidth="1"/>
    <col min="1046" max="1047" width="10.5546875" style="3" customWidth="1"/>
    <col min="1048" max="1048" width="13.109375" style="3" bestFit="1" customWidth="1"/>
    <col min="1049" max="1049" width="9.44140625" style="3" customWidth="1"/>
    <col min="1050" max="1050" width="13.88671875" style="3" customWidth="1"/>
    <col min="1051" max="1051" width="10.5546875" style="3" bestFit="1" customWidth="1"/>
    <col min="1052" max="1053" width="10.5546875" style="3" customWidth="1"/>
    <col min="1054" max="1054" width="13.109375" style="3" bestFit="1" customWidth="1"/>
    <col min="1055" max="1280" width="9.109375" style="3"/>
    <col min="1281" max="1281" width="27.44140625" style="3" customWidth="1"/>
    <col min="1282" max="1282" width="13.88671875" style="3" customWidth="1"/>
    <col min="1283" max="1283" width="10.5546875" style="3" bestFit="1" customWidth="1"/>
    <col min="1284" max="1285" width="10.5546875" style="3" customWidth="1"/>
    <col min="1286" max="1286" width="13.109375" style="3" bestFit="1" customWidth="1"/>
    <col min="1287" max="1287" width="9.44140625" style="3" customWidth="1"/>
    <col min="1288" max="1288" width="13.5546875" style="3" customWidth="1"/>
    <col min="1289" max="1289" width="10.5546875" style="3" bestFit="1" customWidth="1"/>
    <col min="1290" max="1290" width="10.5546875" style="3" customWidth="1"/>
    <col min="1291" max="1291" width="11.109375" style="3" bestFit="1" customWidth="1"/>
    <col min="1292" max="1292" width="13.109375" style="3" bestFit="1" customWidth="1"/>
    <col min="1293" max="1293" width="9.44140625" style="3" customWidth="1"/>
    <col min="1294" max="1294" width="13.88671875" style="3" customWidth="1"/>
    <col min="1295" max="1295" width="10.5546875" style="3" bestFit="1" customWidth="1"/>
    <col min="1296" max="1296" width="10.5546875" style="3" customWidth="1"/>
    <col min="1297" max="1297" width="12.44140625" style="3" bestFit="1" customWidth="1"/>
    <col min="1298" max="1298" width="13.109375" style="3" bestFit="1" customWidth="1"/>
    <col min="1299" max="1299" width="9.44140625" style="3" customWidth="1"/>
    <col min="1300" max="1300" width="13.88671875" style="3" customWidth="1"/>
    <col min="1301" max="1301" width="10.5546875" style="3" bestFit="1" customWidth="1"/>
    <col min="1302" max="1303" width="10.5546875" style="3" customWidth="1"/>
    <col min="1304" max="1304" width="13.109375" style="3" bestFit="1" customWidth="1"/>
    <col min="1305" max="1305" width="9.44140625" style="3" customWidth="1"/>
    <col min="1306" max="1306" width="13.88671875" style="3" customWidth="1"/>
    <col min="1307" max="1307" width="10.5546875" style="3" bestFit="1" customWidth="1"/>
    <col min="1308" max="1309" width="10.5546875" style="3" customWidth="1"/>
    <col min="1310" max="1310" width="13.109375" style="3" bestFit="1" customWidth="1"/>
    <col min="1311" max="1536" width="9.109375" style="3"/>
    <col min="1537" max="1537" width="27.44140625" style="3" customWidth="1"/>
    <col min="1538" max="1538" width="13.88671875" style="3" customWidth="1"/>
    <col min="1539" max="1539" width="10.5546875" style="3" bestFit="1" customWidth="1"/>
    <col min="1540" max="1541" width="10.5546875" style="3" customWidth="1"/>
    <col min="1542" max="1542" width="13.109375" style="3" bestFit="1" customWidth="1"/>
    <col min="1543" max="1543" width="9.44140625" style="3" customWidth="1"/>
    <col min="1544" max="1544" width="13.5546875" style="3" customWidth="1"/>
    <col min="1545" max="1545" width="10.5546875" style="3" bestFit="1" customWidth="1"/>
    <col min="1546" max="1546" width="10.5546875" style="3" customWidth="1"/>
    <col min="1547" max="1547" width="11.109375" style="3" bestFit="1" customWidth="1"/>
    <col min="1548" max="1548" width="13.109375" style="3" bestFit="1" customWidth="1"/>
    <col min="1549" max="1549" width="9.44140625" style="3" customWidth="1"/>
    <col min="1550" max="1550" width="13.88671875" style="3" customWidth="1"/>
    <col min="1551" max="1551" width="10.5546875" style="3" bestFit="1" customWidth="1"/>
    <col min="1552" max="1552" width="10.5546875" style="3" customWidth="1"/>
    <col min="1553" max="1553" width="12.44140625" style="3" bestFit="1" customWidth="1"/>
    <col min="1554" max="1554" width="13.109375" style="3" bestFit="1" customWidth="1"/>
    <col min="1555" max="1555" width="9.44140625" style="3" customWidth="1"/>
    <col min="1556" max="1556" width="13.88671875" style="3" customWidth="1"/>
    <col min="1557" max="1557" width="10.5546875" style="3" bestFit="1" customWidth="1"/>
    <col min="1558" max="1559" width="10.5546875" style="3" customWidth="1"/>
    <col min="1560" max="1560" width="13.109375" style="3" bestFit="1" customWidth="1"/>
    <col min="1561" max="1561" width="9.44140625" style="3" customWidth="1"/>
    <col min="1562" max="1562" width="13.88671875" style="3" customWidth="1"/>
    <col min="1563" max="1563" width="10.5546875" style="3" bestFit="1" customWidth="1"/>
    <col min="1564" max="1565" width="10.5546875" style="3" customWidth="1"/>
    <col min="1566" max="1566" width="13.109375" style="3" bestFit="1" customWidth="1"/>
    <col min="1567" max="1792" width="9.109375" style="3"/>
    <col min="1793" max="1793" width="27.44140625" style="3" customWidth="1"/>
    <col min="1794" max="1794" width="13.88671875" style="3" customWidth="1"/>
    <col min="1795" max="1795" width="10.5546875" style="3" bestFit="1" customWidth="1"/>
    <col min="1796" max="1797" width="10.5546875" style="3" customWidth="1"/>
    <col min="1798" max="1798" width="13.109375" style="3" bestFit="1" customWidth="1"/>
    <col min="1799" max="1799" width="9.44140625" style="3" customWidth="1"/>
    <col min="1800" max="1800" width="13.5546875" style="3" customWidth="1"/>
    <col min="1801" max="1801" width="10.5546875" style="3" bestFit="1" customWidth="1"/>
    <col min="1802" max="1802" width="10.5546875" style="3" customWidth="1"/>
    <col min="1803" max="1803" width="11.109375" style="3" bestFit="1" customWidth="1"/>
    <col min="1804" max="1804" width="13.109375" style="3" bestFit="1" customWidth="1"/>
    <col min="1805" max="1805" width="9.44140625" style="3" customWidth="1"/>
    <col min="1806" max="1806" width="13.88671875" style="3" customWidth="1"/>
    <col min="1807" max="1807" width="10.5546875" style="3" bestFit="1" customWidth="1"/>
    <col min="1808" max="1808" width="10.5546875" style="3" customWidth="1"/>
    <col min="1809" max="1809" width="12.44140625" style="3" bestFit="1" customWidth="1"/>
    <col min="1810" max="1810" width="13.109375" style="3" bestFit="1" customWidth="1"/>
    <col min="1811" max="1811" width="9.44140625" style="3" customWidth="1"/>
    <col min="1812" max="1812" width="13.88671875" style="3" customWidth="1"/>
    <col min="1813" max="1813" width="10.5546875" style="3" bestFit="1" customWidth="1"/>
    <col min="1814" max="1815" width="10.5546875" style="3" customWidth="1"/>
    <col min="1816" max="1816" width="13.109375" style="3" bestFit="1" customWidth="1"/>
    <col min="1817" max="1817" width="9.44140625" style="3" customWidth="1"/>
    <col min="1818" max="1818" width="13.88671875" style="3" customWidth="1"/>
    <col min="1819" max="1819" width="10.5546875" style="3" bestFit="1" customWidth="1"/>
    <col min="1820" max="1821" width="10.5546875" style="3" customWidth="1"/>
    <col min="1822" max="1822" width="13.109375" style="3" bestFit="1" customWidth="1"/>
    <col min="1823" max="2048" width="9.109375" style="3"/>
    <col min="2049" max="2049" width="27.44140625" style="3" customWidth="1"/>
    <col min="2050" max="2050" width="13.88671875" style="3" customWidth="1"/>
    <col min="2051" max="2051" width="10.5546875" style="3" bestFit="1" customWidth="1"/>
    <col min="2052" max="2053" width="10.5546875" style="3" customWidth="1"/>
    <col min="2054" max="2054" width="13.109375" style="3" bestFit="1" customWidth="1"/>
    <col min="2055" max="2055" width="9.44140625" style="3" customWidth="1"/>
    <col min="2056" max="2056" width="13.5546875" style="3" customWidth="1"/>
    <col min="2057" max="2057" width="10.5546875" style="3" bestFit="1" customWidth="1"/>
    <col min="2058" max="2058" width="10.5546875" style="3" customWidth="1"/>
    <col min="2059" max="2059" width="11.109375" style="3" bestFit="1" customWidth="1"/>
    <col min="2060" max="2060" width="13.109375" style="3" bestFit="1" customWidth="1"/>
    <col min="2061" max="2061" width="9.44140625" style="3" customWidth="1"/>
    <col min="2062" max="2062" width="13.88671875" style="3" customWidth="1"/>
    <col min="2063" max="2063" width="10.5546875" style="3" bestFit="1" customWidth="1"/>
    <col min="2064" max="2064" width="10.5546875" style="3" customWidth="1"/>
    <col min="2065" max="2065" width="12.44140625" style="3" bestFit="1" customWidth="1"/>
    <col min="2066" max="2066" width="13.109375" style="3" bestFit="1" customWidth="1"/>
    <col min="2067" max="2067" width="9.44140625" style="3" customWidth="1"/>
    <col min="2068" max="2068" width="13.88671875" style="3" customWidth="1"/>
    <col min="2069" max="2069" width="10.5546875" style="3" bestFit="1" customWidth="1"/>
    <col min="2070" max="2071" width="10.5546875" style="3" customWidth="1"/>
    <col min="2072" max="2072" width="13.109375" style="3" bestFit="1" customWidth="1"/>
    <col min="2073" max="2073" width="9.44140625" style="3" customWidth="1"/>
    <col min="2074" max="2074" width="13.88671875" style="3" customWidth="1"/>
    <col min="2075" max="2075" width="10.5546875" style="3" bestFit="1" customWidth="1"/>
    <col min="2076" max="2077" width="10.5546875" style="3" customWidth="1"/>
    <col min="2078" max="2078" width="13.109375" style="3" bestFit="1" customWidth="1"/>
    <col min="2079" max="2304" width="9.109375" style="3"/>
    <col min="2305" max="2305" width="27.44140625" style="3" customWidth="1"/>
    <col min="2306" max="2306" width="13.88671875" style="3" customWidth="1"/>
    <col min="2307" max="2307" width="10.5546875" style="3" bestFit="1" customWidth="1"/>
    <col min="2308" max="2309" width="10.5546875" style="3" customWidth="1"/>
    <col min="2310" max="2310" width="13.109375" style="3" bestFit="1" customWidth="1"/>
    <col min="2311" max="2311" width="9.44140625" style="3" customWidth="1"/>
    <col min="2312" max="2312" width="13.5546875" style="3" customWidth="1"/>
    <col min="2313" max="2313" width="10.5546875" style="3" bestFit="1" customWidth="1"/>
    <col min="2314" max="2314" width="10.5546875" style="3" customWidth="1"/>
    <col min="2315" max="2315" width="11.109375" style="3" bestFit="1" customWidth="1"/>
    <col min="2316" max="2316" width="13.109375" style="3" bestFit="1" customWidth="1"/>
    <col min="2317" max="2317" width="9.44140625" style="3" customWidth="1"/>
    <col min="2318" max="2318" width="13.88671875" style="3" customWidth="1"/>
    <col min="2319" max="2319" width="10.5546875" style="3" bestFit="1" customWidth="1"/>
    <col min="2320" max="2320" width="10.5546875" style="3" customWidth="1"/>
    <col min="2321" max="2321" width="12.44140625" style="3" bestFit="1" customWidth="1"/>
    <col min="2322" max="2322" width="13.109375" style="3" bestFit="1" customWidth="1"/>
    <col min="2323" max="2323" width="9.44140625" style="3" customWidth="1"/>
    <col min="2324" max="2324" width="13.88671875" style="3" customWidth="1"/>
    <col min="2325" max="2325" width="10.5546875" style="3" bestFit="1" customWidth="1"/>
    <col min="2326" max="2327" width="10.5546875" style="3" customWidth="1"/>
    <col min="2328" max="2328" width="13.109375" style="3" bestFit="1" customWidth="1"/>
    <col min="2329" max="2329" width="9.44140625" style="3" customWidth="1"/>
    <col min="2330" max="2330" width="13.88671875" style="3" customWidth="1"/>
    <col min="2331" max="2331" width="10.5546875" style="3" bestFit="1" customWidth="1"/>
    <col min="2332" max="2333" width="10.5546875" style="3" customWidth="1"/>
    <col min="2334" max="2334" width="13.109375" style="3" bestFit="1" customWidth="1"/>
    <col min="2335" max="2560" width="9.109375" style="3"/>
    <col min="2561" max="2561" width="27.44140625" style="3" customWidth="1"/>
    <col min="2562" max="2562" width="13.88671875" style="3" customWidth="1"/>
    <col min="2563" max="2563" width="10.5546875" style="3" bestFit="1" customWidth="1"/>
    <col min="2564" max="2565" width="10.5546875" style="3" customWidth="1"/>
    <col min="2566" max="2566" width="13.109375" style="3" bestFit="1" customWidth="1"/>
    <col min="2567" max="2567" width="9.44140625" style="3" customWidth="1"/>
    <col min="2568" max="2568" width="13.5546875" style="3" customWidth="1"/>
    <col min="2569" max="2569" width="10.5546875" style="3" bestFit="1" customWidth="1"/>
    <col min="2570" max="2570" width="10.5546875" style="3" customWidth="1"/>
    <col min="2571" max="2571" width="11.109375" style="3" bestFit="1" customWidth="1"/>
    <col min="2572" max="2572" width="13.109375" style="3" bestFit="1" customWidth="1"/>
    <col min="2573" max="2573" width="9.44140625" style="3" customWidth="1"/>
    <col min="2574" max="2574" width="13.88671875" style="3" customWidth="1"/>
    <col min="2575" max="2575" width="10.5546875" style="3" bestFit="1" customWidth="1"/>
    <col min="2576" max="2576" width="10.5546875" style="3" customWidth="1"/>
    <col min="2577" max="2577" width="12.44140625" style="3" bestFit="1" customWidth="1"/>
    <col min="2578" max="2578" width="13.109375" style="3" bestFit="1" customWidth="1"/>
    <col min="2579" max="2579" width="9.44140625" style="3" customWidth="1"/>
    <col min="2580" max="2580" width="13.88671875" style="3" customWidth="1"/>
    <col min="2581" max="2581" width="10.5546875" style="3" bestFit="1" customWidth="1"/>
    <col min="2582" max="2583" width="10.5546875" style="3" customWidth="1"/>
    <col min="2584" max="2584" width="13.109375" style="3" bestFit="1" customWidth="1"/>
    <col min="2585" max="2585" width="9.44140625" style="3" customWidth="1"/>
    <col min="2586" max="2586" width="13.88671875" style="3" customWidth="1"/>
    <col min="2587" max="2587" width="10.5546875" style="3" bestFit="1" customWidth="1"/>
    <col min="2588" max="2589" width="10.5546875" style="3" customWidth="1"/>
    <col min="2590" max="2590" width="13.109375" style="3" bestFit="1" customWidth="1"/>
    <col min="2591" max="2816" width="9.109375" style="3"/>
    <col min="2817" max="2817" width="27.44140625" style="3" customWidth="1"/>
    <col min="2818" max="2818" width="13.88671875" style="3" customWidth="1"/>
    <col min="2819" max="2819" width="10.5546875" style="3" bestFit="1" customWidth="1"/>
    <col min="2820" max="2821" width="10.5546875" style="3" customWidth="1"/>
    <col min="2822" max="2822" width="13.109375" style="3" bestFit="1" customWidth="1"/>
    <col min="2823" max="2823" width="9.44140625" style="3" customWidth="1"/>
    <col min="2824" max="2824" width="13.5546875" style="3" customWidth="1"/>
    <col min="2825" max="2825" width="10.5546875" style="3" bestFit="1" customWidth="1"/>
    <col min="2826" max="2826" width="10.5546875" style="3" customWidth="1"/>
    <col min="2827" max="2827" width="11.109375" style="3" bestFit="1" customWidth="1"/>
    <col min="2828" max="2828" width="13.109375" style="3" bestFit="1" customWidth="1"/>
    <col min="2829" max="2829" width="9.44140625" style="3" customWidth="1"/>
    <col min="2830" max="2830" width="13.88671875" style="3" customWidth="1"/>
    <col min="2831" max="2831" width="10.5546875" style="3" bestFit="1" customWidth="1"/>
    <col min="2832" max="2832" width="10.5546875" style="3" customWidth="1"/>
    <col min="2833" max="2833" width="12.44140625" style="3" bestFit="1" customWidth="1"/>
    <col min="2834" max="2834" width="13.109375" style="3" bestFit="1" customWidth="1"/>
    <col min="2835" max="2835" width="9.44140625" style="3" customWidth="1"/>
    <col min="2836" max="2836" width="13.88671875" style="3" customWidth="1"/>
    <col min="2837" max="2837" width="10.5546875" style="3" bestFit="1" customWidth="1"/>
    <col min="2838" max="2839" width="10.5546875" style="3" customWidth="1"/>
    <col min="2840" max="2840" width="13.109375" style="3" bestFit="1" customWidth="1"/>
    <col min="2841" max="2841" width="9.44140625" style="3" customWidth="1"/>
    <col min="2842" max="2842" width="13.88671875" style="3" customWidth="1"/>
    <col min="2843" max="2843" width="10.5546875" style="3" bestFit="1" customWidth="1"/>
    <col min="2844" max="2845" width="10.5546875" style="3" customWidth="1"/>
    <col min="2846" max="2846" width="13.109375" style="3" bestFit="1" customWidth="1"/>
    <col min="2847" max="3072" width="9.109375" style="3"/>
    <col min="3073" max="3073" width="27.44140625" style="3" customWidth="1"/>
    <col min="3074" max="3074" width="13.88671875" style="3" customWidth="1"/>
    <col min="3075" max="3075" width="10.5546875" style="3" bestFit="1" customWidth="1"/>
    <col min="3076" max="3077" width="10.5546875" style="3" customWidth="1"/>
    <col min="3078" max="3078" width="13.109375" style="3" bestFit="1" customWidth="1"/>
    <col min="3079" max="3079" width="9.44140625" style="3" customWidth="1"/>
    <col min="3080" max="3080" width="13.5546875" style="3" customWidth="1"/>
    <col min="3081" max="3081" width="10.5546875" style="3" bestFit="1" customWidth="1"/>
    <col min="3082" max="3082" width="10.5546875" style="3" customWidth="1"/>
    <col min="3083" max="3083" width="11.109375" style="3" bestFit="1" customWidth="1"/>
    <col min="3084" max="3084" width="13.109375" style="3" bestFit="1" customWidth="1"/>
    <col min="3085" max="3085" width="9.44140625" style="3" customWidth="1"/>
    <col min="3086" max="3086" width="13.88671875" style="3" customWidth="1"/>
    <col min="3087" max="3087" width="10.5546875" style="3" bestFit="1" customWidth="1"/>
    <col min="3088" max="3088" width="10.5546875" style="3" customWidth="1"/>
    <col min="3089" max="3089" width="12.44140625" style="3" bestFit="1" customWidth="1"/>
    <col min="3090" max="3090" width="13.109375" style="3" bestFit="1" customWidth="1"/>
    <col min="3091" max="3091" width="9.44140625" style="3" customWidth="1"/>
    <col min="3092" max="3092" width="13.88671875" style="3" customWidth="1"/>
    <col min="3093" max="3093" width="10.5546875" style="3" bestFit="1" customWidth="1"/>
    <col min="3094" max="3095" width="10.5546875" style="3" customWidth="1"/>
    <col min="3096" max="3096" width="13.109375" style="3" bestFit="1" customWidth="1"/>
    <col min="3097" max="3097" width="9.44140625" style="3" customWidth="1"/>
    <col min="3098" max="3098" width="13.88671875" style="3" customWidth="1"/>
    <col min="3099" max="3099" width="10.5546875" style="3" bestFit="1" customWidth="1"/>
    <col min="3100" max="3101" width="10.5546875" style="3" customWidth="1"/>
    <col min="3102" max="3102" width="13.109375" style="3" bestFit="1" customWidth="1"/>
    <col min="3103" max="3328" width="9.109375" style="3"/>
    <col min="3329" max="3329" width="27.44140625" style="3" customWidth="1"/>
    <col min="3330" max="3330" width="13.88671875" style="3" customWidth="1"/>
    <col min="3331" max="3331" width="10.5546875" style="3" bestFit="1" customWidth="1"/>
    <col min="3332" max="3333" width="10.5546875" style="3" customWidth="1"/>
    <col min="3334" max="3334" width="13.109375" style="3" bestFit="1" customWidth="1"/>
    <col min="3335" max="3335" width="9.44140625" style="3" customWidth="1"/>
    <col min="3336" max="3336" width="13.5546875" style="3" customWidth="1"/>
    <col min="3337" max="3337" width="10.5546875" style="3" bestFit="1" customWidth="1"/>
    <col min="3338" max="3338" width="10.5546875" style="3" customWidth="1"/>
    <col min="3339" max="3339" width="11.109375" style="3" bestFit="1" customWidth="1"/>
    <col min="3340" max="3340" width="13.109375" style="3" bestFit="1" customWidth="1"/>
    <col min="3341" max="3341" width="9.44140625" style="3" customWidth="1"/>
    <col min="3342" max="3342" width="13.88671875" style="3" customWidth="1"/>
    <col min="3343" max="3343" width="10.5546875" style="3" bestFit="1" customWidth="1"/>
    <col min="3344" max="3344" width="10.5546875" style="3" customWidth="1"/>
    <col min="3345" max="3345" width="12.44140625" style="3" bestFit="1" customWidth="1"/>
    <col min="3346" max="3346" width="13.109375" style="3" bestFit="1" customWidth="1"/>
    <col min="3347" max="3347" width="9.44140625" style="3" customWidth="1"/>
    <col min="3348" max="3348" width="13.88671875" style="3" customWidth="1"/>
    <col min="3349" max="3349" width="10.5546875" style="3" bestFit="1" customWidth="1"/>
    <col min="3350" max="3351" width="10.5546875" style="3" customWidth="1"/>
    <col min="3352" max="3352" width="13.109375" style="3" bestFit="1" customWidth="1"/>
    <col min="3353" max="3353" width="9.44140625" style="3" customWidth="1"/>
    <col min="3354" max="3354" width="13.88671875" style="3" customWidth="1"/>
    <col min="3355" max="3355" width="10.5546875" style="3" bestFit="1" customWidth="1"/>
    <col min="3356" max="3357" width="10.5546875" style="3" customWidth="1"/>
    <col min="3358" max="3358" width="13.109375" style="3" bestFit="1" customWidth="1"/>
    <col min="3359" max="3584" width="9.109375" style="3"/>
    <col min="3585" max="3585" width="27.44140625" style="3" customWidth="1"/>
    <col min="3586" max="3586" width="13.88671875" style="3" customWidth="1"/>
    <col min="3587" max="3587" width="10.5546875" style="3" bestFit="1" customWidth="1"/>
    <col min="3588" max="3589" width="10.5546875" style="3" customWidth="1"/>
    <col min="3590" max="3590" width="13.109375" style="3" bestFit="1" customWidth="1"/>
    <col min="3591" max="3591" width="9.44140625" style="3" customWidth="1"/>
    <col min="3592" max="3592" width="13.5546875" style="3" customWidth="1"/>
    <col min="3593" max="3593" width="10.5546875" style="3" bestFit="1" customWidth="1"/>
    <col min="3594" max="3594" width="10.5546875" style="3" customWidth="1"/>
    <col min="3595" max="3595" width="11.109375" style="3" bestFit="1" customWidth="1"/>
    <col min="3596" max="3596" width="13.109375" style="3" bestFit="1" customWidth="1"/>
    <col min="3597" max="3597" width="9.44140625" style="3" customWidth="1"/>
    <col min="3598" max="3598" width="13.88671875" style="3" customWidth="1"/>
    <col min="3599" max="3599" width="10.5546875" style="3" bestFit="1" customWidth="1"/>
    <col min="3600" max="3600" width="10.5546875" style="3" customWidth="1"/>
    <col min="3601" max="3601" width="12.44140625" style="3" bestFit="1" customWidth="1"/>
    <col min="3602" max="3602" width="13.109375" style="3" bestFit="1" customWidth="1"/>
    <col min="3603" max="3603" width="9.44140625" style="3" customWidth="1"/>
    <col min="3604" max="3604" width="13.88671875" style="3" customWidth="1"/>
    <col min="3605" max="3605" width="10.5546875" style="3" bestFit="1" customWidth="1"/>
    <col min="3606" max="3607" width="10.5546875" style="3" customWidth="1"/>
    <col min="3608" max="3608" width="13.109375" style="3" bestFit="1" customWidth="1"/>
    <col min="3609" max="3609" width="9.44140625" style="3" customWidth="1"/>
    <col min="3610" max="3610" width="13.88671875" style="3" customWidth="1"/>
    <col min="3611" max="3611" width="10.5546875" style="3" bestFit="1" customWidth="1"/>
    <col min="3612" max="3613" width="10.5546875" style="3" customWidth="1"/>
    <col min="3614" max="3614" width="13.109375" style="3" bestFit="1" customWidth="1"/>
    <col min="3615" max="3840" width="9.109375" style="3"/>
    <col min="3841" max="3841" width="27.44140625" style="3" customWidth="1"/>
    <col min="3842" max="3842" width="13.88671875" style="3" customWidth="1"/>
    <col min="3843" max="3843" width="10.5546875" style="3" bestFit="1" customWidth="1"/>
    <col min="3844" max="3845" width="10.5546875" style="3" customWidth="1"/>
    <col min="3846" max="3846" width="13.109375" style="3" bestFit="1" customWidth="1"/>
    <col min="3847" max="3847" width="9.44140625" style="3" customWidth="1"/>
    <col min="3848" max="3848" width="13.5546875" style="3" customWidth="1"/>
    <col min="3849" max="3849" width="10.5546875" style="3" bestFit="1" customWidth="1"/>
    <col min="3850" max="3850" width="10.5546875" style="3" customWidth="1"/>
    <col min="3851" max="3851" width="11.109375" style="3" bestFit="1" customWidth="1"/>
    <col min="3852" max="3852" width="13.109375" style="3" bestFit="1" customWidth="1"/>
    <col min="3853" max="3853" width="9.44140625" style="3" customWidth="1"/>
    <col min="3854" max="3854" width="13.88671875" style="3" customWidth="1"/>
    <col min="3855" max="3855" width="10.5546875" style="3" bestFit="1" customWidth="1"/>
    <col min="3856" max="3856" width="10.5546875" style="3" customWidth="1"/>
    <col min="3857" max="3857" width="12.44140625" style="3" bestFit="1" customWidth="1"/>
    <col min="3858" max="3858" width="13.109375" style="3" bestFit="1" customWidth="1"/>
    <col min="3859" max="3859" width="9.44140625" style="3" customWidth="1"/>
    <col min="3860" max="3860" width="13.88671875" style="3" customWidth="1"/>
    <col min="3861" max="3861" width="10.5546875" style="3" bestFit="1" customWidth="1"/>
    <col min="3862" max="3863" width="10.5546875" style="3" customWidth="1"/>
    <col min="3864" max="3864" width="13.109375" style="3" bestFit="1" customWidth="1"/>
    <col min="3865" max="3865" width="9.44140625" style="3" customWidth="1"/>
    <col min="3866" max="3866" width="13.88671875" style="3" customWidth="1"/>
    <col min="3867" max="3867" width="10.5546875" style="3" bestFit="1" customWidth="1"/>
    <col min="3868" max="3869" width="10.5546875" style="3" customWidth="1"/>
    <col min="3870" max="3870" width="13.109375" style="3" bestFit="1" customWidth="1"/>
    <col min="3871" max="4096" width="9.109375" style="3"/>
    <col min="4097" max="4097" width="27.44140625" style="3" customWidth="1"/>
    <col min="4098" max="4098" width="13.88671875" style="3" customWidth="1"/>
    <col min="4099" max="4099" width="10.5546875" style="3" bestFit="1" customWidth="1"/>
    <col min="4100" max="4101" width="10.5546875" style="3" customWidth="1"/>
    <col min="4102" max="4102" width="13.109375" style="3" bestFit="1" customWidth="1"/>
    <col min="4103" max="4103" width="9.44140625" style="3" customWidth="1"/>
    <col min="4104" max="4104" width="13.5546875" style="3" customWidth="1"/>
    <col min="4105" max="4105" width="10.5546875" style="3" bestFit="1" customWidth="1"/>
    <col min="4106" max="4106" width="10.5546875" style="3" customWidth="1"/>
    <col min="4107" max="4107" width="11.109375" style="3" bestFit="1" customWidth="1"/>
    <col min="4108" max="4108" width="13.109375" style="3" bestFit="1" customWidth="1"/>
    <col min="4109" max="4109" width="9.44140625" style="3" customWidth="1"/>
    <col min="4110" max="4110" width="13.88671875" style="3" customWidth="1"/>
    <col min="4111" max="4111" width="10.5546875" style="3" bestFit="1" customWidth="1"/>
    <col min="4112" max="4112" width="10.5546875" style="3" customWidth="1"/>
    <col min="4113" max="4113" width="12.44140625" style="3" bestFit="1" customWidth="1"/>
    <col min="4114" max="4114" width="13.109375" style="3" bestFit="1" customWidth="1"/>
    <col min="4115" max="4115" width="9.44140625" style="3" customWidth="1"/>
    <col min="4116" max="4116" width="13.88671875" style="3" customWidth="1"/>
    <col min="4117" max="4117" width="10.5546875" style="3" bestFit="1" customWidth="1"/>
    <col min="4118" max="4119" width="10.5546875" style="3" customWidth="1"/>
    <col min="4120" max="4120" width="13.109375" style="3" bestFit="1" customWidth="1"/>
    <col min="4121" max="4121" width="9.44140625" style="3" customWidth="1"/>
    <col min="4122" max="4122" width="13.88671875" style="3" customWidth="1"/>
    <col min="4123" max="4123" width="10.5546875" style="3" bestFit="1" customWidth="1"/>
    <col min="4124" max="4125" width="10.5546875" style="3" customWidth="1"/>
    <col min="4126" max="4126" width="13.109375" style="3" bestFit="1" customWidth="1"/>
    <col min="4127" max="4352" width="9.109375" style="3"/>
    <col min="4353" max="4353" width="27.44140625" style="3" customWidth="1"/>
    <col min="4354" max="4354" width="13.88671875" style="3" customWidth="1"/>
    <col min="4355" max="4355" width="10.5546875" style="3" bestFit="1" customWidth="1"/>
    <col min="4356" max="4357" width="10.5546875" style="3" customWidth="1"/>
    <col min="4358" max="4358" width="13.109375" style="3" bestFit="1" customWidth="1"/>
    <col min="4359" max="4359" width="9.44140625" style="3" customWidth="1"/>
    <col min="4360" max="4360" width="13.5546875" style="3" customWidth="1"/>
    <col min="4361" max="4361" width="10.5546875" style="3" bestFit="1" customWidth="1"/>
    <col min="4362" max="4362" width="10.5546875" style="3" customWidth="1"/>
    <col min="4363" max="4363" width="11.109375" style="3" bestFit="1" customWidth="1"/>
    <col min="4364" max="4364" width="13.109375" style="3" bestFit="1" customWidth="1"/>
    <col min="4365" max="4365" width="9.44140625" style="3" customWidth="1"/>
    <col min="4366" max="4366" width="13.88671875" style="3" customWidth="1"/>
    <col min="4367" max="4367" width="10.5546875" style="3" bestFit="1" customWidth="1"/>
    <col min="4368" max="4368" width="10.5546875" style="3" customWidth="1"/>
    <col min="4369" max="4369" width="12.44140625" style="3" bestFit="1" customWidth="1"/>
    <col min="4370" max="4370" width="13.109375" style="3" bestFit="1" customWidth="1"/>
    <col min="4371" max="4371" width="9.44140625" style="3" customWidth="1"/>
    <col min="4372" max="4372" width="13.88671875" style="3" customWidth="1"/>
    <col min="4373" max="4373" width="10.5546875" style="3" bestFit="1" customWidth="1"/>
    <col min="4374" max="4375" width="10.5546875" style="3" customWidth="1"/>
    <col min="4376" max="4376" width="13.109375" style="3" bestFit="1" customWidth="1"/>
    <col min="4377" max="4377" width="9.44140625" style="3" customWidth="1"/>
    <col min="4378" max="4378" width="13.88671875" style="3" customWidth="1"/>
    <col min="4379" max="4379" width="10.5546875" style="3" bestFit="1" customWidth="1"/>
    <col min="4380" max="4381" width="10.5546875" style="3" customWidth="1"/>
    <col min="4382" max="4382" width="13.109375" style="3" bestFit="1" customWidth="1"/>
    <col min="4383" max="4608" width="9.109375" style="3"/>
    <col min="4609" max="4609" width="27.44140625" style="3" customWidth="1"/>
    <col min="4610" max="4610" width="13.88671875" style="3" customWidth="1"/>
    <col min="4611" max="4611" width="10.5546875" style="3" bestFit="1" customWidth="1"/>
    <col min="4612" max="4613" width="10.5546875" style="3" customWidth="1"/>
    <col min="4614" max="4614" width="13.109375" style="3" bestFit="1" customWidth="1"/>
    <col min="4615" max="4615" width="9.44140625" style="3" customWidth="1"/>
    <col min="4616" max="4616" width="13.5546875" style="3" customWidth="1"/>
    <col min="4617" max="4617" width="10.5546875" style="3" bestFit="1" customWidth="1"/>
    <col min="4618" max="4618" width="10.5546875" style="3" customWidth="1"/>
    <col min="4619" max="4619" width="11.109375" style="3" bestFit="1" customWidth="1"/>
    <col min="4620" max="4620" width="13.109375" style="3" bestFit="1" customWidth="1"/>
    <col min="4621" max="4621" width="9.44140625" style="3" customWidth="1"/>
    <col min="4622" max="4622" width="13.88671875" style="3" customWidth="1"/>
    <col min="4623" max="4623" width="10.5546875" style="3" bestFit="1" customWidth="1"/>
    <col min="4624" max="4624" width="10.5546875" style="3" customWidth="1"/>
    <col min="4625" max="4625" width="12.44140625" style="3" bestFit="1" customWidth="1"/>
    <col min="4626" max="4626" width="13.109375" style="3" bestFit="1" customWidth="1"/>
    <col min="4627" max="4627" width="9.44140625" style="3" customWidth="1"/>
    <col min="4628" max="4628" width="13.88671875" style="3" customWidth="1"/>
    <col min="4629" max="4629" width="10.5546875" style="3" bestFit="1" customWidth="1"/>
    <col min="4630" max="4631" width="10.5546875" style="3" customWidth="1"/>
    <col min="4632" max="4632" width="13.109375" style="3" bestFit="1" customWidth="1"/>
    <col min="4633" max="4633" width="9.44140625" style="3" customWidth="1"/>
    <col min="4634" max="4634" width="13.88671875" style="3" customWidth="1"/>
    <col min="4635" max="4635" width="10.5546875" style="3" bestFit="1" customWidth="1"/>
    <col min="4636" max="4637" width="10.5546875" style="3" customWidth="1"/>
    <col min="4638" max="4638" width="13.109375" style="3" bestFit="1" customWidth="1"/>
    <col min="4639" max="4864" width="9.109375" style="3"/>
    <col min="4865" max="4865" width="27.44140625" style="3" customWidth="1"/>
    <col min="4866" max="4866" width="13.88671875" style="3" customWidth="1"/>
    <col min="4867" max="4867" width="10.5546875" style="3" bestFit="1" customWidth="1"/>
    <col min="4868" max="4869" width="10.5546875" style="3" customWidth="1"/>
    <col min="4870" max="4870" width="13.109375" style="3" bestFit="1" customWidth="1"/>
    <col min="4871" max="4871" width="9.44140625" style="3" customWidth="1"/>
    <col min="4872" max="4872" width="13.5546875" style="3" customWidth="1"/>
    <col min="4873" max="4873" width="10.5546875" style="3" bestFit="1" customWidth="1"/>
    <col min="4874" max="4874" width="10.5546875" style="3" customWidth="1"/>
    <col min="4875" max="4875" width="11.109375" style="3" bestFit="1" customWidth="1"/>
    <col min="4876" max="4876" width="13.109375" style="3" bestFit="1" customWidth="1"/>
    <col min="4877" max="4877" width="9.44140625" style="3" customWidth="1"/>
    <col min="4878" max="4878" width="13.88671875" style="3" customWidth="1"/>
    <col min="4879" max="4879" width="10.5546875" style="3" bestFit="1" customWidth="1"/>
    <col min="4880" max="4880" width="10.5546875" style="3" customWidth="1"/>
    <col min="4881" max="4881" width="12.44140625" style="3" bestFit="1" customWidth="1"/>
    <col min="4882" max="4882" width="13.109375" style="3" bestFit="1" customWidth="1"/>
    <col min="4883" max="4883" width="9.44140625" style="3" customWidth="1"/>
    <col min="4884" max="4884" width="13.88671875" style="3" customWidth="1"/>
    <col min="4885" max="4885" width="10.5546875" style="3" bestFit="1" customWidth="1"/>
    <col min="4886" max="4887" width="10.5546875" style="3" customWidth="1"/>
    <col min="4888" max="4888" width="13.109375" style="3" bestFit="1" customWidth="1"/>
    <col min="4889" max="4889" width="9.44140625" style="3" customWidth="1"/>
    <col min="4890" max="4890" width="13.88671875" style="3" customWidth="1"/>
    <col min="4891" max="4891" width="10.5546875" style="3" bestFit="1" customWidth="1"/>
    <col min="4892" max="4893" width="10.5546875" style="3" customWidth="1"/>
    <col min="4894" max="4894" width="13.109375" style="3" bestFit="1" customWidth="1"/>
    <col min="4895" max="5120" width="9.109375" style="3"/>
    <col min="5121" max="5121" width="27.44140625" style="3" customWidth="1"/>
    <col min="5122" max="5122" width="13.88671875" style="3" customWidth="1"/>
    <col min="5123" max="5123" width="10.5546875" style="3" bestFit="1" customWidth="1"/>
    <col min="5124" max="5125" width="10.5546875" style="3" customWidth="1"/>
    <col min="5126" max="5126" width="13.109375" style="3" bestFit="1" customWidth="1"/>
    <col min="5127" max="5127" width="9.44140625" style="3" customWidth="1"/>
    <col min="5128" max="5128" width="13.5546875" style="3" customWidth="1"/>
    <col min="5129" max="5129" width="10.5546875" style="3" bestFit="1" customWidth="1"/>
    <col min="5130" max="5130" width="10.5546875" style="3" customWidth="1"/>
    <col min="5131" max="5131" width="11.109375" style="3" bestFit="1" customWidth="1"/>
    <col min="5132" max="5132" width="13.109375" style="3" bestFit="1" customWidth="1"/>
    <col min="5133" max="5133" width="9.44140625" style="3" customWidth="1"/>
    <col min="5134" max="5134" width="13.88671875" style="3" customWidth="1"/>
    <col min="5135" max="5135" width="10.5546875" style="3" bestFit="1" customWidth="1"/>
    <col min="5136" max="5136" width="10.5546875" style="3" customWidth="1"/>
    <col min="5137" max="5137" width="12.44140625" style="3" bestFit="1" customWidth="1"/>
    <col min="5138" max="5138" width="13.109375" style="3" bestFit="1" customWidth="1"/>
    <col min="5139" max="5139" width="9.44140625" style="3" customWidth="1"/>
    <col min="5140" max="5140" width="13.88671875" style="3" customWidth="1"/>
    <col min="5141" max="5141" width="10.5546875" style="3" bestFit="1" customWidth="1"/>
    <col min="5142" max="5143" width="10.5546875" style="3" customWidth="1"/>
    <col min="5144" max="5144" width="13.109375" style="3" bestFit="1" customWidth="1"/>
    <col min="5145" max="5145" width="9.44140625" style="3" customWidth="1"/>
    <col min="5146" max="5146" width="13.88671875" style="3" customWidth="1"/>
    <col min="5147" max="5147" width="10.5546875" style="3" bestFit="1" customWidth="1"/>
    <col min="5148" max="5149" width="10.5546875" style="3" customWidth="1"/>
    <col min="5150" max="5150" width="13.109375" style="3" bestFit="1" customWidth="1"/>
    <col min="5151" max="5376" width="9.109375" style="3"/>
    <col min="5377" max="5377" width="27.44140625" style="3" customWidth="1"/>
    <col min="5378" max="5378" width="13.88671875" style="3" customWidth="1"/>
    <col min="5379" max="5379" width="10.5546875" style="3" bestFit="1" customWidth="1"/>
    <col min="5380" max="5381" width="10.5546875" style="3" customWidth="1"/>
    <col min="5382" max="5382" width="13.109375" style="3" bestFit="1" customWidth="1"/>
    <col min="5383" max="5383" width="9.44140625" style="3" customWidth="1"/>
    <col min="5384" max="5384" width="13.5546875" style="3" customWidth="1"/>
    <col min="5385" max="5385" width="10.5546875" style="3" bestFit="1" customWidth="1"/>
    <col min="5386" max="5386" width="10.5546875" style="3" customWidth="1"/>
    <col min="5387" max="5387" width="11.109375" style="3" bestFit="1" customWidth="1"/>
    <col min="5388" max="5388" width="13.109375" style="3" bestFit="1" customWidth="1"/>
    <col min="5389" max="5389" width="9.44140625" style="3" customWidth="1"/>
    <col min="5390" max="5390" width="13.88671875" style="3" customWidth="1"/>
    <col min="5391" max="5391" width="10.5546875" style="3" bestFit="1" customWidth="1"/>
    <col min="5392" max="5392" width="10.5546875" style="3" customWidth="1"/>
    <col min="5393" max="5393" width="12.44140625" style="3" bestFit="1" customWidth="1"/>
    <col min="5394" max="5394" width="13.109375" style="3" bestFit="1" customWidth="1"/>
    <col min="5395" max="5395" width="9.44140625" style="3" customWidth="1"/>
    <col min="5396" max="5396" width="13.88671875" style="3" customWidth="1"/>
    <col min="5397" max="5397" width="10.5546875" style="3" bestFit="1" customWidth="1"/>
    <col min="5398" max="5399" width="10.5546875" style="3" customWidth="1"/>
    <col min="5400" max="5400" width="13.109375" style="3" bestFit="1" customWidth="1"/>
    <col min="5401" max="5401" width="9.44140625" style="3" customWidth="1"/>
    <col min="5402" max="5402" width="13.88671875" style="3" customWidth="1"/>
    <col min="5403" max="5403" width="10.5546875" style="3" bestFit="1" customWidth="1"/>
    <col min="5404" max="5405" width="10.5546875" style="3" customWidth="1"/>
    <col min="5406" max="5406" width="13.109375" style="3" bestFit="1" customWidth="1"/>
    <col min="5407" max="5632" width="9.109375" style="3"/>
    <col min="5633" max="5633" width="27.44140625" style="3" customWidth="1"/>
    <col min="5634" max="5634" width="13.88671875" style="3" customWidth="1"/>
    <col min="5635" max="5635" width="10.5546875" style="3" bestFit="1" customWidth="1"/>
    <col min="5636" max="5637" width="10.5546875" style="3" customWidth="1"/>
    <col min="5638" max="5638" width="13.109375" style="3" bestFit="1" customWidth="1"/>
    <col min="5639" max="5639" width="9.44140625" style="3" customWidth="1"/>
    <col min="5640" max="5640" width="13.5546875" style="3" customWidth="1"/>
    <col min="5641" max="5641" width="10.5546875" style="3" bestFit="1" customWidth="1"/>
    <col min="5642" max="5642" width="10.5546875" style="3" customWidth="1"/>
    <col min="5643" max="5643" width="11.109375" style="3" bestFit="1" customWidth="1"/>
    <col min="5644" max="5644" width="13.109375" style="3" bestFit="1" customWidth="1"/>
    <col min="5645" max="5645" width="9.44140625" style="3" customWidth="1"/>
    <col min="5646" max="5646" width="13.88671875" style="3" customWidth="1"/>
    <col min="5647" max="5647" width="10.5546875" style="3" bestFit="1" customWidth="1"/>
    <col min="5648" max="5648" width="10.5546875" style="3" customWidth="1"/>
    <col min="5649" max="5649" width="12.44140625" style="3" bestFit="1" customWidth="1"/>
    <col min="5650" max="5650" width="13.109375" style="3" bestFit="1" customWidth="1"/>
    <col min="5651" max="5651" width="9.44140625" style="3" customWidth="1"/>
    <col min="5652" max="5652" width="13.88671875" style="3" customWidth="1"/>
    <col min="5653" max="5653" width="10.5546875" style="3" bestFit="1" customWidth="1"/>
    <col min="5654" max="5655" width="10.5546875" style="3" customWidth="1"/>
    <col min="5656" max="5656" width="13.109375" style="3" bestFit="1" customWidth="1"/>
    <col min="5657" max="5657" width="9.44140625" style="3" customWidth="1"/>
    <col min="5658" max="5658" width="13.88671875" style="3" customWidth="1"/>
    <col min="5659" max="5659" width="10.5546875" style="3" bestFit="1" customWidth="1"/>
    <col min="5660" max="5661" width="10.5546875" style="3" customWidth="1"/>
    <col min="5662" max="5662" width="13.109375" style="3" bestFit="1" customWidth="1"/>
    <col min="5663" max="5888" width="9.109375" style="3"/>
    <col min="5889" max="5889" width="27.44140625" style="3" customWidth="1"/>
    <col min="5890" max="5890" width="13.88671875" style="3" customWidth="1"/>
    <col min="5891" max="5891" width="10.5546875" style="3" bestFit="1" customWidth="1"/>
    <col min="5892" max="5893" width="10.5546875" style="3" customWidth="1"/>
    <col min="5894" max="5894" width="13.109375" style="3" bestFit="1" customWidth="1"/>
    <col min="5895" max="5895" width="9.44140625" style="3" customWidth="1"/>
    <col min="5896" max="5896" width="13.5546875" style="3" customWidth="1"/>
    <col min="5897" max="5897" width="10.5546875" style="3" bestFit="1" customWidth="1"/>
    <col min="5898" max="5898" width="10.5546875" style="3" customWidth="1"/>
    <col min="5899" max="5899" width="11.109375" style="3" bestFit="1" customWidth="1"/>
    <col min="5900" max="5900" width="13.109375" style="3" bestFit="1" customWidth="1"/>
    <col min="5901" max="5901" width="9.44140625" style="3" customWidth="1"/>
    <col min="5902" max="5902" width="13.88671875" style="3" customWidth="1"/>
    <col min="5903" max="5903" width="10.5546875" style="3" bestFit="1" customWidth="1"/>
    <col min="5904" max="5904" width="10.5546875" style="3" customWidth="1"/>
    <col min="5905" max="5905" width="12.44140625" style="3" bestFit="1" customWidth="1"/>
    <col min="5906" max="5906" width="13.109375" style="3" bestFit="1" customWidth="1"/>
    <col min="5907" max="5907" width="9.44140625" style="3" customWidth="1"/>
    <col min="5908" max="5908" width="13.88671875" style="3" customWidth="1"/>
    <col min="5909" max="5909" width="10.5546875" style="3" bestFit="1" customWidth="1"/>
    <col min="5910" max="5911" width="10.5546875" style="3" customWidth="1"/>
    <col min="5912" max="5912" width="13.109375" style="3" bestFit="1" customWidth="1"/>
    <col min="5913" max="5913" width="9.44140625" style="3" customWidth="1"/>
    <col min="5914" max="5914" width="13.88671875" style="3" customWidth="1"/>
    <col min="5915" max="5915" width="10.5546875" style="3" bestFit="1" customWidth="1"/>
    <col min="5916" max="5917" width="10.5546875" style="3" customWidth="1"/>
    <col min="5918" max="5918" width="13.109375" style="3" bestFit="1" customWidth="1"/>
    <col min="5919" max="6144" width="9.109375" style="3"/>
    <col min="6145" max="6145" width="27.44140625" style="3" customWidth="1"/>
    <col min="6146" max="6146" width="13.88671875" style="3" customWidth="1"/>
    <col min="6147" max="6147" width="10.5546875" style="3" bestFit="1" customWidth="1"/>
    <col min="6148" max="6149" width="10.5546875" style="3" customWidth="1"/>
    <col min="6150" max="6150" width="13.109375" style="3" bestFit="1" customWidth="1"/>
    <col min="6151" max="6151" width="9.44140625" style="3" customWidth="1"/>
    <col min="6152" max="6152" width="13.5546875" style="3" customWidth="1"/>
    <col min="6153" max="6153" width="10.5546875" style="3" bestFit="1" customWidth="1"/>
    <col min="6154" max="6154" width="10.5546875" style="3" customWidth="1"/>
    <col min="6155" max="6155" width="11.109375" style="3" bestFit="1" customWidth="1"/>
    <col min="6156" max="6156" width="13.109375" style="3" bestFit="1" customWidth="1"/>
    <col min="6157" max="6157" width="9.44140625" style="3" customWidth="1"/>
    <col min="6158" max="6158" width="13.88671875" style="3" customWidth="1"/>
    <col min="6159" max="6159" width="10.5546875" style="3" bestFit="1" customWidth="1"/>
    <col min="6160" max="6160" width="10.5546875" style="3" customWidth="1"/>
    <col min="6161" max="6161" width="12.44140625" style="3" bestFit="1" customWidth="1"/>
    <col min="6162" max="6162" width="13.109375" style="3" bestFit="1" customWidth="1"/>
    <col min="6163" max="6163" width="9.44140625" style="3" customWidth="1"/>
    <col min="6164" max="6164" width="13.88671875" style="3" customWidth="1"/>
    <col min="6165" max="6165" width="10.5546875" style="3" bestFit="1" customWidth="1"/>
    <col min="6166" max="6167" width="10.5546875" style="3" customWidth="1"/>
    <col min="6168" max="6168" width="13.109375" style="3" bestFit="1" customWidth="1"/>
    <col min="6169" max="6169" width="9.44140625" style="3" customWidth="1"/>
    <col min="6170" max="6170" width="13.88671875" style="3" customWidth="1"/>
    <col min="6171" max="6171" width="10.5546875" style="3" bestFit="1" customWidth="1"/>
    <col min="6172" max="6173" width="10.5546875" style="3" customWidth="1"/>
    <col min="6174" max="6174" width="13.109375" style="3" bestFit="1" customWidth="1"/>
    <col min="6175" max="6400" width="9.109375" style="3"/>
    <col min="6401" max="6401" width="27.44140625" style="3" customWidth="1"/>
    <col min="6402" max="6402" width="13.88671875" style="3" customWidth="1"/>
    <col min="6403" max="6403" width="10.5546875" style="3" bestFit="1" customWidth="1"/>
    <col min="6404" max="6405" width="10.5546875" style="3" customWidth="1"/>
    <col min="6406" max="6406" width="13.109375" style="3" bestFit="1" customWidth="1"/>
    <col min="6407" max="6407" width="9.44140625" style="3" customWidth="1"/>
    <col min="6408" max="6408" width="13.5546875" style="3" customWidth="1"/>
    <col min="6409" max="6409" width="10.5546875" style="3" bestFit="1" customWidth="1"/>
    <col min="6410" max="6410" width="10.5546875" style="3" customWidth="1"/>
    <col min="6411" max="6411" width="11.109375" style="3" bestFit="1" customWidth="1"/>
    <col min="6412" max="6412" width="13.109375" style="3" bestFit="1" customWidth="1"/>
    <col min="6413" max="6413" width="9.44140625" style="3" customWidth="1"/>
    <col min="6414" max="6414" width="13.88671875" style="3" customWidth="1"/>
    <col min="6415" max="6415" width="10.5546875" style="3" bestFit="1" customWidth="1"/>
    <col min="6416" max="6416" width="10.5546875" style="3" customWidth="1"/>
    <col min="6417" max="6417" width="12.44140625" style="3" bestFit="1" customWidth="1"/>
    <col min="6418" max="6418" width="13.109375" style="3" bestFit="1" customWidth="1"/>
    <col min="6419" max="6419" width="9.44140625" style="3" customWidth="1"/>
    <col min="6420" max="6420" width="13.88671875" style="3" customWidth="1"/>
    <col min="6421" max="6421" width="10.5546875" style="3" bestFit="1" customWidth="1"/>
    <col min="6422" max="6423" width="10.5546875" style="3" customWidth="1"/>
    <col min="6424" max="6424" width="13.109375" style="3" bestFit="1" customWidth="1"/>
    <col min="6425" max="6425" width="9.44140625" style="3" customWidth="1"/>
    <col min="6426" max="6426" width="13.88671875" style="3" customWidth="1"/>
    <col min="6427" max="6427" width="10.5546875" style="3" bestFit="1" customWidth="1"/>
    <col min="6428" max="6429" width="10.5546875" style="3" customWidth="1"/>
    <col min="6430" max="6430" width="13.109375" style="3" bestFit="1" customWidth="1"/>
    <col min="6431" max="6656" width="9.109375" style="3"/>
    <col min="6657" max="6657" width="27.44140625" style="3" customWidth="1"/>
    <col min="6658" max="6658" width="13.88671875" style="3" customWidth="1"/>
    <col min="6659" max="6659" width="10.5546875" style="3" bestFit="1" customWidth="1"/>
    <col min="6660" max="6661" width="10.5546875" style="3" customWidth="1"/>
    <col min="6662" max="6662" width="13.109375" style="3" bestFit="1" customWidth="1"/>
    <col min="6663" max="6663" width="9.44140625" style="3" customWidth="1"/>
    <col min="6664" max="6664" width="13.5546875" style="3" customWidth="1"/>
    <col min="6665" max="6665" width="10.5546875" style="3" bestFit="1" customWidth="1"/>
    <col min="6666" max="6666" width="10.5546875" style="3" customWidth="1"/>
    <col min="6667" max="6667" width="11.109375" style="3" bestFit="1" customWidth="1"/>
    <col min="6668" max="6668" width="13.109375" style="3" bestFit="1" customWidth="1"/>
    <col min="6669" max="6669" width="9.44140625" style="3" customWidth="1"/>
    <col min="6670" max="6670" width="13.88671875" style="3" customWidth="1"/>
    <col min="6671" max="6671" width="10.5546875" style="3" bestFit="1" customWidth="1"/>
    <col min="6672" max="6672" width="10.5546875" style="3" customWidth="1"/>
    <col min="6673" max="6673" width="12.44140625" style="3" bestFit="1" customWidth="1"/>
    <col min="6674" max="6674" width="13.109375" style="3" bestFit="1" customWidth="1"/>
    <col min="6675" max="6675" width="9.44140625" style="3" customWidth="1"/>
    <col min="6676" max="6676" width="13.88671875" style="3" customWidth="1"/>
    <col min="6677" max="6677" width="10.5546875" style="3" bestFit="1" customWidth="1"/>
    <col min="6678" max="6679" width="10.5546875" style="3" customWidth="1"/>
    <col min="6680" max="6680" width="13.109375" style="3" bestFit="1" customWidth="1"/>
    <col min="6681" max="6681" width="9.44140625" style="3" customWidth="1"/>
    <col min="6682" max="6682" width="13.88671875" style="3" customWidth="1"/>
    <col min="6683" max="6683" width="10.5546875" style="3" bestFit="1" customWidth="1"/>
    <col min="6684" max="6685" width="10.5546875" style="3" customWidth="1"/>
    <col min="6686" max="6686" width="13.109375" style="3" bestFit="1" customWidth="1"/>
    <col min="6687" max="6912" width="9.109375" style="3"/>
    <col min="6913" max="6913" width="27.44140625" style="3" customWidth="1"/>
    <col min="6914" max="6914" width="13.88671875" style="3" customWidth="1"/>
    <col min="6915" max="6915" width="10.5546875" style="3" bestFit="1" customWidth="1"/>
    <col min="6916" max="6917" width="10.5546875" style="3" customWidth="1"/>
    <col min="6918" max="6918" width="13.109375" style="3" bestFit="1" customWidth="1"/>
    <col min="6919" max="6919" width="9.44140625" style="3" customWidth="1"/>
    <col min="6920" max="6920" width="13.5546875" style="3" customWidth="1"/>
    <col min="6921" max="6921" width="10.5546875" style="3" bestFit="1" customWidth="1"/>
    <col min="6922" max="6922" width="10.5546875" style="3" customWidth="1"/>
    <col min="6923" max="6923" width="11.109375" style="3" bestFit="1" customWidth="1"/>
    <col min="6924" max="6924" width="13.109375" style="3" bestFit="1" customWidth="1"/>
    <col min="6925" max="6925" width="9.44140625" style="3" customWidth="1"/>
    <col min="6926" max="6926" width="13.88671875" style="3" customWidth="1"/>
    <col min="6927" max="6927" width="10.5546875" style="3" bestFit="1" customWidth="1"/>
    <col min="6928" max="6928" width="10.5546875" style="3" customWidth="1"/>
    <col min="6929" max="6929" width="12.44140625" style="3" bestFit="1" customWidth="1"/>
    <col min="6930" max="6930" width="13.109375" style="3" bestFit="1" customWidth="1"/>
    <col min="6931" max="6931" width="9.44140625" style="3" customWidth="1"/>
    <col min="6932" max="6932" width="13.88671875" style="3" customWidth="1"/>
    <col min="6933" max="6933" width="10.5546875" style="3" bestFit="1" customWidth="1"/>
    <col min="6934" max="6935" width="10.5546875" style="3" customWidth="1"/>
    <col min="6936" max="6936" width="13.109375" style="3" bestFit="1" customWidth="1"/>
    <col min="6937" max="6937" width="9.44140625" style="3" customWidth="1"/>
    <col min="6938" max="6938" width="13.88671875" style="3" customWidth="1"/>
    <col min="6939" max="6939" width="10.5546875" style="3" bestFit="1" customWidth="1"/>
    <col min="6940" max="6941" width="10.5546875" style="3" customWidth="1"/>
    <col min="6942" max="6942" width="13.109375" style="3" bestFit="1" customWidth="1"/>
    <col min="6943" max="7168" width="9.109375" style="3"/>
    <col min="7169" max="7169" width="27.44140625" style="3" customWidth="1"/>
    <col min="7170" max="7170" width="13.88671875" style="3" customWidth="1"/>
    <col min="7171" max="7171" width="10.5546875" style="3" bestFit="1" customWidth="1"/>
    <col min="7172" max="7173" width="10.5546875" style="3" customWidth="1"/>
    <col min="7174" max="7174" width="13.109375" style="3" bestFit="1" customWidth="1"/>
    <col min="7175" max="7175" width="9.44140625" style="3" customWidth="1"/>
    <col min="7176" max="7176" width="13.5546875" style="3" customWidth="1"/>
    <col min="7177" max="7177" width="10.5546875" style="3" bestFit="1" customWidth="1"/>
    <col min="7178" max="7178" width="10.5546875" style="3" customWidth="1"/>
    <col min="7179" max="7179" width="11.109375" style="3" bestFit="1" customWidth="1"/>
    <col min="7180" max="7180" width="13.109375" style="3" bestFit="1" customWidth="1"/>
    <col min="7181" max="7181" width="9.44140625" style="3" customWidth="1"/>
    <col min="7182" max="7182" width="13.88671875" style="3" customWidth="1"/>
    <col min="7183" max="7183" width="10.5546875" style="3" bestFit="1" customWidth="1"/>
    <col min="7184" max="7184" width="10.5546875" style="3" customWidth="1"/>
    <col min="7185" max="7185" width="12.44140625" style="3" bestFit="1" customWidth="1"/>
    <col min="7186" max="7186" width="13.109375" style="3" bestFit="1" customWidth="1"/>
    <col min="7187" max="7187" width="9.44140625" style="3" customWidth="1"/>
    <col min="7188" max="7188" width="13.88671875" style="3" customWidth="1"/>
    <col min="7189" max="7189" width="10.5546875" style="3" bestFit="1" customWidth="1"/>
    <col min="7190" max="7191" width="10.5546875" style="3" customWidth="1"/>
    <col min="7192" max="7192" width="13.109375" style="3" bestFit="1" customWidth="1"/>
    <col min="7193" max="7193" width="9.44140625" style="3" customWidth="1"/>
    <col min="7194" max="7194" width="13.88671875" style="3" customWidth="1"/>
    <col min="7195" max="7195" width="10.5546875" style="3" bestFit="1" customWidth="1"/>
    <col min="7196" max="7197" width="10.5546875" style="3" customWidth="1"/>
    <col min="7198" max="7198" width="13.109375" style="3" bestFit="1" customWidth="1"/>
    <col min="7199" max="7424" width="9.109375" style="3"/>
    <col min="7425" max="7425" width="27.44140625" style="3" customWidth="1"/>
    <col min="7426" max="7426" width="13.88671875" style="3" customWidth="1"/>
    <col min="7427" max="7427" width="10.5546875" style="3" bestFit="1" customWidth="1"/>
    <col min="7428" max="7429" width="10.5546875" style="3" customWidth="1"/>
    <col min="7430" max="7430" width="13.109375" style="3" bestFit="1" customWidth="1"/>
    <col min="7431" max="7431" width="9.44140625" style="3" customWidth="1"/>
    <col min="7432" max="7432" width="13.5546875" style="3" customWidth="1"/>
    <col min="7433" max="7433" width="10.5546875" style="3" bestFit="1" customWidth="1"/>
    <col min="7434" max="7434" width="10.5546875" style="3" customWidth="1"/>
    <col min="7435" max="7435" width="11.109375" style="3" bestFit="1" customWidth="1"/>
    <col min="7436" max="7436" width="13.109375" style="3" bestFit="1" customWidth="1"/>
    <col min="7437" max="7437" width="9.44140625" style="3" customWidth="1"/>
    <col min="7438" max="7438" width="13.88671875" style="3" customWidth="1"/>
    <col min="7439" max="7439" width="10.5546875" style="3" bestFit="1" customWidth="1"/>
    <col min="7440" max="7440" width="10.5546875" style="3" customWidth="1"/>
    <col min="7441" max="7441" width="12.44140625" style="3" bestFit="1" customWidth="1"/>
    <col min="7442" max="7442" width="13.109375" style="3" bestFit="1" customWidth="1"/>
    <col min="7443" max="7443" width="9.44140625" style="3" customWidth="1"/>
    <col min="7444" max="7444" width="13.88671875" style="3" customWidth="1"/>
    <col min="7445" max="7445" width="10.5546875" style="3" bestFit="1" customWidth="1"/>
    <col min="7446" max="7447" width="10.5546875" style="3" customWidth="1"/>
    <col min="7448" max="7448" width="13.109375" style="3" bestFit="1" customWidth="1"/>
    <col min="7449" max="7449" width="9.44140625" style="3" customWidth="1"/>
    <col min="7450" max="7450" width="13.88671875" style="3" customWidth="1"/>
    <col min="7451" max="7451" width="10.5546875" style="3" bestFit="1" customWidth="1"/>
    <col min="7452" max="7453" width="10.5546875" style="3" customWidth="1"/>
    <col min="7454" max="7454" width="13.109375" style="3" bestFit="1" customWidth="1"/>
    <col min="7455" max="7680" width="9.109375" style="3"/>
    <col min="7681" max="7681" width="27.44140625" style="3" customWidth="1"/>
    <col min="7682" max="7682" width="13.88671875" style="3" customWidth="1"/>
    <col min="7683" max="7683" width="10.5546875" style="3" bestFit="1" customWidth="1"/>
    <col min="7684" max="7685" width="10.5546875" style="3" customWidth="1"/>
    <col min="7686" max="7686" width="13.109375" style="3" bestFit="1" customWidth="1"/>
    <col min="7687" max="7687" width="9.44140625" style="3" customWidth="1"/>
    <col min="7688" max="7688" width="13.5546875" style="3" customWidth="1"/>
    <col min="7689" max="7689" width="10.5546875" style="3" bestFit="1" customWidth="1"/>
    <col min="7690" max="7690" width="10.5546875" style="3" customWidth="1"/>
    <col min="7691" max="7691" width="11.109375" style="3" bestFit="1" customWidth="1"/>
    <col min="7692" max="7692" width="13.109375" style="3" bestFit="1" customWidth="1"/>
    <col min="7693" max="7693" width="9.44140625" style="3" customWidth="1"/>
    <col min="7694" max="7694" width="13.88671875" style="3" customWidth="1"/>
    <col min="7695" max="7695" width="10.5546875" style="3" bestFit="1" customWidth="1"/>
    <col min="7696" max="7696" width="10.5546875" style="3" customWidth="1"/>
    <col min="7697" max="7697" width="12.44140625" style="3" bestFit="1" customWidth="1"/>
    <col min="7698" max="7698" width="13.109375" style="3" bestFit="1" customWidth="1"/>
    <col min="7699" max="7699" width="9.44140625" style="3" customWidth="1"/>
    <col min="7700" max="7700" width="13.88671875" style="3" customWidth="1"/>
    <col min="7701" max="7701" width="10.5546875" style="3" bestFit="1" customWidth="1"/>
    <col min="7702" max="7703" width="10.5546875" style="3" customWidth="1"/>
    <col min="7704" max="7704" width="13.109375" style="3" bestFit="1" customWidth="1"/>
    <col min="7705" max="7705" width="9.44140625" style="3" customWidth="1"/>
    <col min="7706" max="7706" width="13.88671875" style="3" customWidth="1"/>
    <col min="7707" max="7707" width="10.5546875" style="3" bestFit="1" customWidth="1"/>
    <col min="7708" max="7709" width="10.5546875" style="3" customWidth="1"/>
    <col min="7710" max="7710" width="13.109375" style="3" bestFit="1" customWidth="1"/>
    <col min="7711" max="7936" width="9.109375" style="3"/>
    <col min="7937" max="7937" width="27.44140625" style="3" customWidth="1"/>
    <col min="7938" max="7938" width="13.88671875" style="3" customWidth="1"/>
    <col min="7939" max="7939" width="10.5546875" style="3" bestFit="1" customWidth="1"/>
    <col min="7940" max="7941" width="10.5546875" style="3" customWidth="1"/>
    <col min="7942" max="7942" width="13.109375" style="3" bestFit="1" customWidth="1"/>
    <col min="7943" max="7943" width="9.44140625" style="3" customWidth="1"/>
    <col min="7944" max="7944" width="13.5546875" style="3" customWidth="1"/>
    <col min="7945" max="7945" width="10.5546875" style="3" bestFit="1" customWidth="1"/>
    <col min="7946" max="7946" width="10.5546875" style="3" customWidth="1"/>
    <col min="7947" max="7947" width="11.109375" style="3" bestFit="1" customWidth="1"/>
    <col min="7948" max="7948" width="13.109375" style="3" bestFit="1" customWidth="1"/>
    <col min="7949" max="7949" width="9.44140625" style="3" customWidth="1"/>
    <col min="7950" max="7950" width="13.88671875" style="3" customWidth="1"/>
    <col min="7951" max="7951" width="10.5546875" style="3" bestFit="1" customWidth="1"/>
    <col min="7952" max="7952" width="10.5546875" style="3" customWidth="1"/>
    <col min="7953" max="7953" width="12.44140625" style="3" bestFit="1" customWidth="1"/>
    <col min="7954" max="7954" width="13.109375" style="3" bestFit="1" customWidth="1"/>
    <col min="7955" max="7955" width="9.44140625" style="3" customWidth="1"/>
    <col min="7956" max="7956" width="13.88671875" style="3" customWidth="1"/>
    <col min="7957" max="7957" width="10.5546875" style="3" bestFit="1" customWidth="1"/>
    <col min="7958" max="7959" width="10.5546875" style="3" customWidth="1"/>
    <col min="7960" max="7960" width="13.109375" style="3" bestFit="1" customWidth="1"/>
    <col min="7961" max="7961" width="9.44140625" style="3" customWidth="1"/>
    <col min="7962" max="7962" width="13.88671875" style="3" customWidth="1"/>
    <col min="7963" max="7963" width="10.5546875" style="3" bestFit="1" customWidth="1"/>
    <col min="7964" max="7965" width="10.5546875" style="3" customWidth="1"/>
    <col min="7966" max="7966" width="13.109375" style="3" bestFit="1" customWidth="1"/>
    <col min="7967" max="8192" width="9.109375" style="3"/>
    <col min="8193" max="8193" width="27.44140625" style="3" customWidth="1"/>
    <col min="8194" max="8194" width="13.88671875" style="3" customWidth="1"/>
    <col min="8195" max="8195" width="10.5546875" style="3" bestFit="1" customWidth="1"/>
    <col min="8196" max="8197" width="10.5546875" style="3" customWidth="1"/>
    <col min="8198" max="8198" width="13.109375" style="3" bestFit="1" customWidth="1"/>
    <col min="8199" max="8199" width="9.44140625" style="3" customWidth="1"/>
    <col min="8200" max="8200" width="13.5546875" style="3" customWidth="1"/>
    <col min="8201" max="8201" width="10.5546875" style="3" bestFit="1" customWidth="1"/>
    <col min="8202" max="8202" width="10.5546875" style="3" customWidth="1"/>
    <col min="8203" max="8203" width="11.109375" style="3" bestFit="1" customWidth="1"/>
    <col min="8204" max="8204" width="13.109375" style="3" bestFit="1" customWidth="1"/>
    <col min="8205" max="8205" width="9.44140625" style="3" customWidth="1"/>
    <col min="8206" max="8206" width="13.88671875" style="3" customWidth="1"/>
    <col min="8207" max="8207" width="10.5546875" style="3" bestFit="1" customWidth="1"/>
    <col min="8208" max="8208" width="10.5546875" style="3" customWidth="1"/>
    <col min="8209" max="8209" width="12.44140625" style="3" bestFit="1" customWidth="1"/>
    <col min="8210" max="8210" width="13.109375" style="3" bestFit="1" customWidth="1"/>
    <col min="8211" max="8211" width="9.44140625" style="3" customWidth="1"/>
    <col min="8212" max="8212" width="13.88671875" style="3" customWidth="1"/>
    <col min="8213" max="8213" width="10.5546875" style="3" bestFit="1" customWidth="1"/>
    <col min="8214" max="8215" width="10.5546875" style="3" customWidth="1"/>
    <col min="8216" max="8216" width="13.109375" style="3" bestFit="1" customWidth="1"/>
    <col min="8217" max="8217" width="9.44140625" style="3" customWidth="1"/>
    <col min="8218" max="8218" width="13.88671875" style="3" customWidth="1"/>
    <col min="8219" max="8219" width="10.5546875" style="3" bestFit="1" customWidth="1"/>
    <col min="8220" max="8221" width="10.5546875" style="3" customWidth="1"/>
    <col min="8222" max="8222" width="13.109375" style="3" bestFit="1" customWidth="1"/>
    <col min="8223" max="8448" width="9.109375" style="3"/>
    <col min="8449" max="8449" width="27.44140625" style="3" customWidth="1"/>
    <col min="8450" max="8450" width="13.88671875" style="3" customWidth="1"/>
    <col min="8451" max="8451" width="10.5546875" style="3" bestFit="1" customWidth="1"/>
    <col min="8452" max="8453" width="10.5546875" style="3" customWidth="1"/>
    <col min="8454" max="8454" width="13.109375" style="3" bestFit="1" customWidth="1"/>
    <col min="8455" max="8455" width="9.44140625" style="3" customWidth="1"/>
    <col min="8456" max="8456" width="13.5546875" style="3" customWidth="1"/>
    <col min="8457" max="8457" width="10.5546875" style="3" bestFit="1" customWidth="1"/>
    <col min="8458" max="8458" width="10.5546875" style="3" customWidth="1"/>
    <col min="8459" max="8459" width="11.109375" style="3" bestFit="1" customWidth="1"/>
    <col min="8460" max="8460" width="13.109375" style="3" bestFit="1" customWidth="1"/>
    <col min="8461" max="8461" width="9.44140625" style="3" customWidth="1"/>
    <col min="8462" max="8462" width="13.88671875" style="3" customWidth="1"/>
    <col min="8463" max="8463" width="10.5546875" style="3" bestFit="1" customWidth="1"/>
    <col min="8464" max="8464" width="10.5546875" style="3" customWidth="1"/>
    <col min="8465" max="8465" width="12.44140625" style="3" bestFit="1" customWidth="1"/>
    <col min="8466" max="8466" width="13.109375" style="3" bestFit="1" customWidth="1"/>
    <col min="8467" max="8467" width="9.44140625" style="3" customWidth="1"/>
    <col min="8468" max="8468" width="13.88671875" style="3" customWidth="1"/>
    <col min="8469" max="8469" width="10.5546875" style="3" bestFit="1" customWidth="1"/>
    <col min="8470" max="8471" width="10.5546875" style="3" customWidth="1"/>
    <col min="8472" max="8472" width="13.109375" style="3" bestFit="1" customWidth="1"/>
    <col min="8473" max="8473" width="9.44140625" style="3" customWidth="1"/>
    <col min="8474" max="8474" width="13.88671875" style="3" customWidth="1"/>
    <col min="8475" max="8475" width="10.5546875" style="3" bestFit="1" customWidth="1"/>
    <col min="8476" max="8477" width="10.5546875" style="3" customWidth="1"/>
    <col min="8478" max="8478" width="13.109375" style="3" bestFit="1" customWidth="1"/>
    <col min="8479" max="8704" width="9.109375" style="3"/>
    <col min="8705" max="8705" width="27.44140625" style="3" customWidth="1"/>
    <col min="8706" max="8706" width="13.88671875" style="3" customWidth="1"/>
    <col min="8707" max="8707" width="10.5546875" style="3" bestFit="1" customWidth="1"/>
    <col min="8708" max="8709" width="10.5546875" style="3" customWidth="1"/>
    <col min="8710" max="8710" width="13.109375" style="3" bestFit="1" customWidth="1"/>
    <col min="8711" max="8711" width="9.44140625" style="3" customWidth="1"/>
    <col min="8712" max="8712" width="13.5546875" style="3" customWidth="1"/>
    <col min="8713" max="8713" width="10.5546875" style="3" bestFit="1" customWidth="1"/>
    <col min="8714" max="8714" width="10.5546875" style="3" customWidth="1"/>
    <col min="8715" max="8715" width="11.109375" style="3" bestFit="1" customWidth="1"/>
    <col min="8716" max="8716" width="13.109375" style="3" bestFit="1" customWidth="1"/>
    <col min="8717" max="8717" width="9.44140625" style="3" customWidth="1"/>
    <col min="8718" max="8718" width="13.88671875" style="3" customWidth="1"/>
    <col min="8719" max="8719" width="10.5546875" style="3" bestFit="1" customWidth="1"/>
    <col min="8720" max="8720" width="10.5546875" style="3" customWidth="1"/>
    <col min="8721" max="8721" width="12.44140625" style="3" bestFit="1" customWidth="1"/>
    <col min="8722" max="8722" width="13.109375" style="3" bestFit="1" customWidth="1"/>
    <col min="8723" max="8723" width="9.44140625" style="3" customWidth="1"/>
    <col min="8724" max="8724" width="13.88671875" style="3" customWidth="1"/>
    <col min="8725" max="8725" width="10.5546875" style="3" bestFit="1" customWidth="1"/>
    <col min="8726" max="8727" width="10.5546875" style="3" customWidth="1"/>
    <col min="8728" max="8728" width="13.109375" style="3" bestFit="1" customWidth="1"/>
    <col min="8729" max="8729" width="9.44140625" style="3" customWidth="1"/>
    <col min="8730" max="8730" width="13.88671875" style="3" customWidth="1"/>
    <col min="8731" max="8731" width="10.5546875" style="3" bestFit="1" customWidth="1"/>
    <col min="8732" max="8733" width="10.5546875" style="3" customWidth="1"/>
    <col min="8734" max="8734" width="13.109375" style="3" bestFit="1" customWidth="1"/>
    <col min="8735" max="8960" width="9.109375" style="3"/>
    <col min="8961" max="8961" width="27.44140625" style="3" customWidth="1"/>
    <col min="8962" max="8962" width="13.88671875" style="3" customWidth="1"/>
    <col min="8963" max="8963" width="10.5546875" style="3" bestFit="1" customWidth="1"/>
    <col min="8964" max="8965" width="10.5546875" style="3" customWidth="1"/>
    <col min="8966" max="8966" width="13.109375" style="3" bestFit="1" customWidth="1"/>
    <col min="8967" max="8967" width="9.44140625" style="3" customWidth="1"/>
    <col min="8968" max="8968" width="13.5546875" style="3" customWidth="1"/>
    <col min="8969" max="8969" width="10.5546875" style="3" bestFit="1" customWidth="1"/>
    <col min="8970" max="8970" width="10.5546875" style="3" customWidth="1"/>
    <col min="8971" max="8971" width="11.109375" style="3" bestFit="1" customWidth="1"/>
    <col min="8972" max="8972" width="13.109375" style="3" bestFit="1" customWidth="1"/>
    <col min="8973" max="8973" width="9.44140625" style="3" customWidth="1"/>
    <col min="8974" max="8974" width="13.88671875" style="3" customWidth="1"/>
    <col min="8975" max="8975" width="10.5546875" style="3" bestFit="1" customWidth="1"/>
    <col min="8976" max="8976" width="10.5546875" style="3" customWidth="1"/>
    <col min="8977" max="8977" width="12.44140625" style="3" bestFit="1" customWidth="1"/>
    <col min="8978" max="8978" width="13.109375" style="3" bestFit="1" customWidth="1"/>
    <col min="8979" max="8979" width="9.44140625" style="3" customWidth="1"/>
    <col min="8980" max="8980" width="13.88671875" style="3" customWidth="1"/>
    <col min="8981" max="8981" width="10.5546875" style="3" bestFit="1" customWidth="1"/>
    <col min="8982" max="8983" width="10.5546875" style="3" customWidth="1"/>
    <col min="8984" max="8984" width="13.109375" style="3" bestFit="1" customWidth="1"/>
    <col min="8985" max="8985" width="9.44140625" style="3" customWidth="1"/>
    <col min="8986" max="8986" width="13.88671875" style="3" customWidth="1"/>
    <col min="8987" max="8987" width="10.5546875" style="3" bestFit="1" customWidth="1"/>
    <col min="8988" max="8989" width="10.5546875" style="3" customWidth="1"/>
    <col min="8990" max="8990" width="13.109375" style="3" bestFit="1" customWidth="1"/>
    <col min="8991" max="9216" width="9.109375" style="3"/>
    <col min="9217" max="9217" width="27.44140625" style="3" customWidth="1"/>
    <col min="9218" max="9218" width="13.88671875" style="3" customWidth="1"/>
    <col min="9219" max="9219" width="10.5546875" style="3" bestFit="1" customWidth="1"/>
    <col min="9220" max="9221" width="10.5546875" style="3" customWidth="1"/>
    <col min="9222" max="9222" width="13.109375" style="3" bestFit="1" customWidth="1"/>
    <col min="9223" max="9223" width="9.44140625" style="3" customWidth="1"/>
    <col min="9224" max="9224" width="13.5546875" style="3" customWidth="1"/>
    <col min="9225" max="9225" width="10.5546875" style="3" bestFit="1" customWidth="1"/>
    <col min="9226" max="9226" width="10.5546875" style="3" customWidth="1"/>
    <col min="9227" max="9227" width="11.109375" style="3" bestFit="1" customWidth="1"/>
    <col min="9228" max="9228" width="13.109375" style="3" bestFit="1" customWidth="1"/>
    <col min="9229" max="9229" width="9.44140625" style="3" customWidth="1"/>
    <col min="9230" max="9230" width="13.88671875" style="3" customWidth="1"/>
    <col min="9231" max="9231" width="10.5546875" style="3" bestFit="1" customWidth="1"/>
    <col min="9232" max="9232" width="10.5546875" style="3" customWidth="1"/>
    <col min="9233" max="9233" width="12.44140625" style="3" bestFit="1" customWidth="1"/>
    <col min="9234" max="9234" width="13.109375" style="3" bestFit="1" customWidth="1"/>
    <col min="9235" max="9235" width="9.44140625" style="3" customWidth="1"/>
    <col min="9236" max="9236" width="13.88671875" style="3" customWidth="1"/>
    <col min="9237" max="9237" width="10.5546875" style="3" bestFit="1" customWidth="1"/>
    <col min="9238" max="9239" width="10.5546875" style="3" customWidth="1"/>
    <col min="9240" max="9240" width="13.109375" style="3" bestFit="1" customWidth="1"/>
    <col min="9241" max="9241" width="9.44140625" style="3" customWidth="1"/>
    <col min="9242" max="9242" width="13.88671875" style="3" customWidth="1"/>
    <col min="9243" max="9243" width="10.5546875" style="3" bestFit="1" customWidth="1"/>
    <col min="9244" max="9245" width="10.5546875" style="3" customWidth="1"/>
    <col min="9246" max="9246" width="13.109375" style="3" bestFit="1" customWidth="1"/>
    <col min="9247" max="9472" width="9.109375" style="3"/>
    <col min="9473" max="9473" width="27.44140625" style="3" customWidth="1"/>
    <col min="9474" max="9474" width="13.88671875" style="3" customWidth="1"/>
    <col min="9475" max="9475" width="10.5546875" style="3" bestFit="1" customWidth="1"/>
    <col min="9476" max="9477" width="10.5546875" style="3" customWidth="1"/>
    <col min="9478" max="9478" width="13.109375" style="3" bestFit="1" customWidth="1"/>
    <col min="9479" max="9479" width="9.44140625" style="3" customWidth="1"/>
    <col min="9480" max="9480" width="13.5546875" style="3" customWidth="1"/>
    <col min="9481" max="9481" width="10.5546875" style="3" bestFit="1" customWidth="1"/>
    <col min="9482" max="9482" width="10.5546875" style="3" customWidth="1"/>
    <col min="9483" max="9483" width="11.109375" style="3" bestFit="1" customWidth="1"/>
    <col min="9484" max="9484" width="13.109375" style="3" bestFit="1" customWidth="1"/>
    <col min="9485" max="9485" width="9.44140625" style="3" customWidth="1"/>
    <col min="9486" max="9486" width="13.88671875" style="3" customWidth="1"/>
    <col min="9487" max="9487" width="10.5546875" style="3" bestFit="1" customWidth="1"/>
    <col min="9488" max="9488" width="10.5546875" style="3" customWidth="1"/>
    <col min="9489" max="9489" width="12.44140625" style="3" bestFit="1" customWidth="1"/>
    <col min="9490" max="9490" width="13.109375" style="3" bestFit="1" customWidth="1"/>
    <col min="9491" max="9491" width="9.44140625" style="3" customWidth="1"/>
    <col min="9492" max="9492" width="13.88671875" style="3" customWidth="1"/>
    <col min="9493" max="9493" width="10.5546875" style="3" bestFit="1" customWidth="1"/>
    <col min="9494" max="9495" width="10.5546875" style="3" customWidth="1"/>
    <col min="9496" max="9496" width="13.109375" style="3" bestFit="1" customWidth="1"/>
    <col min="9497" max="9497" width="9.44140625" style="3" customWidth="1"/>
    <col min="9498" max="9498" width="13.88671875" style="3" customWidth="1"/>
    <col min="9499" max="9499" width="10.5546875" style="3" bestFit="1" customWidth="1"/>
    <col min="9500" max="9501" width="10.5546875" style="3" customWidth="1"/>
    <col min="9502" max="9502" width="13.109375" style="3" bestFit="1" customWidth="1"/>
    <col min="9503" max="9728" width="9.109375" style="3"/>
    <col min="9729" max="9729" width="27.44140625" style="3" customWidth="1"/>
    <col min="9730" max="9730" width="13.88671875" style="3" customWidth="1"/>
    <col min="9731" max="9731" width="10.5546875" style="3" bestFit="1" customWidth="1"/>
    <col min="9732" max="9733" width="10.5546875" style="3" customWidth="1"/>
    <col min="9734" max="9734" width="13.109375" style="3" bestFit="1" customWidth="1"/>
    <col min="9735" max="9735" width="9.44140625" style="3" customWidth="1"/>
    <col min="9736" max="9736" width="13.5546875" style="3" customWidth="1"/>
    <col min="9737" max="9737" width="10.5546875" style="3" bestFit="1" customWidth="1"/>
    <col min="9738" max="9738" width="10.5546875" style="3" customWidth="1"/>
    <col min="9739" max="9739" width="11.109375" style="3" bestFit="1" customWidth="1"/>
    <col min="9740" max="9740" width="13.109375" style="3" bestFit="1" customWidth="1"/>
    <col min="9741" max="9741" width="9.44140625" style="3" customWidth="1"/>
    <col min="9742" max="9742" width="13.88671875" style="3" customWidth="1"/>
    <col min="9743" max="9743" width="10.5546875" style="3" bestFit="1" customWidth="1"/>
    <col min="9744" max="9744" width="10.5546875" style="3" customWidth="1"/>
    <col min="9745" max="9745" width="12.44140625" style="3" bestFit="1" customWidth="1"/>
    <col min="9746" max="9746" width="13.109375" style="3" bestFit="1" customWidth="1"/>
    <col min="9747" max="9747" width="9.44140625" style="3" customWidth="1"/>
    <col min="9748" max="9748" width="13.88671875" style="3" customWidth="1"/>
    <col min="9749" max="9749" width="10.5546875" style="3" bestFit="1" customWidth="1"/>
    <col min="9750" max="9751" width="10.5546875" style="3" customWidth="1"/>
    <col min="9752" max="9752" width="13.109375" style="3" bestFit="1" customWidth="1"/>
    <col min="9753" max="9753" width="9.44140625" style="3" customWidth="1"/>
    <col min="9754" max="9754" width="13.88671875" style="3" customWidth="1"/>
    <col min="9755" max="9755" width="10.5546875" style="3" bestFit="1" customWidth="1"/>
    <col min="9756" max="9757" width="10.5546875" style="3" customWidth="1"/>
    <col min="9758" max="9758" width="13.109375" style="3" bestFit="1" customWidth="1"/>
    <col min="9759" max="9984" width="9.109375" style="3"/>
    <col min="9985" max="9985" width="27.44140625" style="3" customWidth="1"/>
    <col min="9986" max="9986" width="13.88671875" style="3" customWidth="1"/>
    <col min="9987" max="9987" width="10.5546875" style="3" bestFit="1" customWidth="1"/>
    <col min="9988" max="9989" width="10.5546875" style="3" customWidth="1"/>
    <col min="9990" max="9990" width="13.109375" style="3" bestFit="1" customWidth="1"/>
    <col min="9991" max="9991" width="9.44140625" style="3" customWidth="1"/>
    <col min="9992" max="9992" width="13.5546875" style="3" customWidth="1"/>
    <col min="9993" max="9993" width="10.5546875" style="3" bestFit="1" customWidth="1"/>
    <col min="9994" max="9994" width="10.5546875" style="3" customWidth="1"/>
    <col min="9995" max="9995" width="11.109375" style="3" bestFit="1" customWidth="1"/>
    <col min="9996" max="9996" width="13.109375" style="3" bestFit="1" customWidth="1"/>
    <col min="9997" max="9997" width="9.44140625" style="3" customWidth="1"/>
    <col min="9998" max="9998" width="13.88671875" style="3" customWidth="1"/>
    <col min="9999" max="9999" width="10.5546875" style="3" bestFit="1" customWidth="1"/>
    <col min="10000" max="10000" width="10.5546875" style="3" customWidth="1"/>
    <col min="10001" max="10001" width="12.44140625" style="3" bestFit="1" customWidth="1"/>
    <col min="10002" max="10002" width="13.109375" style="3" bestFit="1" customWidth="1"/>
    <col min="10003" max="10003" width="9.44140625" style="3" customWidth="1"/>
    <col min="10004" max="10004" width="13.88671875" style="3" customWidth="1"/>
    <col min="10005" max="10005" width="10.5546875" style="3" bestFit="1" customWidth="1"/>
    <col min="10006" max="10007" width="10.5546875" style="3" customWidth="1"/>
    <col min="10008" max="10008" width="13.109375" style="3" bestFit="1" customWidth="1"/>
    <col min="10009" max="10009" width="9.44140625" style="3" customWidth="1"/>
    <col min="10010" max="10010" width="13.88671875" style="3" customWidth="1"/>
    <col min="10011" max="10011" width="10.5546875" style="3" bestFit="1" customWidth="1"/>
    <col min="10012" max="10013" width="10.5546875" style="3" customWidth="1"/>
    <col min="10014" max="10014" width="13.109375" style="3" bestFit="1" customWidth="1"/>
    <col min="10015" max="10240" width="9.109375" style="3"/>
    <col min="10241" max="10241" width="27.44140625" style="3" customWidth="1"/>
    <col min="10242" max="10242" width="13.88671875" style="3" customWidth="1"/>
    <col min="10243" max="10243" width="10.5546875" style="3" bestFit="1" customWidth="1"/>
    <col min="10244" max="10245" width="10.5546875" style="3" customWidth="1"/>
    <col min="10246" max="10246" width="13.109375" style="3" bestFit="1" customWidth="1"/>
    <col min="10247" max="10247" width="9.44140625" style="3" customWidth="1"/>
    <col min="10248" max="10248" width="13.5546875" style="3" customWidth="1"/>
    <col min="10249" max="10249" width="10.5546875" style="3" bestFit="1" customWidth="1"/>
    <col min="10250" max="10250" width="10.5546875" style="3" customWidth="1"/>
    <col min="10251" max="10251" width="11.109375" style="3" bestFit="1" customWidth="1"/>
    <col min="10252" max="10252" width="13.109375" style="3" bestFit="1" customWidth="1"/>
    <col min="10253" max="10253" width="9.44140625" style="3" customWidth="1"/>
    <col min="10254" max="10254" width="13.88671875" style="3" customWidth="1"/>
    <col min="10255" max="10255" width="10.5546875" style="3" bestFit="1" customWidth="1"/>
    <col min="10256" max="10256" width="10.5546875" style="3" customWidth="1"/>
    <col min="10257" max="10257" width="12.44140625" style="3" bestFit="1" customWidth="1"/>
    <col min="10258" max="10258" width="13.109375" style="3" bestFit="1" customWidth="1"/>
    <col min="10259" max="10259" width="9.44140625" style="3" customWidth="1"/>
    <col min="10260" max="10260" width="13.88671875" style="3" customWidth="1"/>
    <col min="10261" max="10261" width="10.5546875" style="3" bestFit="1" customWidth="1"/>
    <col min="10262" max="10263" width="10.5546875" style="3" customWidth="1"/>
    <col min="10264" max="10264" width="13.109375" style="3" bestFit="1" customWidth="1"/>
    <col min="10265" max="10265" width="9.44140625" style="3" customWidth="1"/>
    <col min="10266" max="10266" width="13.88671875" style="3" customWidth="1"/>
    <col min="10267" max="10267" width="10.5546875" style="3" bestFit="1" customWidth="1"/>
    <col min="10268" max="10269" width="10.5546875" style="3" customWidth="1"/>
    <col min="10270" max="10270" width="13.109375" style="3" bestFit="1" customWidth="1"/>
    <col min="10271" max="10496" width="9.109375" style="3"/>
    <col min="10497" max="10497" width="27.44140625" style="3" customWidth="1"/>
    <col min="10498" max="10498" width="13.88671875" style="3" customWidth="1"/>
    <col min="10499" max="10499" width="10.5546875" style="3" bestFit="1" customWidth="1"/>
    <col min="10500" max="10501" width="10.5546875" style="3" customWidth="1"/>
    <col min="10502" max="10502" width="13.109375" style="3" bestFit="1" customWidth="1"/>
    <col min="10503" max="10503" width="9.44140625" style="3" customWidth="1"/>
    <col min="10504" max="10504" width="13.5546875" style="3" customWidth="1"/>
    <col min="10505" max="10505" width="10.5546875" style="3" bestFit="1" customWidth="1"/>
    <col min="10506" max="10506" width="10.5546875" style="3" customWidth="1"/>
    <col min="10507" max="10507" width="11.109375" style="3" bestFit="1" customWidth="1"/>
    <col min="10508" max="10508" width="13.109375" style="3" bestFit="1" customWidth="1"/>
    <col min="10509" max="10509" width="9.44140625" style="3" customWidth="1"/>
    <col min="10510" max="10510" width="13.88671875" style="3" customWidth="1"/>
    <col min="10511" max="10511" width="10.5546875" style="3" bestFit="1" customWidth="1"/>
    <col min="10512" max="10512" width="10.5546875" style="3" customWidth="1"/>
    <col min="10513" max="10513" width="12.44140625" style="3" bestFit="1" customWidth="1"/>
    <col min="10514" max="10514" width="13.109375" style="3" bestFit="1" customWidth="1"/>
    <col min="10515" max="10515" width="9.44140625" style="3" customWidth="1"/>
    <col min="10516" max="10516" width="13.88671875" style="3" customWidth="1"/>
    <col min="10517" max="10517" width="10.5546875" style="3" bestFit="1" customWidth="1"/>
    <col min="10518" max="10519" width="10.5546875" style="3" customWidth="1"/>
    <col min="10520" max="10520" width="13.109375" style="3" bestFit="1" customWidth="1"/>
    <col min="10521" max="10521" width="9.44140625" style="3" customWidth="1"/>
    <col min="10522" max="10522" width="13.88671875" style="3" customWidth="1"/>
    <col min="10523" max="10523" width="10.5546875" style="3" bestFit="1" customWidth="1"/>
    <col min="10524" max="10525" width="10.5546875" style="3" customWidth="1"/>
    <col min="10526" max="10526" width="13.109375" style="3" bestFit="1" customWidth="1"/>
    <col min="10527" max="10752" width="9.109375" style="3"/>
    <col min="10753" max="10753" width="27.44140625" style="3" customWidth="1"/>
    <col min="10754" max="10754" width="13.88671875" style="3" customWidth="1"/>
    <col min="10755" max="10755" width="10.5546875" style="3" bestFit="1" customWidth="1"/>
    <col min="10756" max="10757" width="10.5546875" style="3" customWidth="1"/>
    <col min="10758" max="10758" width="13.109375" style="3" bestFit="1" customWidth="1"/>
    <col min="10759" max="10759" width="9.44140625" style="3" customWidth="1"/>
    <col min="10760" max="10760" width="13.5546875" style="3" customWidth="1"/>
    <col min="10761" max="10761" width="10.5546875" style="3" bestFit="1" customWidth="1"/>
    <col min="10762" max="10762" width="10.5546875" style="3" customWidth="1"/>
    <col min="10763" max="10763" width="11.109375" style="3" bestFit="1" customWidth="1"/>
    <col min="10764" max="10764" width="13.109375" style="3" bestFit="1" customWidth="1"/>
    <col min="10765" max="10765" width="9.44140625" style="3" customWidth="1"/>
    <col min="10766" max="10766" width="13.88671875" style="3" customWidth="1"/>
    <col min="10767" max="10767" width="10.5546875" style="3" bestFit="1" customWidth="1"/>
    <col min="10768" max="10768" width="10.5546875" style="3" customWidth="1"/>
    <col min="10769" max="10769" width="12.44140625" style="3" bestFit="1" customWidth="1"/>
    <col min="10770" max="10770" width="13.109375" style="3" bestFit="1" customWidth="1"/>
    <col min="10771" max="10771" width="9.44140625" style="3" customWidth="1"/>
    <col min="10772" max="10772" width="13.88671875" style="3" customWidth="1"/>
    <col min="10773" max="10773" width="10.5546875" style="3" bestFit="1" customWidth="1"/>
    <col min="10774" max="10775" width="10.5546875" style="3" customWidth="1"/>
    <col min="10776" max="10776" width="13.109375" style="3" bestFit="1" customWidth="1"/>
    <col min="10777" max="10777" width="9.44140625" style="3" customWidth="1"/>
    <col min="10778" max="10778" width="13.88671875" style="3" customWidth="1"/>
    <col min="10779" max="10779" width="10.5546875" style="3" bestFit="1" customWidth="1"/>
    <col min="10780" max="10781" width="10.5546875" style="3" customWidth="1"/>
    <col min="10782" max="10782" width="13.109375" style="3" bestFit="1" customWidth="1"/>
    <col min="10783" max="11008" width="9.109375" style="3"/>
    <col min="11009" max="11009" width="27.44140625" style="3" customWidth="1"/>
    <col min="11010" max="11010" width="13.88671875" style="3" customWidth="1"/>
    <col min="11011" max="11011" width="10.5546875" style="3" bestFit="1" customWidth="1"/>
    <col min="11012" max="11013" width="10.5546875" style="3" customWidth="1"/>
    <col min="11014" max="11014" width="13.109375" style="3" bestFit="1" customWidth="1"/>
    <col min="11015" max="11015" width="9.44140625" style="3" customWidth="1"/>
    <col min="11016" max="11016" width="13.5546875" style="3" customWidth="1"/>
    <col min="11017" max="11017" width="10.5546875" style="3" bestFit="1" customWidth="1"/>
    <col min="11018" max="11018" width="10.5546875" style="3" customWidth="1"/>
    <col min="11019" max="11019" width="11.109375" style="3" bestFit="1" customWidth="1"/>
    <col min="11020" max="11020" width="13.109375" style="3" bestFit="1" customWidth="1"/>
    <col min="11021" max="11021" width="9.44140625" style="3" customWidth="1"/>
    <col min="11022" max="11022" width="13.88671875" style="3" customWidth="1"/>
    <col min="11023" max="11023" width="10.5546875" style="3" bestFit="1" customWidth="1"/>
    <col min="11024" max="11024" width="10.5546875" style="3" customWidth="1"/>
    <col min="11025" max="11025" width="12.44140625" style="3" bestFit="1" customWidth="1"/>
    <col min="11026" max="11026" width="13.109375" style="3" bestFit="1" customWidth="1"/>
    <col min="11027" max="11027" width="9.44140625" style="3" customWidth="1"/>
    <col min="11028" max="11028" width="13.88671875" style="3" customWidth="1"/>
    <col min="11029" max="11029" width="10.5546875" style="3" bestFit="1" customWidth="1"/>
    <col min="11030" max="11031" width="10.5546875" style="3" customWidth="1"/>
    <col min="11032" max="11032" width="13.109375" style="3" bestFit="1" customWidth="1"/>
    <col min="11033" max="11033" width="9.44140625" style="3" customWidth="1"/>
    <col min="11034" max="11034" width="13.88671875" style="3" customWidth="1"/>
    <col min="11035" max="11035" width="10.5546875" style="3" bestFit="1" customWidth="1"/>
    <col min="11036" max="11037" width="10.5546875" style="3" customWidth="1"/>
    <col min="11038" max="11038" width="13.109375" style="3" bestFit="1" customWidth="1"/>
    <col min="11039" max="11264" width="9.109375" style="3"/>
    <col min="11265" max="11265" width="27.44140625" style="3" customWidth="1"/>
    <col min="11266" max="11266" width="13.88671875" style="3" customWidth="1"/>
    <col min="11267" max="11267" width="10.5546875" style="3" bestFit="1" customWidth="1"/>
    <col min="11268" max="11269" width="10.5546875" style="3" customWidth="1"/>
    <col min="11270" max="11270" width="13.109375" style="3" bestFit="1" customWidth="1"/>
    <col min="11271" max="11271" width="9.44140625" style="3" customWidth="1"/>
    <col min="11272" max="11272" width="13.5546875" style="3" customWidth="1"/>
    <col min="11273" max="11273" width="10.5546875" style="3" bestFit="1" customWidth="1"/>
    <col min="11274" max="11274" width="10.5546875" style="3" customWidth="1"/>
    <col min="11275" max="11275" width="11.109375" style="3" bestFit="1" customWidth="1"/>
    <col min="11276" max="11276" width="13.109375" style="3" bestFit="1" customWidth="1"/>
    <col min="11277" max="11277" width="9.44140625" style="3" customWidth="1"/>
    <col min="11278" max="11278" width="13.88671875" style="3" customWidth="1"/>
    <col min="11279" max="11279" width="10.5546875" style="3" bestFit="1" customWidth="1"/>
    <col min="11280" max="11280" width="10.5546875" style="3" customWidth="1"/>
    <col min="11281" max="11281" width="12.44140625" style="3" bestFit="1" customWidth="1"/>
    <col min="11282" max="11282" width="13.109375" style="3" bestFit="1" customWidth="1"/>
    <col min="11283" max="11283" width="9.44140625" style="3" customWidth="1"/>
    <col min="11284" max="11284" width="13.88671875" style="3" customWidth="1"/>
    <col min="11285" max="11285" width="10.5546875" style="3" bestFit="1" customWidth="1"/>
    <col min="11286" max="11287" width="10.5546875" style="3" customWidth="1"/>
    <col min="11288" max="11288" width="13.109375" style="3" bestFit="1" customWidth="1"/>
    <col min="11289" max="11289" width="9.44140625" style="3" customWidth="1"/>
    <col min="11290" max="11290" width="13.88671875" style="3" customWidth="1"/>
    <col min="11291" max="11291" width="10.5546875" style="3" bestFit="1" customWidth="1"/>
    <col min="11292" max="11293" width="10.5546875" style="3" customWidth="1"/>
    <col min="11294" max="11294" width="13.109375" style="3" bestFit="1" customWidth="1"/>
    <col min="11295" max="11520" width="9.109375" style="3"/>
    <col min="11521" max="11521" width="27.44140625" style="3" customWidth="1"/>
    <col min="11522" max="11522" width="13.88671875" style="3" customWidth="1"/>
    <col min="11523" max="11523" width="10.5546875" style="3" bestFit="1" customWidth="1"/>
    <col min="11524" max="11525" width="10.5546875" style="3" customWidth="1"/>
    <col min="11526" max="11526" width="13.109375" style="3" bestFit="1" customWidth="1"/>
    <col min="11527" max="11527" width="9.44140625" style="3" customWidth="1"/>
    <col min="11528" max="11528" width="13.5546875" style="3" customWidth="1"/>
    <col min="11529" max="11529" width="10.5546875" style="3" bestFit="1" customWidth="1"/>
    <col min="11530" max="11530" width="10.5546875" style="3" customWidth="1"/>
    <col min="11531" max="11531" width="11.109375" style="3" bestFit="1" customWidth="1"/>
    <col min="11532" max="11532" width="13.109375" style="3" bestFit="1" customWidth="1"/>
    <col min="11533" max="11533" width="9.44140625" style="3" customWidth="1"/>
    <col min="11534" max="11534" width="13.88671875" style="3" customWidth="1"/>
    <col min="11535" max="11535" width="10.5546875" style="3" bestFit="1" customWidth="1"/>
    <col min="11536" max="11536" width="10.5546875" style="3" customWidth="1"/>
    <col min="11537" max="11537" width="12.44140625" style="3" bestFit="1" customWidth="1"/>
    <col min="11538" max="11538" width="13.109375" style="3" bestFit="1" customWidth="1"/>
    <col min="11539" max="11539" width="9.44140625" style="3" customWidth="1"/>
    <col min="11540" max="11540" width="13.88671875" style="3" customWidth="1"/>
    <col min="11541" max="11541" width="10.5546875" style="3" bestFit="1" customWidth="1"/>
    <col min="11542" max="11543" width="10.5546875" style="3" customWidth="1"/>
    <col min="11544" max="11544" width="13.109375" style="3" bestFit="1" customWidth="1"/>
    <col min="11545" max="11545" width="9.44140625" style="3" customWidth="1"/>
    <col min="11546" max="11546" width="13.88671875" style="3" customWidth="1"/>
    <col min="11547" max="11547" width="10.5546875" style="3" bestFit="1" customWidth="1"/>
    <col min="11548" max="11549" width="10.5546875" style="3" customWidth="1"/>
    <col min="11550" max="11550" width="13.109375" style="3" bestFit="1" customWidth="1"/>
    <col min="11551" max="11776" width="9.109375" style="3"/>
    <col min="11777" max="11777" width="27.44140625" style="3" customWidth="1"/>
    <col min="11778" max="11778" width="13.88671875" style="3" customWidth="1"/>
    <col min="11779" max="11779" width="10.5546875" style="3" bestFit="1" customWidth="1"/>
    <col min="11780" max="11781" width="10.5546875" style="3" customWidth="1"/>
    <col min="11782" max="11782" width="13.109375" style="3" bestFit="1" customWidth="1"/>
    <col min="11783" max="11783" width="9.44140625" style="3" customWidth="1"/>
    <col min="11784" max="11784" width="13.5546875" style="3" customWidth="1"/>
    <col min="11785" max="11785" width="10.5546875" style="3" bestFit="1" customWidth="1"/>
    <col min="11786" max="11786" width="10.5546875" style="3" customWidth="1"/>
    <col min="11787" max="11787" width="11.109375" style="3" bestFit="1" customWidth="1"/>
    <col min="11788" max="11788" width="13.109375" style="3" bestFit="1" customWidth="1"/>
    <col min="11789" max="11789" width="9.44140625" style="3" customWidth="1"/>
    <col min="11790" max="11790" width="13.88671875" style="3" customWidth="1"/>
    <col min="11791" max="11791" width="10.5546875" style="3" bestFit="1" customWidth="1"/>
    <col min="11792" max="11792" width="10.5546875" style="3" customWidth="1"/>
    <col min="11793" max="11793" width="12.44140625" style="3" bestFit="1" customWidth="1"/>
    <col min="11794" max="11794" width="13.109375" style="3" bestFit="1" customWidth="1"/>
    <col min="11795" max="11795" width="9.44140625" style="3" customWidth="1"/>
    <col min="11796" max="11796" width="13.88671875" style="3" customWidth="1"/>
    <col min="11797" max="11797" width="10.5546875" style="3" bestFit="1" customWidth="1"/>
    <col min="11798" max="11799" width="10.5546875" style="3" customWidth="1"/>
    <col min="11800" max="11800" width="13.109375" style="3" bestFit="1" customWidth="1"/>
    <col min="11801" max="11801" width="9.44140625" style="3" customWidth="1"/>
    <col min="11802" max="11802" width="13.88671875" style="3" customWidth="1"/>
    <col min="11803" max="11803" width="10.5546875" style="3" bestFit="1" customWidth="1"/>
    <col min="11804" max="11805" width="10.5546875" style="3" customWidth="1"/>
    <col min="11806" max="11806" width="13.109375" style="3" bestFit="1" customWidth="1"/>
    <col min="11807" max="12032" width="9.109375" style="3"/>
    <col min="12033" max="12033" width="27.44140625" style="3" customWidth="1"/>
    <col min="12034" max="12034" width="13.88671875" style="3" customWidth="1"/>
    <col min="12035" max="12035" width="10.5546875" style="3" bestFit="1" customWidth="1"/>
    <col min="12036" max="12037" width="10.5546875" style="3" customWidth="1"/>
    <col min="12038" max="12038" width="13.109375" style="3" bestFit="1" customWidth="1"/>
    <col min="12039" max="12039" width="9.44140625" style="3" customWidth="1"/>
    <col min="12040" max="12040" width="13.5546875" style="3" customWidth="1"/>
    <col min="12041" max="12041" width="10.5546875" style="3" bestFit="1" customWidth="1"/>
    <col min="12042" max="12042" width="10.5546875" style="3" customWidth="1"/>
    <col min="12043" max="12043" width="11.109375" style="3" bestFit="1" customWidth="1"/>
    <col min="12044" max="12044" width="13.109375" style="3" bestFit="1" customWidth="1"/>
    <col min="12045" max="12045" width="9.44140625" style="3" customWidth="1"/>
    <col min="12046" max="12046" width="13.88671875" style="3" customWidth="1"/>
    <col min="12047" max="12047" width="10.5546875" style="3" bestFit="1" customWidth="1"/>
    <col min="12048" max="12048" width="10.5546875" style="3" customWidth="1"/>
    <col min="12049" max="12049" width="12.44140625" style="3" bestFit="1" customWidth="1"/>
    <col min="12050" max="12050" width="13.109375" style="3" bestFit="1" customWidth="1"/>
    <col min="12051" max="12051" width="9.44140625" style="3" customWidth="1"/>
    <col min="12052" max="12052" width="13.88671875" style="3" customWidth="1"/>
    <col min="12053" max="12053" width="10.5546875" style="3" bestFit="1" customWidth="1"/>
    <col min="12054" max="12055" width="10.5546875" style="3" customWidth="1"/>
    <col min="12056" max="12056" width="13.109375" style="3" bestFit="1" customWidth="1"/>
    <col min="12057" max="12057" width="9.44140625" style="3" customWidth="1"/>
    <col min="12058" max="12058" width="13.88671875" style="3" customWidth="1"/>
    <col min="12059" max="12059" width="10.5546875" style="3" bestFit="1" customWidth="1"/>
    <col min="12060" max="12061" width="10.5546875" style="3" customWidth="1"/>
    <col min="12062" max="12062" width="13.109375" style="3" bestFit="1" customWidth="1"/>
    <col min="12063" max="12288" width="9.109375" style="3"/>
    <col min="12289" max="12289" width="27.44140625" style="3" customWidth="1"/>
    <col min="12290" max="12290" width="13.88671875" style="3" customWidth="1"/>
    <col min="12291" max="12291" width="10.5546875" style="3" bestFit="1" customWidth="1"/>
    <col min="12292" max="12293" width="10.5546875" style="3" customWidth="1"/>
    <col min="12294" max="12294" width="13.109375" style="3" bestFit="1" customWidth="1"/>
    <col min="12295" max="12295" width="9.44140625" style="3" customWidth="1"/>
    <col min="12296" max="12296" width="13.5546875" style="3" customWidth="1"/>
    <col min="12297" max="12297" width="10.5546875" style="3" bestFit="1" customWidth="1"/>
    <col min="12298" max="12298" width="10.5546875" style="3" customWidth="1"/>
    <col min="12299" max="12299" width="11.109375" style="3" bestFit="1" customWidth="1"/>
    <col min="12300" max="12300" width="13.109375" style="3" bestFit="1" customWidth="1"/>
    <col min="12301" max="12301" width="9.44140625" style="3" customWidth="1"/>
    <col min="12302" max="12302" width="13.88671875" style="3" customWidth="1"/>
    <col min="12303" max="12303" width="10.5546875" style="3" bestFit="1" customWidth="1"/>
    <col min="12304" max="12304" width="10.5546875" style="3" customWidth="1"/>
    <col min="12305" max="12305" width="12.44140625" style="3" bestFit="1" customWidth="1"/>
    <col min="12306" max="12306" width="13.109375" style="3" bestFit="1" customWidth="1"/>
    <col min="12307" max="12307" width="9.44140625" style="3" customWidth="1"/>
    <col min="12308" max="12308" width="13.88671875" style="3" customWidth="1"/>
    <col min="12309" max="12309" width="10.5546875" style="3" bestFit="1" customWidth="1"/>
    <col min="12310" max="12311" width="10.5546875" style="3" customWidth="1"/>
    <col min="12312" max="12312" width="13.109375" style="3" bestFit="1" customWidth="1"/>
    <col min="12313" max="12313" width="9.44140625" style="3" customWidth="1"/>
    <col min="12314" max="12314" width="13.88671875" style="3" customWidth="1"/>
    <col min="12315" max="12315" width="10.5546875" style="3" bestFit="1" customWidth="1"/>
    <col min="12316" max="12317" width="10.5546875" style="3" customWidth="1"/>
    <col min="12318" max="12318" width="13.109375" style="3" bestFit="1" customWidth="1"/>
    <col min="12319" max="12544" width="9.109375" style="3"/>
    <col min="12545" max="12545" width="27.44140625" style="3" customWidth="1"/>
    <col min="12546" max="12546" width="13.88671875" style="3" customWidth="1"/>
    <col min="12547" max="12547" width="10.5546875" style="3" bestFit="1" customWidth="1"/>
    <col min="12548" max="12549" width="10.5546875" style="3" customWidth="1"/>
    <col min="12550" max="12550" width="13.109375" style="3" bestFit="1" customWidth="1"/>
    <col min="12551" max="12551" width="9.44140625" style="3" customWidth="1"/>
    <col min="12552" max="12552" width="13.5546875" style="3" customWidth="1"/>
    <col min="12553" max="12553" width="10.5546875" style="3" bestFit="1" customWidth="1"/>
    <col min="12554" max="12554" width="10.5546875" style="3" customWidth="1"/>
    <col min="12555" max="12555" width="11.109375" style="3" bestFit="1" customWidth="1"/>
    <col min="12556" max="12556" width="13.109375" style="3" bestFit="1" customWidth="1"/>
    <col min="12557" max="12557" width="9.44140625" style="3" customWidth="1"/>
    <col min="12558" max="12558" width="13.88671875" style="3" customWidth="1"/>
    <col min="12559" max="12559" width="10.5546875" style="3" bestFit="1" customWidth="1"/>
    <col min="12560" max="12560" width="10.5546875" style="3" customWidth="1"/>
    <col min="12561" max="12561" width="12.44140625" style="3" bestFit="1" customWidth="1"/>
    <col min="12562" max="12562" width="13.109375" style="3" bestFit="1" customWidth="1"/>
    <col min="12563" max="12563" width="9.44140625" style="3" customWidth="1"/>
    <col min="12564" max="12564" width="13.88671875" style="3" customWidth="1"/>
    <col min="12565" max="12565" width="10.5546875" style="3" bestFit="1" customWidth="1"/>
    <col min="12566" max="12567" width="10.5546875" style="3" customWidth="1"/>
    <col min="12568" max="12568" width="13.109375" style="3" bestFit="1" customWidth="1"/>
    <col min="12569" max="12569" width="9.44140625" style="3" customWidth="1"/>
    <col min="12570" max="12570" width="13.88671875" style="3" customWidth="1"/>
    <col min="12571" max="12571" width="10.5546875" style="3" bestFit="1" customWidth="1"/>
    <col min="12572" max="12573" width="10.5546875" style="3" customWidth="1"/>
    <col min="12574" max="12574" width="13.109375" style="3" bestFit="1" customWidth="1"/>
    <col min="12575" max="12800" width="9.109375" style="3"/>
    <col min="12801" max="12801" width="27.44140625" style="3" customWidth="1"/>
    <col min="12802" max="12802" width="13.88671875" style="3" customWidth="1"/>
    <col min="12803" max="12803" width="10.5546875" style="3" bestFit="1" customWidth="1"/>
    <col min="12804" max="12805" width="10.5546875" style="3" customWidth="1"/>
    <col min="12806" max="12806" width="13.109375" style="3" bestFit="1" customWidth="1"/>
    <col min="12807" max="12807" width="9.44140625" style="3" customWidth="1"/>
    <col min="12808" max="12808" width="13.5546875" style="3" customWidth="1"/>
    <col min="12809" max="12809" width="10.5546875" style="3" bestFit="1" customWidth="1"/>
    <col min="12810" max="12810" width="10.5546875" style="3" customWidth="1"/>
    <col min="12811" max="12811" width="11.109375" style="3" bestFit="1" customWidth="1"/>
    <col min="12812" max="12812" width="13.109375" style="3" bestFit="1" customWidth="1"/>
    <col min="12813" max="12813" width="9.44140625" style="3" customWidth="1"/>
    <col min="12814" max="12814" width="13.88671875" style="3" customWidth="1"/>
    <col min="12815" max="12815" width="10.5546875" style="3" bestFit="1" customWidth="1"/>
    <col min="12816" max="12816" width="10.5546875" style="3" customWidth="1"/>
    <col min="12817" max="12817" width="12.44140625" style="3" bestFit="1" customWidth="1"/>
    <col min="12818" max="12818" width="13.109375" style="3" bestFit="1" customWidth="1"/>
    <col min="12819" max="12819" width="9.44140625" style="3" customWidth="1"/>
    <col min="12820" max="12820" width="13.88671875" style="3" customWidth="1"/>
    <col min="12821" max="12821" width="10.5546875" style="3" bestFit="1" customWidth="1"/>
    <col min="12822" max="12823" width="10.5546875" style="3" customWidth="1"/>
    <col min="12824" max="12824" width="13.109375" style="3" bestFit="1" customWidth="1"/>
    <col min="12825" max="12825" width="9.44140625" style="3" customWidth="1"/>
    <col min="12826" max="12826" width="13.88671875" style="3" customWidth="1"/>
    <col min="12827" max="12827" width="10.5546875" style="3" bestFit="1" customWidth="1"/>
    <col min="12828" max="12829" width="10.5546875" style="3" customWidth="1"/>
    <col min="12830" max="12830" width="13.109375" style="3" bestFit="1" customWidth="1"/>
    <col min="12831" max="13056" width="9.109375" style="3"/>
    <col min="13057" max="13057" width="27.44140625" style="3" customWidth="1"/>
    <col min="13058" max="13058" width="13.88671875" style="3" customWidth="1"/>
    <col min="13059" max="13059" width="10.5546875" style="3" bestFit="1" customWidth="1"/>
    <col min="13060" max="13061" width="10.5546875" style="3" customWidth="1"/>
    <col min="13062" max="13062" width="13.109375" style="3" bestFit="1" customWidth="1"/>
    <col min="13063" max="13063" width="9.44140625" style="3" customWidth="1"/>
    <col min="13064" max="13064" width="13.5546875" style="3" customWidth="1"/>
    <col min="13065" max="13065" width="10.5546875" style="3" bestFit="1" customWidth="1"/>
    <col min="13066" max="13066" width="10.5546875" style="3" customWidth="1"/>
    <col min="13067" max="13067" width="11.109375" style="3" bestFit="1" customWidth="1"/>
    <col min="13068" max="13068" width="13.109375" style="3" bestFit="1" customWidth="1"/>
    <col min="13069" max="13069" width="9.44140625" style="3" customWidth="1"/>
    <col min="13070" max="13070" width="13.88671875" style="3" customWidth="1"/>
    <col min="13071" max="13071" width="10.5546875" style="3" bestFit="1" customWidth="1"/>
    <col min="13072" max="13072" width="10.5546875" style="3" customWidth="1"/>
    <col min="13073" max="13073" width="12.44140625" style="3" bestFit="1" customWidth="1"/>
    <col min="13074" max="13074" width="13.109375" style="3" bestFit="1" customWidth="1"/>
    <col min="13075" max="13075" width="9.44140625" style="3" customWidth="1"/>
    <col min="13076" max="13076" width="13.88671875" style="3" customWidth="1"/>
    <col min="13077" max="13077" width="10.5546875" style="3" bestFit="1" customWidth="1"/>
    <col min="13078" max="13079" width="10.5546875" style="3" customWidth="1"/>
    <col min="13080" max="13080" width="13.109375" style="3" bestFit="1" customWidth="1"/>
    <col min="13081" max="13081" width="9.44140625" style="3" customWidth="1"/>
    <col min="13082" max="13082" width="13.88671875" style="3" customWidth="1"/>
    <col min="13083" max="13083" width="10.5546875" style="3" bestFit="1" customWidth="1"/>
    <col min="13084" max="13085" width="10.5546875" style="3" customWidth="1"/>
    <col min="13086" max="13086" width="13.109375" style="3" bestFit="1" customWidth="1"/>
    <col min="13087" max="13312" width="9.109375" style="3"/>
    <col min="13313" max="13313" width="27.44140625" style="3" customWidth="1"/>
    <col min="13314" max="13314" width="13.88671875" style="3" customWidth="1"/>
    <col min="13315" max="13315" width="10.5546875" style="3" bestFit="1" customWidth="1"/>
    <col min="13316" max="13317" width="10.5546875" style="3" customWidth="1"/>
    <col min="13318" max="13318" width="13.109375" style="3" bestFit="1" customWidth="1"/>
    <col min="13319" max="13319" width="9.44140625" style="3" customWidth="1"/>
    <col min="13320" max="13320" width="13.5546875" style="3" customWidth="1"/>
    <col min="13321" max="13321" width="10.5546875" style="3" bestFit="1" customWidth="1"/>
    <col min="13322" max="13322" width="10.5546875" style="3" customWidth="1"/>
    <col min="13323" max="13323" width="11.109375" style="3" bestFit="1" customWidth="1"/>
    <col min="13324" max="13324" width="13.109375" style="3" bestFit="1" customWidth="1"/>
    <col min="13325" max="13325" width="9.44140625" style="3" customWidth="1"/>
    <col min="13326" max="13326" width="13.88671875" style="3" customWidth="1"/>
    <col min="13327" max="13327" width="10.5546875" style="3" bestFit="1" customWidth="1"/>
    <col min="13328" max="13328" width="10.5546875" style="3" customWidth="1"/>
    <col min="13329" max="13329" width="12.44140625" style="3" bestFit="1" customWidth="1"/>
    <col min="13330" max="13330" width="13.109375" style="3" bestFit="1" customWidth="1"/>
    <col min="13331" max="13331" width="9.44140625" style="3" customWidth="1"/>
    <col min="13332" max="13332" width="13.88671875" style="3" customWidth="1"/>
    <col min="13333" max="13333" width="10.5546875" style="3" bestFit="1" customWidth="1"/>
    <col min="13334" max="13335" width="10.5546875" style="3" customWidth="1"/>
    <col min="13336" max="13336" width="13.109375" style="3" bestFit="1" customWidth="1"/>
    <col min="13337" max="13337" width="9.44140625" style="3" customWidth="1"/>
    <col min="13338" max="13338" width="13.88671875" style="3" customWidth="1"/>
    <col min="13339" max="13339" width="10.5546875" style="3" bestFit="1" customWidth="1"/>
    <col min="13340" max="13341" width="10.5546875" style="3" customWidth="1"/>
    <col min="13342" max="13342" width="13.109375" style="3" bestFit="1" customWidth="1"/>
    <col min="13343" max="13568" width="9.109375" style="3"/>
    <col min="13569" max="13569" width="27.44140625" style="3" customWidth="1"/>
    <col min="13570" max="13570" width="13.88671875" style="3" customWidth="1"/>
    <col min="13571" max="13571" width="10.5546875" style="3" bestFit="1" customWidth="1"/>
    <col min="13572" max="13573" width="10.5546875" style="3" customWidth="1"/>
    <col min="13574" max="13574" width="13.109375" style="3" bestFit="1" customWidth="1"/>
    <col min="13575" max="13575" width="9.44140625" style="3" customWidth="1"/>
    <col min="13576" max="13576" width="13.5546875" style="3" customWidth="1"/>
    <col min="13577" max="13577" width="10.5546875" style="3" bestFit="1" customWidth="1"/>
    <col min="13578" max="13578" width="10.5546875" style="3" customWidth="1"/>
    <col min="13579" max="13579" width="11.109375" style="3" bestFit="1" customWidth="1"/>
    <col min="13580" max="13580" width="13.109375" style="3" bestFit="1" customWidth="1"/>
    <col min="13581" max="13581" width="9.44140625" style="3" customWidth="1"/>
    <col min="13582" max="13582" width="13.88671875" style="3" customWidth="1"/>
    <col min="13583" max="13583" width="10.5546875" style="3" bestFit="1" customWidth="1"/>
    <col min="13584" max="13584" width="10.5546875" style="3" customWidth="1"/>
    <col min="13585" max="13585" width="12.44140625" style="3" bestFit="1" customWidth="1"/>
    <col min="13586" max="13586" width="13.109375" style="3" bestFit="1" customWidth="1"/>
    <col min="13587" max="13587" width="9.44140625" style="3" customWidth="1"/>
    <col min="13588" max="13588" width="13.88671875" style="3" customWidth="1"/>
    <col min="13589" max="13589" width="10.5546875" style="3" bestFit="1" customWidth="1"/>
    <col min="13590" max="13591" width="10.5546875" style="3" customWidth="1"/>
    <col min="13592" max="13592" width="13.109375" style="3" bestFit="1" customWidth="1"/>
    <col min="13593" max="13593" width="9.44140625" style="3" customWidth="1"/>
    <col min="13594" max="13594" width="13.88671875" style="3" customWidth="1"/>
    <col min="13595" max="13595" width="10.5546875" style="3" bestFit="1" customWidth="1"/>
    <col min="13596" max="13597" width="10.5546875" style="3" customWidth="1"/>
    <col min="13598" max="13598" width="13.109375" style="3" bestFit="1" customWidth="1"/>
    <col min="13599" max="13824" width="9.109375" style="3"/>
    <col min="13825" max="13825" width="27.44140625" style="3" customWidth="1"/>
    <col min="13826" max="13826" width="13.88671875" style="3" customWidth="1"/>
    <col min="13827" max="13827" width="10.5546875" style="3" bestFit="1" customWidth="1"/>
    <col min="13828" max="13829" width="10.5546875" style="3" customWidth="1"/>
    <col min="13830" max="13830" width="13.109375" style="3" bestFit="1" customWidth="1"/>
    <col min="13831" max="13831" width="9.44140625" style="3" customWidth="1"/>
    <col min="13832" max="13832" width="13.5546875" style="3" customWidth="1"/>
    <col min="13833" max="13833" width="10.5546875" style="3" bestFit="1" customWidth="1"/>
    <col min="13834" max="13834" width="10.5546875" style="3" customWidth="1"/>
    <col min="13835" max="13835" width="11.109375" style="3" bestFit="1" customWidth="1"/>
    <col min="13836" max="13836" width="13.109375" style="3" bestFit="1" customWidth="1"/>
    <col min="13837" max="13837" width="9.44140625" style="3" customWidth="1"/>
    <col min="13838" max="13838" width="13.88671875" style="3" customWidth="1"/>
    <col min="13839" max="13839" width="10.5546875" style="3" bestFit="1" customWidth="1"/>
    <col min="13840" max="13840" width="10.5546875" style="3" customWidth="1"/>
    <col min="13841" max="13841" width="12.44140625" style="3" bestFit="1" customWidth="1"/>
    <col min="13842" max="13842" width="13.109375" style="3" bestFit="1" customWidth="1"/>
    <col min="13843" max="13843" width="9.44140625" style="3" customWidth="1"/>
    <col min="13844" max="13844" width="13.88671875" style="3" customWidth="1"/>
    <col min="13845" max="13845" width="10.5546875" style="3" bestFit="1" customWidth="1"/>
    <col min="13846" max="13847" width="10.5546875" style="3" customWidth="1"/>
    <col min="13848" max="13848" width="13.109375" style="3" bestFit="1" customWidth="1"/>
    <col min="13849" max="13849" width="9.44140625" style="3" customWidth="1"/>
    <col min="13850" max="13850" width="13.88671875" style="3" customWidth="1"/>
    <col min="13851" max="13851" width="10.5546875" style="3" bestFit="1" customWidth="1"/>
    <col min="13852" max="13853" width="10.5546875" style="3" customWidth="1"/>
    <col min="13854" max="13854" width="13.109375" style="3" bestFit="1" customWidth="1"/>
    <col min="13855" max="14080" width="9.109375" style="3"/>
    <col min="14081" max="14081" width="27.44140625" style="3" customWidth="1"/>
    <col min="14082" max="14082" width="13.88671875" style="3" customWidth="1"/>
    <col min="14083" max="14083" width="10.5546875" style="3" bestFit="1" customWidth="1"/>
    <col min="14084" max="14085" width="10.5546875" style="3" customWidth="1"/>
    <col min="14086" max="14086" width="13.109375" style="3" bestFit="1" customWidth="1"/>
    <col min="14087" max="14087" width="9.44140625" style="3" customWidth="1"/>
    <col min="14088" max="14088" width="13.5546875" style="3" customWidth="1"/>
    <col min="14089" max="14089" width="10.5546875" style="3" bestFit="1" customWidth="1"/>
    <col min="14090" max="14090" width="10.5546875" style="3" customWidth="1"/>
    <col min="14091" max="14091" width="11.109375" style="3" bestFit="1" customWidth="1"/>
    <col min="14092" max="14092" width="13.109375" style="3" bestFit="1" customWidth="1"/>
    <col min="14093" max="14093" width="9.44140625" style="3" customWidth="1"/>
    <col min="14094" max="14094" width="13.88671875" style="3" customWidth="1"/>
    <col min="14095" max="14095" width="10.5546875" style="3" bestFit="1" customWidth="1"/>
    <col min="14096" max="14096" width="10.5546875" style="3" customWidth="1"/>
    <col min="14097" max="14097" width="12.44140625" style="3" bestFit="1" customWidth="1"/>
    <col min="14098" max="14098" width="13.109375" style="3" bestFit="1" customWidth="1"/>
    <col min="14099" max="14099" width="9.44140625" style="3" customWidth="1"/>
    <col min="14100" max="14100" width="13.88671875" style="3" customWidth="1"/>
    <col min="14101" max="14101" width="10.5546875" style="3" bestFit="1" customWidth="1"/>
    <col min="14102" max="14103" width="10.5546875" style="3" customWidth="1"/>
    <col min="14104" max="14104" width="13.109375" style="3" bestFit="1" customWidth="1"/>
    <col min="14105" max="14105" width="9.44140625" style="3" customWidth="1"/>
    <col min="14106" max="14106" width="13.88671875" style="3" customWidth="1"/>
    <col min="14107" max="14107" width="10.5546875" style="3" bestFit="1" customWidth="1"/>
    <col min="14108" max="14109" width="10.5546875" style="3" customWidth="1"/>
    <col min="14110" max="14110" width="13.109375" style="3" bestFit="1" customWidth="1"/>
    <col min="14111" max="14336" width="9.109375" style="3"/>
    <col min="14337" max="14337" width="27.44140625" style="3" customWidth="1"/>
    <col min="14338" max="14338" width="13.88671875" style="3" customWidth="1"/>
    <col min="14339" max="14339" width="10.5546875" style="3" bestFit="1" customWidth="1"/>
    <col min="14340" max="14341" width="10.5546875" style="3" customWidth="1"/>
    <col min="14342" max="14342" width="13.109375" style="3" bestFit="1" customWidth="1"/>
    <col min="14343" max="14343" width="9.44140625" style="3" customWidth="1"/>
    <col min="14344" max="14344" width="13.5546875" style="3" customWidth="1"/>
    <col min="14345" max="14345" width="10.5546875" style="3" bestFit="1" customWidth="1"/>
    <col min="14346" max="14346" width="10.5546875" style="3" customWidth="1"/>
    <col min="14347" max="14347" width="11.109375" style="3" bestFit="1" customWidth="1"/>
    <col min="14348" max="14348" width="13.109375" style="3" bestFit="1" customWidth="1"/>
    <col min="14349" max="14349" width="9.44140625" style="3" customWidth="1"/>
    <col min="14350" max="14350" width="13.88671875" style="3" customWidth="1"/>
    <col min="14351" max="14351" width="10.5546875" style="3" bestFit="1" customWidth="1"/>
    <col min="14352" max="14352" width="10.5546875" style="3" customWidth="1"/>
    <col min="14353" max="14353" width="12.44140625" style="3" bestFit="1" customWidth="1"/>
    <col min="14354" max="14354" width="13.109375" style="3" bestFit="1" customWidth="1"/>
    <col min="14355" max="14355" width="9.44140625" style="3" customWidth="1"/>
    <col min="14356" max="14356" width="13.88671875" style="3" customWidth="1"/>
    <col min="14357" max="14357" width="10.5546875" style="3" bestFit="1" customWidth="1"/>
    <col min="14358" max="14359" width="10.5546875" style="3" customWidth="1"/>
    <col min="14360" max="14360" width="13.109375" style="3" bestFit="1" customWidth="1"/>
    <col min="14361" max="14361" width="9.44140625" style="3" customWidth="1"/>
    <col min="14362" max="14362" width="13.88671875" style="3" customWidth="1"/>
    <col min="14363" max="14363" width="10.5546875" style="3" bestFit="1" customWidth="1"/>
    <col min="14364" max="14365" width="10.5546875" style="3" customWidth="1"/>
    <col min="14366" max="14366" width="13.109375" style="3" bestFit="1" customWidth="1"/>
    <col min="14367" max="14592" width="9.109375" style="3"/>
    <col min="14593" max="14593" width="27.44140625" style="3" customWidth="1"/>
    <col min="14594" max="14594" width="13.88671875" style="3" customWidth="1"/>
    <col min="14595" max="14595" width="10.5546875" style="3" bestFit="1" customWidth="1"/>
    <col min="14596" max="14597" width="10.5546875" style="3" customWidth="1"/>
    <col min="14598" max="14598" width="13.109375" style="3" bestFit="1" customWidth="1"/>
    <col min="14599" max="14599" width="9.44140625" style="3" customWidth="1"/>
    <col min="14600" max="14600" width="13.5546875" style="3" customWidth="1"/>
    <col min="14601" max="14601" width="10.5546875" style="3" bestFit="1" customWidth="1"/>
    <col min="14602" max="14602" width="10.5546875" style="3" customWidth="1"/>
    <col min="14603" max="14603" width="11.109375" style="3" bestFit="1" customWidth="1"/>
    <col min="14604" max="14604" width="13.109375" style="3" bestFit="1" customWidth="1"/>
    <col min="14605" max="14605" width="9.44140625" style="3" customWidth="1"/>
    <col min="14606" max="14606" width="13.88671875" style="3" customWidth="1"/>
    <col min="14607" max="14607" width="10.5546875" style="3" bestFit="1" customWidth="1"/>
    <col min="14608" max="14608" width="10.5546875" style="3" customWidth="1"/>
    <col min="14609" max="14609" width="12.44140625" style="3" bestFit="1" customWidth="1"/>
    <col min="14610" max="14610" width="13.109375" style="3" bestFit="1" customWidth="1"/>
    <col min="14611" max="14611" width="9.44140625" style="3" customWidth="1"/>
    <col min="14612" max="14612" width="13.88671875" style="3" customWidth="1"/>
    <col min="14613" max="14613" width="10.5546875" style="3" bestFit="1" customWidth="1"/>
    <col min="14614" max="14615" width="10.5546875" style="3" customWidth="1"/>
    <col min="14616" max="14616" width="13.109375" style="3" bestFit="1" customWidth="1"/>
    <col min="14617" max="14617" width="9.44140625" style="3" customWidth="1"/>
    <col min="14618" max="14618" width="13.88671875" style="3" customWidth="1"/>
    <col min="14619" max="14619" width="10.5546875" style="3" bestFit="1" customWidth="1"/>
    <col min="14620" max="14621" width="10.5546875" style="3" customWidth="1"/>
    <col min="14622" max="14622" width="13.109375" style="3" bestFit="1" customWidth="1"/>
    <col min="14623" max="14848" width="9.109375" style="3"/>
    <col min="14849" max="14849" width="27.44140625" style="3" customWidth="1"/>
    <col min="14850" max="14850" width="13.88671875" style="3" customWidth="1"/>
    <col min="14851" max="14851" width="10.5546875" style="3" bestFit="1" customWidth="1"/>
    <col min="14852" max="14853" width="10.5546875" style="3" customWidth="1"/>
    <col min="14854" max="14854" width="13.109375" style="3" bestFit="1" customWidth="1"/>
    <col min="14855" max="14855" width="9.44140625" style="3" customWidth="1"/>
    <col min="14856" max="14856" width="13.5546875" style="3" customWidth="1"/>
    <col min="14857" max="14857" width="10.5546875" style="3" bestFit="1" customWidth="1"/>
    <col min="14858" max="14858" width="10.5546875" style="3" customWidth="1"/>
    <col min="14859" max="14859" width="11.109375" style="3" bestFit="1" customWidth="1"/>
    <col min="14860" max="14860" width="13.109375" style="3" bestFit="1" customWidth="1"/>
    <col min="14861" max="14861" width="9.44140625" style="3" customWidth="1"/>
    <col min="14862" max="14862" width="13.88671875" style="3" customWidth="1"/>
    <col min="14863" max="14863" width="10.5546875" style="3" bestFit="1" customWidth="1"/>
    <col min="14864" max="14864" width="10.5546875" style="3" customWidth="1"/>
    <col min="14865" max="14865" width="12.44140625" style="3" bestFit="1" customWidth="1"/>
    <col min="14866" max="14866" width="13.109375" style="3" bestFit="1" customWidth="1"/>
    <col min="14867" max="14867" width="9.44140625" style="3" customWidth="1"/>
    <col min="14868" max="14868" width="13.88671875" style="3" customWidth="1"/>
    <col min="14869" max="14869" width="10.5546875" style="3" bestFit="1" customWidth="1"/>
    <col min="14870" max="14871" width="10.5546875" style="3" customWidth="1"/>
    <col min="14872" max="14872" width="13.109375" style="3" bestFit="1" customWidth="1"/>
    <col min="14873" max="14873" width="9.44140625" style="3" customWidth="1"/>
    <col min="14874" max="14874" width="13.88671875" style="3" customWidth="1"/>
    <col min="14875" max="14875" width="10.5546875" style="3" bestFit="1" customWidth="1"/>
    <col min="14876" max="14877" width="10.5546875" style="3" customWidth="1"/>
    <col min="14878" max="14878" width="13.109375" style="3" bestFit="1" customWidth="1"/>
    <col min="14879" max="15104" width="9.109375" style="3"/>
    <col min="15105" max="15105" width="27.44140625" style="3" customWidth="1"/>
    <col min="15106" max="15106" width="13.88671875" style="3" customWidth="1"/>
    <col min="15107" max="15107" width="10.5546875" style="3" bestFit="1" customWidth="1"/>
    <col min="15108" max="15109" width="10.5546875" style="3" customWidth="1"/>
    <col min="15110" max="15110" width="13.109375" style="3" bestFit="1" customWidth="1"/>
    <col min="15111" max="15111" width="9.44140625" style="3" customWidth="1"/>
    <col min="15112" max="15112" width="13.5546875" style="3" customWidth="1"/>
    <col min="15113" max="15113" width="10.5546875" style="3" bestFit="1" customWidth="1"/>
    <col min="15114" max="15114" width="10.5546875" style="3" customWidth="1"/>
    <col min="15115" max="15115" width="11.109375" style="3" bestFit="1" customWidth="1"/>
    <col min="15116" max="15116" width="13.109375" style="3" bestFit="1" customWidth="1"/>
    <col min="15117" max="15117" width="9.44140625" style="3" customWidth="1"/>
    <col min="15118" max="15118" width="13.88671875" style="3" customWidth="1"/>
    <col min="15119" max="15119" width="10.5546875" style="3" bestFit="1" customWidth="1"/>
    <col min="15120" max="15120" width="10.5546875" style="3" customWidth="1"/>
    <col min="15121" max="15121" width="12.44140625" style="3" bestFit="1" customWidth="1"/>
    <col min="15122" max="15122" width="13.109375" style="3" bestFit="1" customWidth="1"/>
    <col min="15123" max="15123" width="9.44140625" style="3" customWidth="1"/>
    <col min="15124" max="15124" width="13.88671875" style="3" customWidth="1"/>
    <col min="15125" max="15125" width="10.5546875" style="3" bestFit="1" customWidth="1"/>
    <col min="15126" max="15127" width="10.5546875" style="3" customWidth="1"/>
    <col min="15128" max="15128" width="13.109375" style="3" bestFit="1" customWidth="1"/>
    <col min="15129" max="15129" width="9.44140625" style="3" customWidth="1"/>
    <col min="15130" max="15130" width="13.88671875" style="3" customWidth="1"/>
    <col min="15131" max="15131" width="10.5546875" style="3" bestFit="1" customWidth="1"/>
    <col min="15132" max="15133" width="10.5546875" style="3" customWidth="1"/>
    <col min="15134" max="15134" width="13.109375" style="3" bestFit="1" customWidth="1"/>
    <col min="15135" max="15360" width="9.109375" style="3"/>
    <col min="15361" max="15361" width="27.44140625" style="3" customWidth="1"/>
    <col min="15362" max="15362" width="13.88671875" style="3" customWidth="1"/>
    <col min="15363" max="15363" width="10.5546875" style="3" bestFit="1" customWidth="1"/>
    <col min="15364" max="15365" width="10.5546875" style="3" customWidth="1"/>
    <col min="15366" max="15366" width="13.109375" style="3" bestFit="1" customWidth="1"/>
    <col min="15367" max="15367" width="9.44140625" style="3" customWidth="1"/>
    <col min="15368" max="15368" width="13.5546875" style="3" customWidth="1"/>
    <col min="15369" max="15369" width="10.5546875" style="3" bestFit="1" customWidth="1"/>
    <col min="15370" max="15370" width="10.5546875" style="3" customWidth="1"/>
    <col min="15371" max="15371" width="11.109375" style="3" bestFit="1" customWidth="1"/>
    <col min="15372" max="15372" width="13.109375" style="3" bestFit="1" customWidth="1"/>
    <col min="15373" max="15373" width="9.44140625" style="3" customWidth="1"/>
    <col min="15374" max="15374" width="13.88671875" style="3" customWidth="1"/>
    <col min="15375" max="15375" width="10.5546875" style="3" bestFit="1" customWidth="1"/>
    <col min="15376" max="15376" width="10.5546875" style="3" customWidth="1"/>
    <col min="15377" max="15377" width="12.44140625" style="3" bestFit="1" customWidth="1"/>
    <col min="15378" max="15378" width="13.109375" style="3" bestFit="1" customWidth="1"/>
    <col min="15379" max="15379" width="9.44140625" style="3" customWidth="1"/>
    <col min="15380" max="15380" width="13.88671875" style="3" customWidth="1"/>
    <col min="15381" max="15381" width="10.5546875" style="3" bestFit="1" customWidth="1"/>
    <col min="15382" max="15383" width="10.5546875" style="3" customWidth="1"/>
    <col min="15384" max="15384" width="13.109375" style="3" bestFit="1" customWidth="1"/>
    <col min="15385" max="15385" width="9.44140625" style="3" customWidth="1"/>
    <col min="15386" max="15386" width="13.88671875" style="3" customWidth="1"/>
    <col min="15387" max="15387" width="10.5546875" style="3" bestFit="1" customWidth="1"/>
    <col min="15388" max="15389" width="10.5546875" style="3" customWidth="1"/>
    <col min="15390" max="15390" width="13.109375" style="3" bestFit="1" customWidth="1"/>
    <col min="15391" max="15616" width="9.109375" style="3"/>
    <col min="15617" max="15617" width="27.44140625" style="3" customWidth="1"/>
    <col min="15618" max="15618" width="13.88671875" style="3" customWidth="1"/>
    <col min="15619" max="15619" width="10.5546875" style="3" bestFit="1" customWidth="1"/>
    <col min="15620" max="15621" width="10.5546875" style="3" customWidth="1"/>
    <col min="15622" max="15622" width="13.109375" style="3" bestFit="1" customWidth="1"/>
    <col min="15623" max="15623" width="9.44140625" style="3" customWidth="1"/>
    <col min="15624" max="15624" width="13.5546875" style="3" customWidth="1"/>
    <col min="15625" max="15625" width="10.5546875" style="3" bestFit="1" customWidth="1"/>
    <col min="15626" max="15626" width="10.5546875" style="3" customWidth="1"/>
    <col min="15627" max="15627" width="11.109375" style="3" bestFit="1" customWidth="1"/>
    <col min="15628" max="15628" width="13.109375" style="3" bestFit="1" customWidth="1"/>
    <col min="15629" max="15629" width="9.44140625" style="3" customWidth="1"/>
    <col min="15630" max="15630" width="13.88671875" style="3" customWidth="1"/>
    <col min="15631" max="15631" width="10.5546875" style="3" bestFit="1" customWidth="1"/>
    <col min="15632" max="15632" width="10.5546875" style="3" customWidth="1"/>
    <col min="15633" max="15633" width="12.44140625" style="3" bestFit="1" customWidth="1"/>
    <col min="15634" max="15634" width="13.109375" style="3" bestFit="1" customWidth="1"/>
    <col min="15635" max="15635" width="9.44140625" style="3" customWidth="1"/>
    <col min="15636" max="15636" width="13.88671875" style="3" customWidth="1"/>
    <col min="15637" max="15637" width="10.5546875" style="3" bestFit="1" customWidth="1"/>
    <col min="15638" max="15639" width="10.5546875" style="3" customWidth="1"/>
    <col min="15640" max="15640" width="13.109375" style="3" bestFit="1" customWidth="1"/>
    <col min="15641" max="15641" width="9.44140625" style="3" customWidth="1"/>
    <col min="15642" max="15642" width="13.88671875" style="3" customWidth="1"/>
    <col min="15643" max="15643" width="10.5546875" style="3" bestFit="1" customWidth="1"/>
    <col min="15644" max="15645" width="10.5546875" style="3" customWidth="1"/>
    <col min="15646" max="15646" width="13.109375" style="3" bestFit="1" customWidth="1"/>
    <col min="15647" max="15872" width="9.109375" style="3"/>
    <col min="15873" max="15873" width="27.44140625" style="3" customWidth="1"/>
    <col min="15874" max="15874" width="13.88671875" style="3" customWidth="1"/>
    <col min="15875" max="15875" width="10.5546875" style="3" bestFit="1" customWidth="1"/>
    <col min="15876" max="15877" width="10.5546875" style="3" customWidth="1"/>
    <col min="15878" max="15878" width="13.109375" style="3" bestFit="1" customWidth="1"/>
    <col min="15879" max="15879" width="9.44140625" style="3" customWidth="1"/>
    <col min="15880" max="15880" width="13.5546875" style="3" customWidth="1"/>
    <col min="15881" max="15881" width="10.5546875" style="3" bestFit="1" customWidth="1"/>
    <col min="15882" max="15882" width="10.5546875" style="3" customWidth="1"/>
    <col min="15883" max="15883" width="11.109375" style="3" bestFit="1" customWidth="1"/>
    <col min="15884" max="15884" width="13.109375" style="3" bestFit="1" customWidth="1"/>
    <col min="15885" max="15885" width="9.44140625" style="3" customWidth="1"/>
    <col min="15886" max="15886" width="13.88671875" style="3" customWidth="1"/>
    <col min="15887" max="15887" width="10.5546875" style="3" bestFit="1" customWidth="1"/>
    <col min="15888" max="15888" width="10.5546875" style="3" customWidth="1"/>
    <col min="15889" max="15889" width="12.44140625" style="3" bestFit="1" customWidth="1"/>
    <col min="15890" max="15890" width="13.109375" style="3" bestFit="1" customWidth="1"/>
    <col min="15891" max="15891" width="9.44140625" style="3" customWidth="1"/>
    <col min="15892" max="15892" width="13.88671875" style="3" customWidth="1"/>
    <col min="15893" max="15893" width="10.5546875" style="3" bestFit="1" customWidth="1"/>
    <col min="15894" max="15895" width="10.5546875" style="3" customWidth="1"/>
    <col min="15896" max="15896" width="13.109375" style="3" bestFit="1" customWidth="1"/>
    <col min="15897" max="15897" width="9.44140625" style="3" customWidth="1"/>
    <col min="15898" max="15898" width="13.88671875" style="3" customWidth="1"/>
    <col min="15899" max="15899" width="10.5546875" style="3" bestFit="1" customWidth="1"/>
    <col min="15900" max="15901" width="10.5546875" style="3" customWidth="1"/>
    <col min="15902" max="15902" width="13.109375" style="3" bestFit="1" customWidth="1"/>
    <col min="15903" max="16128" width="9.109375" style="3"/>
    <col min="16129" max="16129" width="27.44140625" style="3" customWidth="1"/>
    <col min="16130" max="16130" width="13.88671875" style="3" customWidth="1"/>
    <col min="16131" max="16131" width="10.5546875" style="3" bestFit="1" customWidth="1"/>
    <col min="16132" max="16133" width="10.5546875" style="3" customWidth="1"/>
    <col min="16134" max="16134" width="13.109375" style="3" bestFit="1" customWidth="1"/>
    <col min="16135" max="16135" width="9.44140625" style="3" customWidth="1"/>
    <col min="16136" max="16136" width="13.5546875" style="3" customWidth="1"/>
    <col min="16137" max="16137" width="10.5546875" style="3" bestFit="1" customWidth="1"/>
    <col min="16138" max="16138" width="10.5546875" style="3" customWidth="1"/>
    <col min="16139" max="16139" width="11.109375" style="3" bestFit="1" customWidth="1"/>
    <col min="16140" max="16140" width="13.109375" style="3" bestFit="1" customWidth="1"/>
    <col min="16141" max="16141" width="9.44140625" style="3" customWidth="1"/>
    <col min="16142" max="16142" width="13.88671875" style="3" customWidth="1"/>
    <col min="16143" max="16143" width="10.5546875" style="3" bestFit="1" customWidth="1"/>
    <col min="16144" max="16144" width="10.5546875" style="3" customWidth="1"/>
    <col min="16145" max="16145" width="12.44140625" style="3" bestFit="1" customWidth="1"/>
    <col min="16146" max="16146" width="13.109375" style="3" bestFit="1" customWidth="1"/>
    <col min="16147" max="16147" width="9.44140625" style="3" customWidth="1"/>
    <col min="16148" max="16148" width="13.88671875" style="3" customWidth="1"/>
    <col min="16149" max="16149" width="10.5546875" style="3" bestFit="1" customWidth="1"/>
    <col min="16150" max="16151" width="10.5546875" style="3" customWidth="1"/>
    <col min="16152" max="16152" width="13.109375" style="3" bestFit="1" customWidth="1"/>
    <col min="16153" max="16153" width="9.44140625" style="3" customWidth="1"/>
    <col min="16154" max="16154" width="13.88671875" style="3" customWidth="1"/>
    <col min="16155" max="16155" width="10.5546875" style="3" bestFit="1" customWidth="1"/>
    <col min="16156" max="16157" width="10.5546875" style="3" customWidth="1"/>
    <col min="16158" max="16158" width="13.109375" style="3" bestFit="1" customWidth="1"/>
    <col min="16159" max="16384" width="9.109375" style="3"/>
  </cols>
  <sheetData>
    <row r="1" spans="1:30" ht="15.6" x14ac:dyDescent="0.25">
      <c r="A1" s="2" t="s">
        <v>230</v>
      </c>
      <c r="B1" s="2"/>
      <c r="H1" s="2"/>
      <c r="N1" s="2"/>
      <c r="T1" s="2"/>
      <c r="Z1" s="2"/>
    </row>
    <row r="3" spans="1:30" ht="13.8" thickBot="1" x14ac:dyDescent="0.3">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5" customFormat="1" x14ac:dyDescent="0.25">
      <c r="B4" s="1083" t="s">
        <v>53</v>
      </c>
      <c r="C4" s="1084"/>
      <c r="D4" s="1084"/>
      <c r="E4" s="1084"/>
      <c r="F4" s="1084"/>
      <c r="G4" s="494"/>
      <c r="H4" s="1083" t="s">
        <v>54</v>
      </c>
      <c r="I4" s="1084"/>
      <c r="J4" s="1084"/>
      <c r="K4" s="1084"/>
      <c r="L4" s="1084"/>
      <c r="M4" s="494"/>
      <c r="N4" s="1083" t="s">
        <v>55</v>
      </c>
      <c r="O4" s="1084"/>
      <c r="P4" s="1084"/>
      <c r="Q4" s="1084"/>
      <c r="R4" s="1084"/>
      <c r="S4" s="494"/>
      <c r="T4" s="1083" t="s">
        <v>56</v>
      </c>
      <c r="U4" s="1084"/>
      <c r="V4" s="1084"/>
      <c r="W4" s="1084"/>
      <c r="X4" s="1084"/>
      <c r="Y4" s="494"/>
      <c r="Z4" s="1083" t="s">
        <v>57</v>
      </c>
      <c r="AA4" s="1084"/>
      <c r="AB4" s="1084"/>
      <c r="AC4" s="1084"/>
      <c r="AD4" s="1084"/>
    </row>
    <row r="5" spans="1:30" s="5" customFormat="1" ht="12.75" customHeight="1" x14ac:dyDescent="0.25">
      <c r="B5" s="1078" t="s">
        <v>159</v>
      </c>
      <c r="C5" s="1017" t="s">
        <v>160</v>
      </c>
      <c r="D5" s="1017"/>
      <c r="E5" s="1017" t="s">
        <v>161</v>
      </c>
      <c r="F5" s="1077"/>
      <c r="G5" s="494"/>
      <c r="H5" s="1078" t="s">
        <v>159</v>
      </c>
      <c r="I5" s="1017" t="s">
        <v>160</v>
      </c>
      <c r="J5" s="1017"/>
      <c r="K5" s="1017" t="s">
        <v>161</v>
      </c>
      <c r="L5" s="1077"/>
      <c r="M5" s="494"/>
      <c r="N5" s="1078" t="s">
        <v>159</v>
      </c>
      <c r="O5" s="1017" t="s">
        <v>160</v>
      </c>
      <c r="P5" s="1017"/>
      <c r="Q5" s="1017" t="s">
        <v>161</v>
      </c>
      <c r="R5" s="1077"/>
      <c r="S5" s="494"/>
      <c r="T5" s="1078" t="s">
        <v>159</v>
      </c>
      <c r="U5" s="1017" t="s">
        <v>160</v>
      </c>
      <c r="V5" s="1017"/>
      <c r="W5" s="1017" t="s">
        <v>161</v>
      </c>
      <c r="X5" s="1077"/>
      <c r="Y5" s="494"/>
      <c r="Z5" s="1078" t="s">
        <v>159</v>
      </c>
      <c r="AA5" s="1017" t="s">
        <v>160</v>
      </c>
      <c r="AB5" s="1017"/>
      <c r="AC5" s="1017" t="s">
        <v>161</v>
      </c>
      <c r="AD5" s="1077"/>
    </row>
    <row r="6" spans="1:30" s="5" customFormat="1" x14ac:dyDescent="0.25">
      <c r="B6" s="1079"/>
      <c r="C6" s="1081" t="s">
        <v>60</v>
      </c>
      <c r="D6" s="498" t="s">
        <v>162</v>
      </c>
      <c r="E6" s="498" t="s">
        <v>91</v>
      </c>
      <c r="F6" s="498" t="s">
        <v>163</v>
      </c>
      <c r="G6" s="494"/>
      <c r="H6" s="1079"/>
      <c r="I6" s="1081" t="s">
        <v>60</v>
      </c>
      <c r="J6" s="498" t="s">
        <v>162</v>
      </c>
      <c r="K6" s="498" t="s">
        <v>91</v>
      </c>
      <c r="L6" s="498" t="s">
        <v>163</v>
      </c>
      <c r="M6" s="494"/>
      <c r="N6" s="1079"/>
      <c r="O6" s="1081" t="s">
        <v>60</v>
      </c>
      <c r="P6" s="498" t="s">
        <v>162</v>
      </c>
      <c r="Q6" s="498" t="s">
        <v>91</v>
      </c>
      <c r="R6" s="498" t="s">
        <v>163</v>
      </c>
      <c r="S6" s="494"/>
      <c r="T6" s="1079"/>
      <c r="U6" s="1081" t="s">
        <v>60</v>
      </c>
      <c r="V6" s="498" t="s">
        <v>162</v>
      </c>
      <c r="W6" s="498" t="s">
        <v>91</v>
      </c>
      <c r="X6" s="498" t="s">
        <v>163</v>
      </c>
      <c r="Y6" s="494"/>
      <c r="Z6" s="1079"/>
      <c r="AA6" s="1081" t="s">
        <v>60</v>
      </c>
      <c r="AB6" s="498" t="s">
        <v>162</v>
      </c>
      <c r="AC6" s="498" t="s">
        <v>91</v>
      </c>
      <c r="AD6" s="498" t="s">
        <v>163</v>
      </c>
    </row>
    <row r="7" spans="1:30" ht="14.25" customHeight="1" x14ac:dyDescent="0.25">
      <c r="A7" s="11"/>
      <c r="B7" s="1080"/>
      <c r="C7" s="1082"/>
      <c r="D7" s="95" t="s">
        <v>164</v>
      </c>
      <c r="E7" s="95" t="s">
        <v>165</v>
      </c>
      <c r="F7" s="95" t="s">
        <v>166</v>
      </c>
      <c r="G7" s="515"/>
      <c r="H7" s="1080"/>
      <c r="I7" s="1082"/>
      <c r="J7" s="95" t="s">
        <v>164</v>
      </c>
      <c r="K7" s="95" t="s">
        <v>165</v>
      </c>
      <c r="L7" s="95" t="s">
        <v>166</v>
      </c>
      <c r="M7" s="515"/>
      <c r="N7" s="1080"/>
      <c r="O7" s="1082"/>
      <c r="P7" s="95" t="s">
        <v>164</v>
      </c>
      <c r="Q7" s="95" t="s">
        <v>165</v>
      </c>
      <c r="R7" s="95" t="s">
        <v>166</v>
      </c>
      <c r="S7" s="515"/>
      <c r="T7" s="1080"/>
      <c r="U7" s="1082"/>
      <c r="V7" s="95" t="s">
        <v>164</v>
      </c>
      <c r="W7" s="95" t="s">
        <v>165</v>
      </c>
      <c r="X7" s="95" t="s">
        <v>166</v>
      </c>
      <c r="Y7" s="515"/>
      <c r="Z7" s="1080"/>
      <c r="AA7" s="1082"/>
      <c r="AB7" s="95" t="s">
        <v>164</v>
      </c>
      <c r="AC7" s="95" t="s">
        <v>165</v>
      </c>
      <c r="AD7" s="95" t="s">
        <v>166</v>
      </c>
    </row>
    <row r="8" spans="1:30" x14ac:dyDescent="0.25">
      <c r="A8" s="5"/>
      <c r="B8" s="5"/>
      <c r="C8" s="498"/>
      <c r="D8" s="498"/>
      <c r="E8" s="498"/>
      <c r="F8" s="498"/>
      <c r="G8" s="494"/>
      <c r="H8" s="5"/>
      <c r="I8" s="498"/>
      <c r="J8" s="498"/>
      <c r="K8" s="498"/>
      <c r="L8" s="498"/>
      <c r="M8" s="494"/>
      <c r="N8" s="5"/>
      <c r="O8" s="498"/>
      <c r="P8" s="498"/>
      <c r="Q8" s="498"/>
      <c r="R8" s="498"/>
      <c r="S8" s="494"/>
      <c r="T8" s="5"/>
      <c r="U8" s="498"/>
      <c r="V8" s="498"/>
      <c r="W8" s="498"/>
      <c r="X8" s="498"/>
      <c r="Y8" s="494"/>
      <c r="Z8" s="5"/>
      <c r="AA8" s="498"/>
      <c r="AB8" s="498"/>
      <c r="AC8" s="498"/>
      <c r="AD8" s="498"/>
    </row>
    <row r="9" spans="1:30" x14ac:dyDescent="0.25">
      <c r="A9" s="2" t="s">
        <v>33</v>
      </c>
      <c r="B9" s="142"/>
      <c r="C9" s="142"/>
      <c r="D9" s="499"/>
      <c r="E9" s="142"/>
      <c r="F9" s="142"/>
      <c r="H9" s="142"/>
      <c r="I9" s="142"/>
      <c r="J9" s="499"/>
      <c r="K9" s="142"/>
      <c r="L9" s="142"/>
      <c r="N9" s="142"/>
      <c r="O9" s="142"/>
      <c r="P9" s="499"/>
      <c r="Q9" s="142"/>
      <c r="R9" s="142"/>
      <c r="T9" s="142"/>
      <c r="U9" s="142"/>
      <c r="V9" s="499"/>
      <c r="W9" s="142"/>
      <c r="X9" s="142"/>
      <c r="Z9" s="142"/>
      <c r="AA9" s="142"/>
      <c r="AB9" s="499"/>
      <c r="AC9" s="142"/>
      <c r="AD9" s="142"/>
    </row>
    <row r="10" spans="1:30" x14ac:dyDescent="0.25">
      <c r="A10" s="12"/>
      <c r="B10" s="146"/>
      <c r="C10" s="11"/>
      <c r="D10" s="500"/>
      <c r="E10" s="500"/>
      <c r="F10" s="554"/>
      <c r="G10" s="11"/>
      <c r="H10" s="146"/>
      <c r="I10" s="11"/>
      <c r="J10" s="500"/>
      <c r="K10" s="500"/>
      <c r="L10" s="554"/>
      <c r="M10" s="11"/>
      <c r="N10" s="146"/>
      <c r="O10" s="11"/>
      <c r="P10" s="500"/>
      <c r="Q10" s="500"/>
      <c r="R10" s="554"/>
      <c r="S10" s="11"/>
      <c r="T10" s="146"/>
      <c r="U10" s="11"/>
      <c r="V10" s="500"/>
      <c r="W10" s="500"/>
      <c r="X10" s="554"/>
      <c r="Y10" s="11"/>
      <c r="Z10" s="146">
        <f>Z12+Z13</f>
        <v>22851.999999999996</v>
      </c>
      <c r="AA10" s="11"/>
      <c r="AB10" s="500"/>
      <c r="AC10" s="500"/>
      <c r="AD10" s="554"/>
    </row>
    <row r="11" spans="1:30" x14ac:dyDescent="0.25">
      <c r="A11" s="2" t="s">
        <v>10</v>
      </c>
      <c r="B11" s="142"/>
      <c r="D11" s="501"/>
      <c r="E11" s="501"/>
      <c r="F11" s="555"/>
      <c r="H11" s="142"/>
      <c r="J11" s="501"/>
      <c r="K11" s="501"/>
      <c r="L11" s="555"/>
      <c r="N11" s="142"/>
      <c r="P11" s="501"/>
      <c r="Q11" s="501"/>
      <c r="R11" s="555"/>
      <c r="T11" s="142"/>
      <c r="V11" s="501"/>
      <c r="W11" s="501"/>
      <c r="X11" s="555"/>
      <c r="Z11" s="142"/>
      <c r="AB11" s="501"/>
      <c r="AC11" s="501"/>
      <c r="AD11" s="555"/>
    </row>
    <row r="12" spans="1:30" x14ac:dyDescent="0.25">
      <c r="A12" s="7" t="s">
        <v>11</v>
      </c>
      <c r="B12" s="142"/>
      <c r="C12" s="142">
        <v>2503</v>
      </c>
      <c r="D12" s="499"/>
      <c r="E12" s="556">
        <v>524900.19999999995</v>
      </c>
      <c r="F12" s="556">
        <f t="shared" ref="F12:F19" si="0">E12/C12</f>
        <v>209.70842988413901</v>
      </c>
      <c r="H12" s="142"/>
      <c r="I12" s="142">
        <v>3049</v>
      </c>
      <c r="J12" s="499"/>
      <c r="K12" s="556">
        <v>653523.56999999995</v>
      </c>
      <c r="L12" s="556">
        <f t="shared" ref="L12:L19" si="1">K12/I12</f>
        <v>214.34029845851097</v>
      </c>
      <c r="N12" s="142">
        <v>16999.923076923078</v>
      </c>
      <c r="O12" s="142">
        <v>2902</v>
      </c>
      <c r="P12" s="499"/>
      <c r="Q12" s="556">
        <v>749068.5</v>
      </c>
      <c r="R12" s="556">
        <f>Q12/O12</f>
        <v>258.12146795313578</v>
      </c>
      <c r="T12" s="142">
        <v>16319.846153846154</v>
      </c>
      <c r="U12" s="142">
        <v>3503</v>
      </c>
      <c r="V12" s="499">
        <f>U12/(T12*0.01)</f>
        <v>21.464663128423155</v>
      </c>
      <c r="W12" s="556">
        <v>734747.68</v>
      </c>
      <c r="X12" s="556">
        <f>W12/U12</f>
        <v>209.74812446474451</v>
      </c>
      <c r="Z12" s="780">
        <v>15387.999999999998</v>
      </c>
      <c r="AA12" s="142">
        <v>2837</v>
      </c>
      <c r="AB12" s="499">
        <f>AA12/(Z12*0.01)</f>
        <v>18.43644398232389</v>
      </c>
      <c r="AC12" s="556">
        <v>604305.08000000007</v>
      </c>
      <c r="AD12" s="556">
        <f>AC12/AA12</f>
        <v>213.00848783926685</v>
      </c>
    </row>
    <row r="13" spans="1:30" ht="13.5" customHeight="1" x14ac:dyDescent="0.25">
      <c r="A13" s="7" t="s">
        <v>12</v>
      </c>
      <c r="B13" s="142"/>
      <c r="C13" s="142">
        <v>1447</v>
      </c>
      <c r="D13" s="499"/>
      <c r="E13" s="556">
        <v>326370.8</v>
      </c>
      <c r="F13" s="556">
        <f t="shared" si="0"/>
        <v>225.54996544574982</v>
      </c>
      <c r="H13" s="142"/>
      <c r="I13" s="142">
        <v>1738</v>
      </c>
      <c r="J13" s="499"/>
      <c r="K13" s="556">
        <v>411594.41</v>
      </c>
      <c r="L13" s="556">
        <f t="shared" si="1"/>
        <v>236.82071921749136</v>
      </c>
      <c r="N13" s="142">
        <v>8233.3076923076915</v>
      </c>
      <c r="O13" s="142">
        <v>1696</v>
      </c>
      <c r="P13" s="499"/>
      <c r="Q13" s="556">
        <v>504427</v>
      </c>
      <c r="R13" s="556">
        <f>Q13/O13</f>
        <v>297.42158018867923</v>
      </c>
      <c r="T13" s="142">
        <v>7857.1538461538466</v>
      </c>
      <c r="U13" s="142">
        <v>1982</v>
      </c>
      <c r="V13" s="499">
        <f>U13/(T13*0.01)</f>
        <v>25.225419265147881</v>
      </c>
      <c r="W13" s="556">
        <v>439281.6</v>
      </c>
      <c r="X13" s="556">
        <f>W13/U13</f>
        <v>221.63551967709384</v>
      </c>
      <c r="Z13" s="780">
        <v>7463.9999999999991</v>
      </c>
      <c r="AA13" s="142">
        <v>1518</v>
      </c>
      <c r="AB13" s="499">
        <f>AA13/(Z13*0.01)</f>
        <v>20.337620578778139</v>
      </c>
      <c r="AC13" s="556">
        <v>333237</v>
      </c>
      <c r="AD13" s="556">
        <f>AC13/AA13</f>
        <v>219.52371541501975</v>
      </c>
    </row>
    <row r="14" spans="1:30" x14ac:dyDescent="0.25">
      <c r="A14" s="40" t="s">
        <v>13</v>
      </c>
      <c r="B14" s="503"/>
      <c r="C14" s="27"/>
      <c r="D14" s="504"/>
      <c r="E14" s="504"/>
      <c r="F14" s="557"/>
      <c r="G14" s="27"/>
      <c r="H14" s="503"/>
      <c r="I14" s="27"/>
      <c r="J14" s="504"/>
      <c r="K14" s="504"/>
      <c r="L14" s="557"/>
      <c r="M14" s="27"/>
      <c r="N14" s="503"/>
      <c r="O14" s="27"/>
      <c r="P14" s="504"/>
      <c r="Q14" s="504"/>
      <c r="R14" s="557"/>
      <c r="S14" s="27"/>
      <c r="T14" s="503"/>
      <c r="U14" s="27"/>
      <c r="V14" s="504"/>
      <c r="W14" s="504"/>
      <c r="X14" s="557"/>
      <c r="Y14" s="27"/>
      <c r="Z14" s="781"/>
      <c r="AA14" s="27"/>
      <c r="AB14" s="504"/>
      <c r="AC14" s="504"/>
      <c r="AD14" s="557"/>
    </row>
    <row r="15" spans="1:30" x14ac:dyDescent="0.25">
      <c r="A15" s="7" t="s">
        <v>14</v>
      </c>
      <c r="B15" s="142"/>
      <c r="C15" s="142">
        <v>709</v>
      </c>
      <c r="D15" s="499"/>
      <c r="E15" s="556">
        <v>137304</v>
      </c>
      <c r="F15" s="556">
        <f t="shared" si="0"/>
        <v>193.65867418899859</v>
      </c>
      <c r="H15" s="142"/>
      <c r="I15" s="142">
        <v>824</v>
      </c>
      <c r="J15" s="499"/>
      <c r="K15" s="556">
        <v>160949.48000000001</v>
      </c>
      <c r="L15" s="556">
        <f t="shared" si="1"/>
        <v>195.32703883495148</v>
      </c>
      <c r="N15" s="142">
        <f>3452+ 31</f>
        <v>3483</v>
      </c>
      <c r="O15" s="142">
        <v>737</v>
      </c>
      <c r="P15" s="499"/>
      <c r="Q15" s="558">
        <v>145694</v>
      </c>
      <c r="R15" s="556">
        <f>Q15/O15</f>
        <v>197.68521031207598</v>
      </c>
      <c r="T15" s="142">
        <f>3038.30769230769+24</f>
        <v>3062.3076923076901</v>
      </c>
      <c r="U15" s="142">
        <v>721</v>
      </c>
      <c r="V15" s="499">
        <f>U15/(T15*0.01)</f>
        <v>23.544335594071857</v>
      </c>
      <c r="W15" s="556">
        <v>147640.99</v>
      </c>
      <c r="X15" s="556">
        <f>W15/U15</f>
        <v>204.77252427184465</v>
      </c>
      <c r="Z15" s="780">
        <v>2739.1538461538462</v>
      </c>
      <c r="AA15" s="142">
        <v>538</v>
      </c>
      <c r="AB15" s="499">
        <f>AA15/(Z15*0.01)</f>
        <v>19.64110196860344</v>
      </c>
      <c r="AC15" s="556">
        <v>114850</v>
      </c>
      <c r="AD15" s="556">
        <f>AC15/AA15</f>
        <v>213.47583643122675</v>
      </c>
    </row>
    <row r="16" spans="1:30" x14ac:dyDescent="0.25">
      <c r="A16" s="7" t="s">
        <v>15</v>
      </c>
      <c r="B16" s="142"/>
      <c r="C16" s="142">
        <v>1039</v>
      </c>
      <c r="D16" s="499"/>
      <c r="E16" s="556">
        <v>238064.62</v>
      </c>
      <c r="F16" s="556">
        <f t="shared" si="0"/>
        <v>229.12860442733398</v>
      </c>
      <c r="H16" s="142"/>
      <c r="I16" s="142">
        <v>1252</v>
      </c>
      <c r="J16" s="499"/>
      <c r="K16" s="556">
        <v>285043.44</v>
      </c>
      <c r="L16" s="556">
        <f t="shared" si="1"/>
        <v>227.67047923322684</v>
      </c>
      <c r="N16" s="142">
        <v>5796.3846153846152</v>
      </c>
      <c r="O16" s="142">
        <v>1198</v>
      </c>
      <c r="P16" s="499"/>
      <c r="Q16" s="558">
        <v>315714.5</v>
      </c>
      <c r="R16" s="556">
        <f>Q16/O16</f>
        <v>263.5346410684474</v>
      </c>
      <c r="T16" s="142">
        <v>5627.9230769230771</v>
      </c>
      <c r="U16" s="142">
        <v>1472</v>
      </c>
      <c r="V16" s="499">
        <f>U16/(T16*0.01)</f>
        <v>26.155297076391072</v>
      </c>
      <c r="W16" s="556">
        <v>307296.34999999998</v>
      </c>
      <c r="X16" s="556">
        <f>W16/U16</f>
        <v>208.76110733695651</v>
      </c>
      <c r="Z16" s="780">
        <v>5358.3846153846152</v>
      </c>
      <c r="AA16" s="142">
        <v>1211</v>
      </c>
      <c r="AB16" s="499">
        <f>AA16/(Z16*0.01)</f>
        <v>22.600094747268837</v>
      </c>
      <c r="AC16" s="556">
        <v>257006</v>
      </c>
      <c r="AD16" s="556">
        <f>AC16/AA16</f>
        <v>212.22625928984311</v>
      </c>
    </row>
    <row r="17" spans="1:30" x14ac:dyDescent="0.25">
      <c r="A17" s="7" t="s">
        <v>16</v>
      </c>
      <c r="B17" s="142"/>
      <c r="C17" s="142">
        <v>1169</v>
      </c>
      <c r="D17" s="499"/>
      <c r="E17" s="556">
        <v>262339.95</v>
      </c>
      <c r="F17" s="556">
        <f t="shared" si="0"/>
        <v>224.41398631308812</v>
      </c>
      <c r="H17" s="142"/>
      <c r="I17" s="142">
        <v>1472</v>
      </c>
      <c r="J17" s="499"/>
      <c r="K17" s="556">
        <v>343100.02</v>
      </c>
      <c r="L17" s="556">
        <f t="shared" si="1"/>
        <v>233.08425271739131</v>
      </c>
      <c r="N17" s="142">
        <v>7147.538461538461</v>
      </c>
      <c r="O17" s="142">
        <v>1386</v>
      </c>
      <c r="P17" s="499"/>
      <c r="Q17" s="558">
        <v>407880</v>
      </c>
      <c r="R17" s="556">
        <f>Q17/O17</f>
        <v>294.28571428571428</v>
      </c>
      <c r="T17" s="142">
        <v>6668.2307692307686</v>
      </c>
      <c r="U17" s="142">
        <v>1645</v>
      </c>
      <c r="V17" s="499">
        <f>U17/(T17*0.01)</f>
        <v>24.669212223286078</v>
      </c>
      <c r="W17" s="556">
        <v>370960.36</v>
      </c>
      <c r="X17" s="556">
        <f>W17/U17</f>
        <v>225.50781762917933</v>
      </c>
      <c r="Z17" s="780">
        <v>6124.3846153846162</v>
      </c>
      <c r="AA17" s="142">
        <v>1214</v>
      </c>
      <c r="AB17" s="499">
        <f>AA17/(Z17*0.01)</f>
        <v>19.822399738749258</v>
      </c>
      <c r="AC17" s="556">
        <v>263656.08</v>
      </c>
      <c r="AD17" s="556">
        <f>AC17/AA17</f>
        <v>217.17963756177926</v>
      </c>
    </row>
    <row r="18" spans="1:30" x14ac:dyDescent="0.25">
      <c r="A18" s="7" t="s">
        <v>17</v>
      </c>
      <c r="B18" s="142"/>
      <c r="C18" s="142">
        <v>818</v>
      </c>
      <c r="D18" s="499"/>
      <c r="E18" s="556">
        <v>175009.43</v>
      </c>
      <c r="F18" s="556">
        <f t="shared" si="0"/>
        <v>213.94795843520782</v>
      </c>
      <c r="H18" s="142"/>
      <c r="I18" s="142">
        <v>966</v>
      </c>
      <c r="J18" s="499"/>
      <c r="K18" s="556">
        <v>221968.02</v>
      </c>
      <c r="L18" s="556">
        <f t="shared" si="1"/>
        <v>229.78055900621118</v>
      </c>
      <c r="N18" s="142">
        <v>6384.0769230769229</v>
      </c>
      <c r="O18" s="142">
        <v>1016</v>
      </c>
      <c r="P18" s="499"/>
      <c r="Q18" s="558">
        <v>336809</v>
      </c>
      <c r="R18" s="556">
        <f>Q18/O18</f>
        <v>331.50492125984255</v>
      </c>
      <c r="T18" s="142">
        <v>6449.461538461539</v>
      </c>
      <c r="U18" s="142">
        <v>1273</v>
      </c>
      <c r="V18" s="499">
        <f>U18/(T18*0.01)</f>
        <v>19.738081891153705</v>
      </c>
      <c r="W18" s="556">
        <v>272704.58</v>
      </c>
      <c r="X18" s="556">
        <f>W18/U18</f>
        <v>214.22197957580519</v>
      </c>
      <c r="Z18" s="780">
        <v>6348.6153846153838</v>
      </c>
      <c r="AA18" s="142">
        <v>1115</v>
      </c>
      <c r="AB18" s="499">
        <f>AA18/(Z18*0.01)</f>
        <v>17.562884699268164</v>
      </c>
      <c r="AC18" s="556">
        <v>246340</v>
      </c>
      <c r="AD18" s="556">
        <f>AC18/AA18</f>
        <v>220.93273542600897</v>
      </c>
    </row>
    <row r="19" spans="1:30" x14ac:dyDescent="0.25">
      <c r="A19" s="7" t="s">
        <v>18</v>
      </c>
      <c r="B19" s="142"/>
      <c r="C19" s="142">
        <v>215</v>
      </c>
      <c r="D19" s="499"/>
      <c r="E19" s="556">
        <v>38553</v>
      </c>
      <c r="F19" s="556">
        <f t="shared" si="0"/>
        <v>179.31627906976743</v>
      </c>
      <c r="H19" s="142"/>
      <c r="I19" s="142">
        <v>273</v>
      </c>
      <c r="J19" s="499"/>
      <c r="K19" s="556">
        <v>54057.02</v>
      </c>
      <c r="L19" s="556">
        <f t="shared" si="1"/>
        <v>198.01106227106226</v>
      </c>
      <c r="N19" s="142">
        <v>2422.1538461538462</v>
      </c>
      <c r="O19" s="142">
        <v>261</v>
      </c>
      <c r="P19" s="499"/>
      <c r="Q19" s="558">
        <v>47398</v>
      </c>
      <c r="R19" s="556">
        <f>Q19/O19</f>
        <v>181.60153256704982</v>
      </c>
      <c r="T19" s="142">
        <v>2369</v>
      </c>
      <c r="U19" s="142">
        <v>374</v>
      </c>
      <c r="V19" s="499">
        <f>U19/(T19*0.01)</f>
        <v>15.787252005065428</v>
      </c>
      <c r="W19" s="556">
        <v>75427</v>
      </c>
      <c r="X19" s="556">
        <f>W19/U19</f>
        <v>201.6764705882353</v>
      </c>
      <c r="Z19" s="780">
        <v>2281.4615384615386</v>
      </c>
      <c r="AA19" s="142">
        <v>277</v>
      </c>
      <c r="AB19" s="499">
        <f>AA19/(Z19*0.01)</f>
        <v>12.141339896827269</v>
      </c>
      <c r="AC19" s="556">
        <v>55690</v>
      </c>
      <c r="AD19" s="556">
        <f>AC19/AA19</f>
        <v>201.04693140794222</v>
      </c>
    </row>
    <row r="20" spans="1:30" x14ac:dyDescent="0.25">
      <c r="A20" s="40" t="s">
        <v>137</v>
      </c>
      <c r="B20" s="503"/>
      <c r="C20" s="27"/>
      <c r="D20" s="504"/>
      <c r="E20" s="504"/>
      <c r="F20" s="557"/>
      <c r="G20" s="27"/>
      <c r="H20" s="503"/>
      <c r="I20" s="27"/>
      <c r="J20" s="504"/>
      <c r="K20" s="504"/>
      <c r="L20" s="557"/>
      <c r="M20" s="27"/>
      <c r="N20" s="503"/>
      <c r="O20" s="27"/>
      <c r="P20" s="504"/>
      <c r="Q20" s="504"/>
      <c r="R20" s="557"/>
      <c r="S20" s="27"/>
      <c r="T20" s="503"/>
      <c r="U20" s="27"/>
      <c r="V20" s="504"/>
      <c r="W20" s="504"/>
      <c r="X20" s="557"/>
      <c r="Y20" s="27"/>
      <c r="Z20" s="781"/>
      <c r="AA20" s="27"/>
      <c r="AB20" s="504"/>
      <c r="AC20" s="504"/>
      <c r="AD20" s="557"/>
    </row>
    <row r="21" spans="1:30" s="2" customFormat="1" x14ac:dyDescent="0.25">
      <c r="A21" s="2" t="s">
        <v>95</v>
      </c>
      <c r="B21" s="523"/>
      <c r="C21" s="526">
        <f>SUM(C24:C28)/SUM(C24:C29)</f>
        <v>0.7868354430379747</v>
      </c>
      <c r="D21" s="525"/>
      <c r="E21" s="525"/>
      <c r="F21" s="559"/>
      <c r="H21" s="523"/>
      <c r="I21" s="526">
        <f>SUM(I24:I28)/SUM(I24:I29)</f>
        <v>0.76122832671819507</v>
      </c>
      <c r="J21" s="525"/>
      <c r="K21" s="525"/>
      <c r="L21" s="559"/>
      <c r="N21" s="523"/>
      <c r="O21" s="526">
        <f>SUM(O24:O28)/SUM(O24:O29)</f>
        <v>0.76098303610265328</v>
      </c>
      <c r="P21" s="525"/>
      <c r="Q21" s="525"/>
      <c r="R21" s="559"/>
      <c r="T21" s="523"/>
      <c r="U21" s="526">
        <f>SUM(U24:U28)/SUM(U24:U29)</f>
        <v>0.77921604375569731</v>
      </c>
      <c r="V21" s="525"/>
      <c r="W21" s="525"/>
      <c r="X21" s="559"/>
      <c r="Z21" s="782"/>
      <c r="AA21" s="526">
        <f>SUM(AA24:AA28)/SUM(AA24:AA29)</f>
        <v>0.78668197474167623</v>
      </c>
      <c r="AB21" s="525"/>
      <c r="AC21" s="525"/>
      <c r="AD21" s="559"/>
    </row>
    <row r="22" spans="1:30" x14ac:dyDescent="0.25">
      <c r="A22" s="7" t="s">
        <v>72</v>
      </c>
      <c r="B22" s="142"/>
      <c r="C22" s="142">
        <f>SUM(C24:C27)</f>
        <v>612</v>
      </c>
      <c r="D22" s="499"/>
      <c r="E22" s="556">
        <f>SUM(E24:E27)</f>
        <v>115661.18</v>
      </c>
      <c r="F22" s="556">
        <f t="shared" ref="F22:F29" si="2">E22/C22</f>
        <v>188.98885620915033</v>
      </c>
      <c r="H22" s="142"/>
      <c r="I22" s="142">
        <f>SUM(I24:I27)</f>
        <v>728</v>
      </c>
      <c r="J22" s="499"/>
      <c r="K22" s="556">
        <f>SUM(K24:K27)</f>
        <v>142068.03</v>
      </c>
      <c r="L22" s="556">
        <f t="shared" ref="L22:L29" si="3">K22/I22</f>
        <v>195.14839285714285</v>
      </c>
      <c r="N22" s="142">
        <f>SUM(N24:N27)</f>
        <v>3190.0000000000005</v>
      </c>
      <c r="O22" s="142">
        <f>SUM(O24:O27)</f>
        <v>655</v>
      </c>
      <c r="P22" s="499"/>
      <c r="Q22" s="142"/>
      <c r="R22" s="142"/>
      <c r="T22" s="142">
        <f>SUM(T24:T27)</f>
        <v>3410.6923076923076</v>
      </c>
      <c r="U22" s="142">
        <f>SUM(U24:U27)</f>
        <v>833</v>
      </c>
      <c r="V22" s="499">
        <f>U22/(T22*0.01)</f>
        <v>24.42319402783103</v>
      </c>
      <c r="W22" s="142">
        <f>SUM(W24:W27)</f>
        <v>162165</v>
      </c>
      <c r="X22" s="556">
        <f t="shared" ref="X22:X27" si="4">W22/U22</f>
        <v>194.67587034813926</v>
      </c>
      <c r="Z22" s="780">
        <f>SUM(Z24:Z27)</f>
        <v>3517.8461538461538</v>
      </c>
      <c r="AA22" s="142">
        <f>SUM(AA24:AA27)</f>
        <v>649</v>
      </c>
      <c r="AB22" s="499">
        <f>AA22/(Z22*0.01)</f>
        <v>18.448788594419661</v>
      </c>
      <c r="AC22" s="142">
        <f>SUM(AC24:AC27)</f>
        <v>127440</v>
      </c>
      <c r="AD22" s="556">
        <f>AC22/AA22</f>
        <v>196.36363636363637</v>
      </c>
    </row>
    <row r="23" spans="1:30" x14ac:dyDescent="0.25">
      <c r="A23" s="196" t="s">
        <v>73</v>
      </c>
      <c r="B23" s="142"/>
      <c r="C23" s="142"/>
      <c r="D23" s="499"/>
      <c r="E23" s="142"/>
      <c r="F23" s="556"/>
      <c r="H23" s="142"/>
      <c r="I23" s="142"/>
      <c r="J23" s="499"/>
      <c r="K23" s="142"/>
      <c r="L23" s="556"/>
      <c r="N23" s="142"/>
      <c r="O23" s="142"/>
      <c r="P23" s="499"/>
      <c r="Q23" s="142"/>
      <c r="R23" s="142"/>
      <c r="T23" s="142"/>
      <c r="U23" s="142"/>
      <c r="V23" s="499"/>
      <c r="W23" s="142"/>
      <c r="X23" s="556"/>
      <c r="Z23" s="780"/>
      <c r="AA23" s="142"/>
      <c r="AB23" s="499"/>
      <c r="AC23" s="556"/>
      <c r="AD23" s="142"/>
    </row>
    <row r="24" spans="1:30" x14ac:dyDescent="0.25">
      <c r="A24" s="196" t="s">
        <v>23</v>
      </c>
      <c r="B24" s="142"/>
      <c r="C24" s="142">
        <v>343</v>
      </c>
      <c r="D24" s="499"/>
      <c r="E24" s="556">
        <v>65085.26</v>
      </c>
      <c r="F24" s="556">
        <f t="shared" si="2"/>
        <v>189.75294460641399</v>
      </c>
      <c r="H24" s="142"/>
      <c r="I24" s="142">
        <v>403</v>
      </c>
      <c r="J24" s="499"/>
      <c r="K24" s="556">
        <v>76443</v>
      </c>
      <c r="L24" s="556">
        <f t="shared" si="3"/>
        <v>189.6848635235732</v>
      </c>
      <c r="N24" s="142">
        <v>1576.0769230769233</v>
      </c>
      <c r="O24" s="142">
        <v>340</v>
      </c>
      <c r="P24" s="499"/>
      <c r="Q24" s="556">
        <v>79275</v>
      </c>
      <c r="R24" s="556">
        <f t="shared" ref="R24:R29" si="5">Q24/O24</f>
        <v>233.16176470588235</v>
      </c>
      <c r="T24" s="142">
        <v>1686.3846153846152</v>
      </c>
      <c r="U24" s="142">
        <v>415</v>
      </c>
      <c r="V24" s="499">
        <f t="shared" ref="V24:V29" si="6">U24/(T24*0.01)</f>
        <v>24.608858276695706</v>
      </c>
      <c r="W24" s="556">
        <v>79500</v>
      </c>
      <c r="X24" s="556">
        <f t="shared" si="4"/>
        <v>191.56626506024097</v>
      </c>
      <c r="Z24" s="780">
        <v>1774.5384615384617</v>
      </c>
      <c r="AA24" s="142">
        <v>322</v>
      </c>
      <c r="AB24" s="499">
        <f t="shared" ref="AB24:AB29" si="7">AA24/(Z24*0.01)</f>
        <v>18.14556331006979</v>
      </c>
      <c r="AC24" s="556">
        <v>62625</v>
      </c>
      <c r="AD24" s="556">
        <f t="shared" ref="AD24:AD29" si="8">AC24/AA24</f>
        <v>194.48757763975155</v>
      </c>
    </row>
    <row r="25" spans="1:30" x14ac:dyDescent="0.25">
      <c r="A25" s="196" t="s">
        <v>24</v>
      </c>
      <c r="B25" s="142"/>
      <c r="C25" s="142">
        <v>174</v>
      </c>
      <c r="D25" s="499"/>
      <c r="E25" s="556">
        <v>33085.919999999998</v>
      </c>
      <c r="F25" s="556">
        <f t="shared" si="2"/>
        <v>190.14896551724138</v>
      </c>
      <c r="H25" s="142"/>
      <c r="I25" s="142">
        <v>214</v>
      </c>
      <c r="J25" s="499"/>
      <c r="K25" s="556">
        <v>43170</v>
      </c>
      <c r="L25" s="556">
        <f t="shared" si="3"/>
        <v>201.72897196261681</v>
      </c>
      <c r="N25" s="142">
        <v>1113.4615384615386</v>
      </c>
      <c r="O25" s="142">
        <v>209</v>
      </c>
      <c r="P25" s="499"/>
      <c r="Q25" s="556">
        <v>39700</v>
      </c>
      <c r="R25" s="556">
        <f t="shared" si="5"/>
        <v>189.95215311004785</v>
      </c>
      <c r="T25" s="142">
        <v>1196.0769230769231</v>
      </c>
      <c r="U25" s="142">
        <v>287</v>
      </c>
      <c r="V25" s="499">
        <f t="shared" si="6"/>
        <v>23.995112225866617</v>
      </c>
      <c r="W25" s="556">
        <v>54530</v>
      </c>
      <c r="X25" s="556">
        <f t="shared" si="4"/>
        <v>190</v>
      </c>
      <c r="Z25" s="780">
        <v>1207.2307692307691</v>
      </c>
      <c r="AA25" s="142">
        <v>227</v>
      </c>
      <c r="AB25" s="499">
        <f t="shared" si="7"/>
        <v>18.803364343061045</v>
      </c>
      <c r="AC25" s="556">
        <v>42910</v>
      </c>
      <c r="AD25" s="556">
        <f t="shared" si="8"/>
        <v>189.0308370044053</v>
      </c>
    </row>
    <row r="26" spans="1:30" x14ac:dyDescent="0.25">
      <c r="A26" s="196" t="s">
        <v>25</v>
      </c>
      <c r="B26" s="142"/>
      <c r="C26" s="142">
        <v>37</v>
      </c>
      <c r="D26" s="499"/>
      <c r="E26" s="556">
        <v>7095</v>
      </c>
      <c r="F26" s="556">
        <f t="shared" si="2"/>
        <v>191.75675675675674</v>
      </c>
      <c r="H26" s="142"/>
      <c r="I26" s="142">
        <v>52</v>
      </c>
      <c r="J26" s="499"/>
      <c r="K26" s="556">
        <v>10320.01</v>
      </c>
      <c r="L26" s="556">
        <f t="shared" si="3"/>
        <v>198.46173076923077</v>
      </c>
      <c r="N26" s="142">
        <v>202.30769230769232</v>
      </c>
      <c r="O26" s="142">
        <v>42</v>
      </c>
      <c r="P26" s="499"/>
      <c r="Q26" s="556">
        <v>8870</v>
      </c>
      <c r="R26" s="556">
        <f t="shared" si="5"/>
        <v>211.1904761904762</v>
      </c>
      <c r="T26" s="142">
        <v>218.30769230769229</v>
      </c>
      <c r="U26" s="142">
        <v>60</v>
      </c>
      <c r="V26" s="499">
        <f t="shared" si="6"/>
        <v>27.484143763213531</v>
      </c>
      <c r="W26" s="556">
        <v>11700</v>
      </c>
      <c r="X26" s="556">
        <f t="shared" si="4"/>
        <v>195</v>
      </c>
      <c r="Z26" s="780">
        <v>216.92307692307693</v>
      </c>
      <c r="AA26" s="142">
        <v>38</v>
      </c>
      <c r="AB26" s="499">
        <f t="shared" si="7"/>
        <v>17.517730496453897</v>
      </c>
      <c r="AC26" s="556">
        <v>8445</v>
      </c>
      <c r="AD26" s="556">
        <f t="shared" si="8"/>
        <v>222.23684210526315</v>
      </c>
    </row>
    <row r="27" spans="1:30" x14ac:dyDescent="0.25">
      <c r="A27" s="196" t="s">
        <v>74</v>
      </c>
      <c r="B27" s="142"/>
      <c r="C27" s="142">
        <v>58</v>
      </c>
      <c r="D27" s="499"/>
      <c r="E27" s="556">
        <v>10395</v>
      </c>
      <c r="F27" s="556">
        <f t="shared" si="2"/>
        <v>179.22413793103448</v>
      </c>
      <c r="H27" s="142"/>
      <c r="I27" s="142">
        <v>59</v>
      </c>
      <c r="J27" s="499"/>
      <c r="K27" s="556">
        <v>12135.02</v>
      </c>
      <c r="L27" s="556">
        <f t="shared" si="3"/>
        <v>205.67830508474577</v>
      </c>
      <c r="N27" s="142">
        <v>298.15384615384619</v>
      </c>
      <c r="O27" s="142">
        <v>64</v>
      </c>
      <c r="P27" s="499"/>
      <c r="Q27" s="556">
        <v>12745</v>
      </c>
      <c r="R27" s="556">
        <f t="shared" si="5"/>
        <v>199.140625</v>
      </c>
      <c r="T27" s="142">
        <v>309.92307692307696</v>
      </c>
      <c r="U27" s="142">
        <v>71</v>
      </c>
      <c r="V27" s="499">
        <f t="shared" si="6"/>
        <v>22.908910399602878</v>
      </c>
      <c r="W27" s="556">
        <v>16435</v>
      </c>
      <c r="X27" s="556">
        <f t="shared" si="4"/>
        <v>231.47887323943661</v>
      </c>
      <c r="Z27" s="780">
        <v>319.15384615384613</v>
      </c>
      <c r="AA27" s="142">
        <v>62</v>
      </c>
      <c r="AB27" s="499">
        <f t="shared" si="7"/>
        <v>19.426367799469755</v>
      </c>
      <c r="AC27" s="556">
        <v>13460</v>
      </c>
      <c r="AD27" s="556">
        <f t="shared" si="8"/>
        <v>217.09677419354838</v>
      </c>
    </row>
    <row r="28" spans="1:30" x14ac:dyDescent="0.25">
      <c r="A28" s="7" t="s">
        <v>27</v>
      </c>
      <c r="B28" s="142"/>
      <c r="C28" s="142">
        <v>2496</v>
      </c>
      <c r="D28" s="499"/>
      <c r="E28" s="556">
        <v>559305.81999999995</v>
      </c>
      <c r="F28" s="556">
        <f t="shared" si="2"/>
        <v>224.08085737179485</v>
      </c>
      <c r="H28" s="142"/>
      <c r="I28" s="142">
        <v>2916</v>
      </c>
      <c r="J28" s="499"/>
      <c r="K28" s="556">
        <v>678959.94</v>
      </c>
      <c r="L28" s="556">
        <f t="shared" si="3"/>
        <v>232.83948559670779</v>
      </c>
      <c r="N28" s="142">
        <v>15454.23076923077</v>
      </c>
      <c r="O28" s="142">
        <v>2844</v>
      </c>
      <c r="P28" s="499"/>
      <c r="Q28" s="556">
        <v>859488.5</v>
      </c>
      <c r="R28" s="556">
        <f t="shared" si="5"/>
        <v>302.21114627285516</v>
      </c>
      <c r="T28" s="142">
        <v>15216</v>
      </c>
      <c r="U28" s="142">
        <v>3441</v>
      </c>
      <c r="V28" s="499">
        <f t="shared" si="6"/>
        <v>22.614353312302839</v>
      </c>
      <c r="W28" s="779">
        <v>758997.89</v>
      </c>
      <c r="X28" s="784">
        <f>W28/U28</f>
        <v>220.57480092996224</v>
      </c>
      <c r="Z28" s="780">
        <v>14175.692307692307</v>
      </c>
      <c r="AA28" s="142">
        <v>2777</v>
      </c>
      <c r="AB28" s="499">
        <f t="shared" si="7"/>
        <v>19.589872153849495</v>
      </c>
      <c r="AC28" s="556">
        <v>614242.08000000007</v>
      </c>
      <c r="AD28" s="556">
        <f t="shared" si="8"/>
        <v>221.18908174288805</v>
      </c>
    </row>
    <row r="29" spans="1:30" x14ac:dyDescent="0.25">
      <c r="A29" s="7" t="s">
        <v>75</v>
      </c>
      <c r="B29" s="142"/>
      <c r="C29" s="142">
        <v>842</v>
      </c>
      <c r="D29" s="499"/>
      <c r="E29" s="556">
        <v>176304</v>
      </c>
      <c r="F29" s="556">
        <f t="shared" si="2"/>
        <v>209.3871733966746</v>
      </c>
      <c r="H29" s="142"/>
      <c r="I29" s="142">
        <v>1143</v>
      </c>
      <c r="J29" s="499"/>
      <c r="K29" s="556">
        <v>244090.01</v>
      </c>
      <c r="L29" s="556">
        <f t="shared" si="3"/>
        <v>213.55206474190726</v>
      </c>
      <c r="N29" s="142">
        <v>7226.3846153846152</v>
      </c>
      <c r="O29" s="142">
        <v>1099</v>
      </c>
      <c r="P29" s="499"/>
      <c r="Q29" s="556">
        <v>253417</v>
      </c>
      <c r="R29" s="556">
        <f t="shared" si="5"/>
        <v>230.5887170154686</v>
      </c>
      <c r="T29" s="142">
        <v>5550.3076923076915</v>
      </c>
      <c r="U29" s="142">
        <v>1211</v>
      </c>
      <c r="V29" s="499">
        <f t="shared" si="6"/>
        <v>21.818610194860995</v>
      </c>
      <c r="W29" s="779">
        <v>252866.39</v>
      </c>
      <c r="X29" s="784">
        <f>W29/U29</f>
        <v>208.80791907514453</v>
      </c>
      <c r="Z29" s="780">
        <v>5158.4615384615381</v>
      </c>
      <c r="AA29" s="142">
        <v>929</v>
      </c>
      <c r="AB29" s="499">
        <f t="shared" si="7"/>
        <v>18.009245451834179</v>
      </c>
      <c r="AC29" s="556">
        <v>195860</v>
      </c>
      <c r="AD29" s="556">
        <f t="shared" si="8"/>
        <v>210.82884822389667</v>
      </c>
    </row>
    <row r="30" spans="1:30" x14ac:dyDescent="0.25">
      <c r="A30" s="40" t="s">
        <v>29</v>
      </c>
      <c r="B30" s="503"/>
      <c r="C30" s="27"/>
      <c r="D30" s="504"/>
      <c r="E30" s="504"/>
      <c r="F30" s="557"/>
      <c r="G30" s="27"/>
      <c r="H30" s="503"/>
      <c r="I30" s="27"/>
      <c r="J30" s="504"/>
      <c r="K30" s="504"/>
      <c r="L30" s="557"/>
      <c r="M30" s="27"/>
      <c r="N30" s="503"/>
      <c r="O30" s="27"/>
      <c r="P30" s="504"/>
      <c r="Q30" s="504"/>
      <c r="R30" s="557"/>
      <c r="S30" s="27"/>
      <c r="T30" s="503"/>
      <c r="U30" s="27"/>
      <c r="V30" s="504"/>
      <c r="W30" s="504"/>
      <c r="X30" s="557"/>
      <c r="Y30" s="27"/>
      <c r="Z30" s="781"/>
      <c r="AA30" s="27"/>
      <c r="AB30" s="504"/>
      <c r="AC30" s="504"/>
      <c r="AD30" s="557"/>
    </row>
    <row r="31" spans="1:30" s="2" customFormat="1" x14ac:dyDescent="0.25">
      <c r="A31" s="2" t="s">
        <v>95</v>
      </c>
      <c r="B31" s="523"/>
      <c r="C31" s="526">
        <f>SUM(C32:C33)/SUM(C32:C34)</f>
        <v>0.73189873417721518</v>
      </c>
      <c r="D31" s="525"/>
      <c r="E31" s="525"/>
      <c r="F31" s="559"/>
      <c r="H31" s="523"/>
      <c r="I31" s="526">
        <f>SUM(I32:I33)/SUM(I32:I34)</f>
        <v>0.69730520158763321</v>
      </c>
      <c r="J31" s="525"/>
      <c r="K31" s="525"/>
      <c r="L31" s="559"/>
      <c r="N31" s="523"/>
      <c r="O31" s="526">
        <f>SUM(O32:O33)/SUM(O32:O34)</f>
        <v>0.71270117442366243</v>
      </c>
      <c r="P31" s="525"/>
      <c r="Q31" s="525"/>
      <c r="R31" s="559"/>
      <c r="T31" s="523"/>
      <c r="U31" s="526">
        <f>SUM(U32:U33)/SUM(U32:U34)</f>
        <v>0.73764813126709206</v>
      </c>
      <c r="V31" s="525"/>
      <c r="W31" s="525"/>
      <c r="X31" s="559"/>
      <c r="Z31" s="782"/>
      <c r="AA31" s="526">
        <f>SUM(AA32:AA33)/SUM(AA32:AA34)</f>
        <v>0.75063145809414467</v>
      </c>
      <c r="AB31" s="525"/>
      <c r="AC31" s="525"/>
      <c r="AD31" s="559"/>
    </row>
    <row r="32" spans="1:30" x14ac:dyDescent="0.25">
      <c r="A32" s="7" t="s">
        <v>30</v>
      </c>
      <c r="B32" s="142"/>
      <c r="C32" s="142">
        <v>107</v>
      </c>
      <c r="D32" s="499"/>
      <c r="E32" s="556">
        <v>24379</v>
      </c>
      <c r="F32" s="556">
        <f>E32/C32</f>
        <v>227.84112149532712</v>
      </c>
      <c r="H32" s="142"/>
      <c r="I32" s="142">
        <v>114</v>
      </c>
      <c r="J32" s="499"/>
      <c r="K32" s="556">
        <v>26258</v>
      </c>
      <c r="L32" s="556">
        <f>K32/I32</f>
        <v>230.33333333333334</v>
      </c>
      <c r="N32" s="142">
        <v>862.61538461538464</v>
      </c>
      <c r="O32" s="142">
        <v>125</v>
      </c>
      <c r="P32" s="499"/>
      <c r="Q32" s="556">
        <v>43548</v>
      </c>
      <c r="R32" s="556">
        <f>Q32/O32</f>
        <v>348.38400000000001</v>
      </c>
      <c r="T32" s="142">
        <v>914.76923076923072</v>
      </c>
      <c r="U32" s="43">
        <v>172</v>
      </c>
      <c r="V32" s="499">
        <f>U32/(T32*0.01)</f>
        <v>18.802556340396904</v>
      </c>
      <c r="W32" s="556">
        <v>34785</v>
      </c>
      <c r="X32" s="556">
        <f>W32/U32</f>
        <v>202.23837209302326</v>
      </c>
      <c r="Z32" s="780">
        <v>934.15384615384619</v>
      </c>
      <c r="AA32" s="142">
        <v>152</v>
      </c>
      <c r="AB32" s="499">
        <f>AA32/(Z32*0.01)</f>
        <v>16.271409749670617</v>
      </c>
      <c r="AC32" s="556">
        <v>30305</v>
      </c>
      <c r="AD32" s="556">
        <f>AC32/AA32</f>
        <v>199.375</v>
      </c>
    </row>
    <row r="33" spans="1:35" x14ac:dyDescent="0.25">
      <c r="A33" s="7" t="s">
        <v>31</v>
      </c>
      <c r="B33" s="142"/>
      <c r="C33" s="142">
        <v>2784</v>
      </c>
      <c r="D33" s="499"/>
      <c r="E33" s="556">
        <v>582271.74</v>
      </c>
      <c r="F33" s="556">
        <f>E33/C33</f>
        <v>209.14933189655173</v>
      </c>
      <c r="H33" s="142"/>
      <c r="I33" s="142">
        <v>3224</v>
      </c>
      <c r="J33" s="499"/>
      <c r="K33" s="556">
        <v>712783.45</v>
      </c>
      <c r="L33" s="556">
        <f>K33/I33</f>
        <v>221.08667803970221</v>
      </c>
      <c r="N33" s="142">
        <v>16914.307692307691</v>
      </c>
      <c r="O33" s="142">
        <v>3152</v>
      </c>
      <c r="P33" s="499"/>
      <c r="Q33" s="556">
        <v>857558.5</v>
      </c>
      <c r="R33" s="556">
        <f>Q33/O33</f>
        <v>272.06805203045684</v>
      </c>
      <c r="T33" s="142">
        <v>17084.153846153848</v>
      </c>
      <c r="U33" s="43">
        <v>3874</v>
      </c>
      <c r="V33" s="499">
        <f>U33/(T33*0.01)</f>
        <v>22.675984042792688</v>
      </c>
      <c r="W33" s="556">
        <v>830620.24</v>
      </c>
      <c r="X33" s="556">
        <f>W33/U33</f>
        <v>214.40894166236447</v>
      </c>
      <c r="Z33" s="780">
        <v>16306.23076923077</v>
      </c>
      <c r="AA33" s="142">
        <v>3117</v>
      </c>
      <c r="AB33" s="499">
        <f>AA33/(Z33*0.01)</f>
        <v>19.115392417244941</v>
      </c>
      <c r="AC33" s="556">
        <v>676552.08000000007</v>
      </c>
      <c r="AD33" s="556">
        <f>AC33/AA33</f>
        <v>217.05231953801734</v>
      </c>
    </row>
    <row r="34" spans="1:35" x14ac:dyDescent="0.25">
      <c r="A34" s="7" t="s">
        <v>32</v>
      </c>
      <c r="B34" s="142"/>
      <c r="C34" s="142">
        <v>1059</v>
      </c>
      <c r="D34" s="499"/>
      <c r="E34" s="556">
        <v>244620.26</v>
      </c>
      <c r="F34" s="556">
        <f>E34/C34</f>
        <v>230.99174693106704</v>
      </c>
      <c r="H34" s="142"/>
      <c r="I34" s="142">
        <v>1449</v>
      </c>
      <c r="J34" s="499"/>
      <c r="K34" s="556">
        <v>326076.53000000003</v>
      </c>
      <c r="L34" s="556">
        <f>K34/I34</f>
        <v>225.03556245686681</v>
      </c>
      <c r="N34" s="142">
        <v>7456.3076923076924</v>
      </c>
      <c r="O34" s="142">
        <v>1321</v>
      </c>
      <c r="P34" s="499"/>
      <c r="Q34" s="556">
        <v>352389</v>
      </c>
      <c r="R34" s="556">
        <f>Q34/O34</f>
        <v>266.75927327781983</v>
      </c>
      <c r="T34" s="142">
        <v>6178.0769230769229</v>
      </c>
      <c r="U34" s="43">
        <v>1439</v>
      </c>
      <c r="V34" s="499">
        <f>U34/(T34*0.01)</f>
        <v>23.292037601942351</v>
      </c>
      <c r="W34" s="556">
        <v>308624.03999999998</v>
      </c>
      <c r="X34" s="556">
        <f>W34/U34</f>
        <v>214.47118832522582</v>
      </c>
      <c r="Z34" s="780">
        <v>5611.6153846153848</v>
      </c>
      <c r="AA34" s="142">
        <v>1086</v>
      </c>
      <c r="AB34" s="499">
        <f>AA34/(Z34*0.01)</f>
        <v>19.352716206768925</v>
      </c>
      <c r="AC34" s="556">
        <v>230685</v>
      </c>
      <c r="AD34" s="556">
        <f>AC34/AA34</f>
        <v>212.41712707182322</v>
      </c>
    </row>
    <row r="35" spans="1:35" s="27" customFormat="1" x14ac:dyDescent="0.25">
      <c r="A35" s="40"/>
      <c r="B35" s="40"/>
      <c r="H35" s="40"/>
      <c r="N35" s="40"/>
      <c r="T35" s="40"/>
      <c r="Z35" s="40"/>
    </row>
    <row r="36" spans="1:35" x14ac:dyDescent="0.25">
      <c r="A36" s="14" t="s">
        <v>35</v>
      </c>
    </row>
    <row r="37" spans="1:35" ht="15.6" x14ac:dyDescent="0.25">
      <c r="A37" s="512" t="s">
        <v>146</v>
      </c>
      <c r="B37" s="511"/>
      <c r="C37" s="511"/>
      <c r="E37" s="511"/>
      <c r="F37" s="511"/>
      <c r="H37" s="511"/>
      <c r="I37" s="511"/>
      <c r="K37" s="511"/>
      <c r="L37" s="511"/>
      <c r="N37" s="511"/>
      <c r="O37" s="511"/>
      <c r="Q37" s="511"/>
      <c r="R37" s="511"/>
      <c r="T37" s="511"/>
      <c r="U37" s="511"/>
      <c r="W37" s="511"/>
      <c r="X37" s="511"/>
      <c r="Z37" s="511"/>
      <c r="AA37" s="511"/>
      <c r="AC37" s="511"/>
      <c r="AD37" s="511"/>
      <c r="AF37" s="511"/>
      <c r="AH37" s="511"/>
      <c r="AI37" s="511"/>
    </row>
    <row r="38" spans="1:35" ht="15.6" x14ac:dyDescent="0.25">
      <c r="A38" s="512" t="s">
        <v>147</v>
      </c>
      <c r="B38" s="511"/>
      <c r="C38" s="511"/>
      <c r="E38" s="511"/>
      <c r="F38" s="511"/>
      <c r="H38" s="511"/>
      <c r="I38" s="511"/>
      <c r="K38" s="511"/>
      <c r="L38" s="511"/>
      <c r="N38" s="511"/>
      <c r="O38" s="511"/>
      <c r="Q38" s="511"/>
      <c r="R38" s="511"/>
      <c r="T38" s="511"/>
      <c r="U38" s="511"/>
      <c r="W38" s="511"/>
      <c r="X38" s="511"/>
      <c r="Z38" s="511"/>
      <c r="AA38" s="511"/>
      <c r="AC38" s="511"/>
      <c r="AD38" s="511"/>
      <c r="AF38" s="511"/>
      <c r="AH38" s="511"/>
      <c r="AI38" s="511"/>
    </row>
    <row r="39" spans="1:35" ht="15.6" x14ac:dyDescent="0.25">
      <c r="A39" s="512" t="s">
        <v>148</v>
      </c>
      <c r="B39" s="511"/>
      <c r="C39" s="511"/>
      <c r="E39" s="511"/>
      <c r="F39" s="511"/>
      <c r="H39" s="511"/>
      <c r="I39" s="511"/>
      <c r="K39" s="511"/>
      <c r="L39" s="511"/>
      <c r="N39" s="511"/>
      <c r="O39" s="511"/>
      <c r="Q39" s="511"/>
      <c r="R39" s="511"/>
      <c r="T39" s="511"/>
      <c r="U39" s="511"/>
      <c r="W39" s="511"/>
      <c r="X39" s="511"/>
      <c r="Z39" s="511"/>
      <c r="AA39" s="511"/>
      <c r="AC39" s="511"/>
      <c r="AD39" s="511"/>
      <c r="AF39" s="511"/>
      <c r="AH39" s="511"/>
      <c r="AI39" s="511"/>
    </row>
    <row r="41" spans="1:35" ht="39" customHeight="1" x14ac:dyDescent="0.25">
      <c r="A41" s="1004" t="s">
        <v>49</v>
      </c>
      <c r="B41" s="1020"/>
      <c r="C41" s="1020"/>
      <c r="D41" s="1020"/>
      <c r="E41" s="1020"/>
      <c r="F41" s="1020"/>
      <c r="G41" s="1020"/>
      <c r="H41" s="1020"/>
      <c r="I41" s="1020"/>
      <c r="J41" s="1020"/>
      <c r="K41" s="1020"/>
      <c r="L41" s="1020"/>
      <c r="M41" s="1020"/>
      <c r="N41" s="1020"/>
      <c r="O41" s="1020"/>
      <c r="P41" s="1020"/>
      <c r="Q41" s="1020"/>
      <c r="R41" s="1020"/>
      <c r="S41" s="527"/>
      <c r="T41" s="527"/>
      <c r="U41" s="527"/>
      <c r="V41" s="527"/>
      <c r="W41" s="527"/>
      <c r="X41" s="527"/>
      <c r="Y41" s="527"/>
      <c r="Z41" s="527"/>
    </row>
    <row r="43" spans="1:35" ht="14.25" customHeight="1" x14ac:dyDescent="0.25">
      <c r="A43" s="1005" t="s">
        <v>149</v>
      </c>
      <c r="B43" s="1005"/>
      <c r="C43" s="1005"/>
      <c r="D43" s="1005"/>
      <c r="E43" s="1005"/>
      <c r="F43" s="1005"/>
      <c r="G43" s="1005"/>
      <c r="H43" s="1005"/>
      <c r="I43" s="1005"/>
      <c r="J43" s="1005"/>
      <c r="K43" s="1005"/>
      <c r="L43" s="1005"/>
      <c r="M43" s="1005"/>
      <c r="N43" s="1005"/>
      <c r="O43" s="1005"/>
      <c r="P43" s="1005"/>
      <c r="Q43" s="1005"/>
      <c r="R43" s="1005"/>
    </row>
    <row r="44" spans="1:35" x14ac:dyDescent="0.25">
      <c r="A44" s="1005"/>
      <c r="B44" s="1005"/>
      <c r="C44" s="1005"/>
      <c r="D44" s="1005"/>
      <c r="E44" s="1005"/>
      <c r="F44" s="1005"/>
      <c r="G44" s="1005"/>
      <c r="H44" s="1005"/>
      <c r="I44" s="1005"/>
      <c r="J44" s="1005"/>
      <c r="K44" s="1005"/>
      <c r="L44" s="1005"/>
      <c r="M44" s="1005"/>
      <c r="N44" s="1005"/>
      <c r="O44" s="1005"/>
      <c r="P44" s="1005"/>
      <c r="Q44" s="1005"/>
      <c r="R44" s="1005"/>
    </row>
    <row r="45" spans="1:35" x14ac:dyDescent="0.25">
      <c r="A45" s="1005"/>
      <c r="B45" s="1005"/>
      <c r="C45" s="1005"/>
      <c r="D45" s="1005"/>
      <c r="E45" s="1005"/>
      <c r="F45" s="1005"/>
      <c r="G45" s="1005"/>
      <c r="H45" s="1005"/>
      <c r="I45" s="1005"/>
      <c r="J45" s="1005"/>
      <c r="K45" s="1005"/>
      <c r="L45" s="1005"/>
      <c r="M45" s="1005"/>
      <c r="N45" s="1005"/>
      <c r="O45" s="1005"/>
      <c r="P45" s="1005"/>
      <c r="Q45" s="1005"/>
      <c r="R45" s="1005"/>
    </row>
    <row r="46" spans="1:35" x14ac:dyDescent="0.25">
      <c r="A46" s="1005"/>
      <c r="B46" s="1005"/>
      <c r="C46" s="1005"/>
      <c r="D46" s="1005"/>
      <c r="E46" s="1005"/>
      <c r="F46" s="1005"/>
      <c r="G46" s="1005"/>
      <c r="H46" s="1005"/>
      <c r="I46" s="1005"/>
      <c r="J46" s="1005"/>
      <c r="K46" s="1005"/>
      <c r="L46" s="1005"/>
      <c r="M46" s="1005"/>
      <c r="N46" s="1005"/>
      <c r="O46" s="1005"/>
      <c r="P46" s="1005"/>
      <c r="Q46" s="1005"/>
      <c r="R46" s="1005"/>
    </row>
    <row r="47" spans="1:35" x14ac:dyDescent="0.25">
      <c r="A47" s="1005"/>
      <c r="B47" s="1005"/>
      <c r="C47" s="1005"/>
      <c r="D47" s="1005"/>
      <c r="E47" s="1005"/>
      <c r="F47" s="1005"/>
      <c r="G47" s="1005"/>
      <c r="H47" s="1005"/>
      <c r="I47" s="1005"/>
      <c r="J47" s="1005"/>
      <c r="K47" s="1005"/>
      <c r="L47" s="1005"/>
      <c r="M47" s="1005"/>
      <c r="N47" s="1005"/>
      <c r="O47" s="1005"/>
      <c r="P47" s="1005"/>
      <c r="Q47" s="1005"/>
      <c r="R47" s="1005"/>
    </row>
    <row r="48" spans="1:35" x14ac:dyDescent="0.25">
      <c r="A48" s="1005"/>
      <c r="B48" s="1005"/>
      <c r="C48" s="1005"/>
      <c r="D48" s="1005"/>
      <c r="E48" s="1005"/>
      <c r="F48" s="1005"/>
      <c r="G48" s="1005"/>
      <c r="H48" s="1005"/>
      <c r="I48" s="1005"/>
      <c r="J48" s="1005"/>
      <c r="K48" s="1005"/>
      <c r="L48" s="1005"/>
      <c r="M48" s="1005"/>
      <c r="N48" s="1005"/>
      <c r="O48" s="1005"/>
      <c r="P48" s="1005"/>
      <c r="Q48" s="1005"/>
      <c r="R48" s="1005"/>
    </row>
    <row r="49" spans="1:30" x14ac:dyDescent="0.25">
      <c r="A49" s="1005"/>
      <c r="B49" s="1005"/>
      <c r="C49" s="1005"/>
      <c r="D49" s="1005"/>
      <c r="E49" s="1005"/>
      <c r="F49" s="1005"/>
      <c r="G49" s="1005"/>
      <c r="H49" s="1005"/>
      <c r="I49" s="1005"/>
      <c r="J49" s="1005"/>
      <c r="K49" s="1005"/>
      <c r="L49" s="1005"/>
      <c r="M49" s="1005"/>
      <c r="N49" s="1005"/>
      <c r="O49" s="1005"/>
      <c r="P49" s="1005"/>
      <c r="Q49" s="1005"/>
      <c r="R49" s="1005"/>
    </row>
    <row r="50" spans="1:30" x14ac:dyDescent="0.25">
      <c r="A50" s="1005"/>
      <c r="B50" s="1005"/>
      <c r="C50" s="1005"/>
      <c r="D50" s="1005"/>
      <c r="E50" s="1005"/>
      <c r="F50" s="1005"/>
      <c r="G50" s="1005"/>
      <c r="H50" s="1005"/>
      <c r="I50" s="1005"/>
      <c r="J50" s="1005"/>
      <c r="K50" s="1005"/>
      <c r="L50" s="1005"/>
      <c r="M50" s="1005"/>
      <c r="N50" s="1005"/>
      <c r="O50" s="1005"/>
      <c r="P50" s="1005"/>
      <c r="Q50" s="1005"/>
      <c r="R50" s="1005"/>
    </row>
    <row r="51" spans="1:30" x14ac:dyDescent="0.25">
      <c r="A51" s="1005"/>
      <c r="B51" s="1005"/>
      <c r="C51" s="1005"/>
      <c r="D51" s="1005"/>
      <c r="E51" s="1005"/>
      <c r="F51" s="1005"/>
      <c r="G51" s="1005"/>
      <c r="H51" s="1005"/>
      <c r="I51" s="1005"/>
      <c r="J51" s="1005"/>
      <c r="K51" s="1005"/>
      <c r="L51" s="1005"/>
      <c r="M51" s="1005"/>
      <c r="N51" s="1005"/>
      <c r="O51" s="1005"/>
      <c r="P51" s="1005"/>
      <c r="Q51" s="1005"/>
      <c r="R51" s="1005"/>
    </row>
    <row r="52" spans="1:30" x14ac:dyDescent="0.25">
      <c r="A52" s="1005"/>
      <c r="B52" s="1005"/>
      <c r="C52" s="1005"/>
      <c r="D52" s="1005"/>
      <c r="E52" s="1005"/>
      <c r="F52" s="1005"/>
      <c r="G52" s="1005"/>
      <c r="H52" s="1005"/>
      <c r="I52" s="1005"/>
      <c r="J52" s="1005"/>
      <c r="K52" s="1005"/>
      <c r="L52" s="1005"/>
      <c r="M52" s="1005"/>
      <c r="N52" s="1005"/>
      <c r="O52" s="1005"/>
      <c r="P52" s="1005"/>
      <c r="Q52" s="1005"/>
      <c r="R52" s="1005"/>
    </row>
    <row r="53" spans="1:30" x14ac:dyDescent="0.25">
      <c r="A53" s="1005"/>
      <c r="B53" s="1005"/>
      <c r="C53" s="1005"/>
      <c r="D53" s="1005"/>
      <c r="E53" s="1005"/>
      <c r="F53" s="1005"/>
      <c r="G53" s="1005"/>
      <c r="H53" s="1005"/>
      <c r="I53" s="1005"/>
      <c r="J53" s="1005"/>
      <c r="K53" s="1005"/>
      <c r="L53" s="1005"/>
      <c r="M53" s="1005"/>
      <c r="N53" s="1005"/>
      <c r="O53" s="1005"/>
      <c r="P53" s="1005"/>
      <c r="Q53" s="1005"/>
      <c r="R53" s="1005"/>
    </row>
    <row r="54" spans="1:30" x14ac:dyDescent="0.25">
      <c r="A54" s="1005"/>
      <c r="B54" s="1005"/>
      <c r="C54" s="1005"/>
      <c r="D54" s="1005"/>
      <c r="E54" s="1005"/>
      <c r="F54" s="1005"/>
      <c r="G54" s="1005"/>
      <c r="H54" s="1005"/>
      <c r="I54" s="1005"/>
      <c r="J54" s="1005"/>
      <c r="K54" s="1005"/>
      <c r="L54" s="1005"/>
      <c r="M54" s="1005"/>
      <c r="N54" s="1005"/>
      <c r="O54" s="1005"/>
      <c r="P54" s="1005"/>
      <c r="Q54" s="1005"/>
      <c r="R54" s="1005"/>
    </row>
    <row r="55" spans="1:30" x14ac:dyDescent="0.25">
      <c r="A55" s="1005"/>
      <c r="B55" s="1005"/>
      <c r="C55" s="1005"/>
      <c r="D55" s="1005"/>
      <c r="E55" s="1005"/>
      <c r="F55" s="1005"/>
      <c r="G55" s="1005"/>
      <c r="H55" s="1005"/>
      <c r="I55" s="1005"/>
      <c r="J55" s="1005"/>
      <c r="K55" s="1005"/>
      <c r="L55" s="1005"/>
      <c r="M55" s="1005"/>
      <c r="N55" s="1005"/>
      <c r="O55" s="1005"/>
      <c r="P55" s="1005"/>
      <c r="Q55" s="1005"/>
      <c r="R55" s="1005"/>
    </row>
    <row r="56" spans="1:30" x14ac:dyDescent="0.25">
      <c r="A56" s="1005"/>
      <c r="B56" s="1005"/>
      <c r="C56" s="1005"/>
      <c r="D56" s="1005"/>
      <c r="E56" s="1005"/>
      <c r="F56" s="1005"/>
      <c r="G56" s="1005"/>
      <c r="H56" s="1005"/>
      <c r="I56" s="1005"/>
      <c r="J56" s="1005"/>
      <c r="K56" s="1005"/>
      <c r="L56" s="1005"/>
      <c r="M56" s="1005"/>
      <c r="N56" s="1005"/>
      <c r="O56" s="1005"/>
      <c r="P56" s="1005"/>
      <c r="Q56" s="1005"/>
      <c r="R56" s="1005"/>
    </row>
    <row r="57" spans="1:30" x14ac:dyDescent="0.25">
      <c r="A57" s="1005"/>
      <c r="B57" s="1005"/>
      <c r="C57" s="1005"/>
      <c r="D57" s="1005"/>
      <c r="E57" s="1005"/>
      <c r="F57" s="1005"/>
      <c r="G57" s="1005"/>
      <c r="H57" s="1005"/>
      <c r="I57" s="1005"/>
      <c r="J57" s="1005"/>
      <c r="K57" s="1005"/>
      <c r="L57" s="1005"/>
      <c r="M57" s="1005"/>
      <c r="N57" s="1005"/>
      <c r="O57" s="1005"/>
      <c r="P57" s="1005"/>
      <c r="Q57" s="1005"/>
      <c r="R57" s="1005"/>
    </row>
    <row r="58" spans="1:30" x14ac:dyDescent="0.25">
      <c r="A58" s="1005"/>
      <c r="B58" s="1005"/>
      <c r="C58" s="1005"/>
      <c r="D58" s="1005"/>
      <c r="E58" s="1005"/>
      <c r="F58" s="1005"/>
      <c r="G58" s="1005"/>
      <c r="H58" s="1005"/>
      <c r="I58" s="1005"/>
      <c r="J58" s="1005"/>
      <c r="K58" s="1005"/>
      <c r="L58" s="1005"/>
      <c r="M58" s="1005"/>
      <c r="N58" s="1005"/>
      <c r="O58" s="1005"/>
      <c r="P58" s="1005"/>
      <c r="Q58" s="1005"/>
      <c r="R58" s="1005"/>
    </row>
    <row r="59" spans="1:30" x14ac:dyDescent="0.2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1:30" x14ac:dyDescent="0.2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1:30" x14ac:dyDescent="0.2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row>
    <row r="62" spans="1:30" x14ac:dyDescent="0.2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sheetData>
  <mergeCells count="27">
    <mergeCell ref="B4:F4"/>
    <mergeCell ref="H4:L4"/>
    <mergeCell ref="N4:R4"/>
    <mergeCell ref="T4:X4"/>
    <mergeCell ref="Z4:AD4"/>
    <mergeCell ref="AC5:AD5"/>
    <mergeCell ref="C6:C7"/>
    <mergeCell ref="I6:I7"/>
    <mergeCell ref="O6:O7"/>
    <mergeCell ref="U6:U7"/>
    <mergeCell ref="AA6:AA7"/>
    <mergeCell ref="K5:L5"/>
    <mergeCell ref="N5:N7"/>
    <mergeCell ref="O5:P5"/>
    <mergeCell ref="Q5:R5"/>
    <mergeCell ref="T5:T7"/>
    <mergeCell ref="U5:V5"/>
    <mergeCell ref="C5:D5"/>
    <mergeCell ref="E5:F5"/>
    <mergeCell ref="H5:H7"/>
    <mergeCell ref="I5:J5"/>
    <mergeCell ref="A41:R41"/>
    <mergeCell ref="A43:R58"/>
    <mergeCell ref="W5:X5"/>
    <mergeCell ref="Z5:Z7"/>
    <mergeCell ref="AA5:AB5"/>
    <mergeCell ref="B5:B7"/>
  </mergeCells>
  <pageMargins left="0.74803149606299213" right="0.74803149606299213" top="0.98425196850393704" bottom="0.98425196850393704" header="0.51181102362204722" footer="0.51181102362204722"/>
  <pageSetup paperSize="8" scale="51"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I63"/>
  <sheetViews>
    <sheetView view="pageBreakPreview" zoomScale="70" zoomScaleNormal="100" zoomScaleSheetLayoutView="70" workbookViewId="0">
      <pane xSplit="1" ySplit="7" topLeftCell="N8" activePane="bottomRight" state="frozen"/>
      <selection pane="topRight" activeCell="B1" sqref="B1"/>
      <selection pane="bottomLeft" activeCell="A8" sqref="A8"/>
      <selection pane="bottomRight" activeCell="A2" sqref="A2"/>
    </sheetView>
  </sheetViews>
  <sheetFormatPr defaultRowHeight="13.2" x14ac:dyDescent="0.25"/>
  <cols>
    <col min="1" max="1" width="27.44140625" style="3" customWidth="1"/>
    <col min="2" max="2" width="13.88671875" style="3" customWidth="1"/>
    <col min="3" max="3" width="10.5546875" style="3" bestFit="1" customWidth="1"/>
    <col min="4" max="5" width="10.5546875" style="3" customWidth="1"/>
    <col min="6" max="6" width="13.109375" style="3" bestFit="1" customWidth="1"/>
    <col min="7" max="7" width="9.44140625" style="3" customWidth="1"/>
    <col min="8" max="8" width="13.5546875" style="3" customWidth="1"/>
    <col min="9" max="9" width="10.5546875" style="3" bestFit="1" customWidth="1"/>
    <col min="10" max="11" width="10.5546875" style="3" customWidth="1"/>
    <col min="12" max="12" width="13.109375" style="3" bestFit="1" customWidth="1"/>
    <col min="13" max="13" width="9.44140625" style="3" customWidth="1"/>
    <col min="14" max="14" width="13.88671875" style="3" customWidth="1"/>
    <col min="15" max="15" width="10.5546875" style="3" bestFit="1" customWidth="1"/>
    <col min="16" max="17" width="10.5546875" style="3" customWidth="1"/>
    <col min="18" max="18" width="13.109375" style="3" bestFit="1" customWidth="1"/>
    <col min="19" max="19" width="9.44140625" style="3" customWidth="1"/>
    <col min="20" max="20" width="13.88671875" style="3" customWidth="1"/>
    <col min="21" max="21" width="10.5546875" style="3" bestFit="1" customWidth="1"/>
    <col min="22" max="23" width="10.5546875" style="3" customWidth="1"/>
    <col min="24" max="24" width="13.109375" style="3" bestFit="1" customWidth="1"/>
    <col min="25" max="25" width="9.44140625" style="3" customWidth="1"/>
    <col min="26" max="26" width="13.88671875" style="3" customWidth="1"/>
    <col min="27" max="27" width="10.5546875" style="3" bestFit="1" customWidth="1"/>
    <col min="28" max="29" width="10.5546875" style="3" customWidth="1"/>
    <col min="30" max="30" width="13.109375" style="3" bestFit="1" customWidth="1"/>
    <col min="31" max="256" width="9.109375" style="3"/>
    <col min="257" max="257" width="27.44140625" style="3" customWidth="1"/>
    <col min="258" max="258" width="13.88671875" style="3" customWidth="1"/>
    <col min="259" max="259" width="10.5546875" style="3" bestFit="1" customWidth="1"/>
    <col min="260" max="261" width="10.5546875" style="3" customWidth="1"/>
    <col min="262" max="262" width="13.109375" style="3" bestFit="1" customWidth="1"/>
    <col min="263" max="263" width="9.44140625" style="3" customWidth="1"/>
    <col min="264" max="264" width="13.5546875" style="3" customWidth="1"/>
    <col min="265" max="265" width="10.5546875" style="3" bestFit="1" customWidth="1"/>
    <col min="266" max="267" width="10.5546875" style="3" customWidth="1"/>
    <col min="268" max="268" width="13.109375" style="3" bestFit="1" customWidth="1"/>
    <col min="269" max="269" width="9.44140625" style="3" customWidth="1"/>
    <col min="270" max="270" width="13.88671875" style="3" customWidth="1"/>
    <col min="271" max="271" width="10.5546875" style="3" bestFit="1" customWidth="1"/>
    <col min="272" max="273" width="10.5546875" style="3" customWidth="1"/>
    <col min="274" max="274" width="13.109375" style="3" bestFit="1" customWidth="1"/>
    <col min="275" max="275" width="9.44140625" style="3" customWidth="1"/>
    <col min="276" max="276" width="13.88671875" style="3" customWidth="1"/>
    <col min="277" max="277" width="10.5546875" style="3" bestFit="1" customWidth="1"/>
    <col min="278" max="279" width="10.5546875" style="3" customWidth="1"/>
    <col min="280" max="280" width="13.109375" style="3" bestFit="1" customWidth="1"/>
    <col min="281" max="281" width="9.44140625" style="3" customWidth="1"/>
    <col min="282" max="282" width="13.88671875" style="3" customWidth="1"/>
    <col min="283" max="283" width="10.5546875" style="3" bestFit="1" customWidth="1"/>
    <col min="284" max="285" width="10.5546875" style="3" customWidth="1"/>
    <col min="286" max="286" width="13.109375" style="3" bestFit="1" customWidth="1"/>
    <col min="287" max="512" width="9.109375" style="3"/>
    <col min="513" max="513" width="27.44140625" style="3" customWidth="1"/>
    <col min="514" max="514" width="13.88671875" style="3" customWidth="1"/>
    <col min="515" max="515" width="10.5546875" style="3" bestFit="1" customWidth="1"/>
    <col min="516" max="517" width="10.5546875" style="3" customWidth="1"/>
    <col min="518" max="518" width="13.109375" style="3" bestFit="1" customWidth="1"/>
    <col min="519" max="519" width="9.44140625" style="3" customWidth="1"/>
    <col min="520" max="520" width="13.5546875" style="3" customWidth="1"/>
    <col min="521" max="521" width="10.5546875" style="3" bestFit="1" customWidth="1"/>
    <col min="522" max="523" width="10.5546875" style="3" customWidth="1"/>
    <col min="524" max="524" width="13.109375" style="3" bestFit="1" customWidth="1"/>
    <col min="525" max="525" width="9.44140625" style="3" customWidth="1"/>
    <col min="526" max="526" width="13.88671875" style="3" customWidth="1"/>
    <col min="527" max="527" width="10.5546875" style="3" bestFit="1" customWidth="1"/>
    <col min="528" max="529" width="10.5546875" style="3" customWidth="1"/>
    <col min="530" max="530" width="13.109375" style="3" bestFit="1" customWidth="1"/>
    <col min="531" max="531" width="9.44140625" style="3" customWidth="1"/>
    <col min="532" max="532" width="13.88671875" style="3" customWidth="1"/>
    <col min="533" max="533" width="10.5546875" style="3" bestFit="1" customWidth="1"/>
    <col min="534" max="535" width="10.5546875" style="3" customWidth="1"/>
    <col min="536" max="536" width="13.109375" style="3" bestFit="1" customWidth="1"/>
    <col min="537" max="537" width="9.44140625" style="3" customWidth="1"/>
    <col min="538" max="538" width="13.88671875" style="3" customWidth="1"/>
    <col min="539" max="539" width="10.5546875" style="3" bestFit="1" customWidth="1"/>
    <col min="540" max="541" width="10.5546875" style="3" customWidth="1"/>
    <col min="542" max="542" width="13.109375" style="3" bestFit="1" customWidth="1"/>
    <col min="543" max="768" width="9.109375" style="3"/>
    <col min="769" max="769" width="27.44140625" style="3" customWidth="1"/>
    <col min="770" max="770" width="13.88671875" style="3" customWidth="1"/>
    <col min="771" max="771" width="10.5546875" style="3" bestFit="1" customWidth="1"/>
    <col min="772" max="773" width="10.5546875" style="3" customWidth="1"/>
    <col min="774" max="774" width="13.109375" style="3" bestFit="1" customWidth="1"/>
    <col min="775" max="775" width="9.44140625" style="3" customWidth="1"/>
    <col min="776" max="776" width="13.5546875" style="3" customWidth="1"/>
    <col min="777" max="777" width="10.5546875" style="3" bestFit="1" customWidth="1"/>
    <col min="778" max="779" width="10.5546875" style="3" customWidth="1"/>
    <col min="780" max="780" width="13.109375" style="3" bestFit="1" customWidth="1"/>
    <col min="781" max="781" width="9.44140625" style="3" customWidth="1"/>
    <col min="782" max="782" width="13.88671875" style="3" customWidth="1"/>
    <col min="783" max="783" width="10.5546875" style="3" bestFit="1" customWidth="1"/>
    <col min="784" max="785" width="10.5546875" style="3" customWidth="1"/>
    <col min="786" max="786" width="13.109375" style="3" bestFit="1" customWidth="1"/>
    <col min="787" max="787" width="9.44140625" style="3" customWidth="1"/>
    <col min="788" max="788" width="13.88671875" style="3" customWidth="1"/>
    <col min="789" max="789" width="10.5546875" style="3" bestFit="1" customWidth="1"/>
    <col min="790" max="791" width="10.5546875" style="3" customWidth="1"/>
    <col min="792" max="792" width="13.109375" style="3" bestFit="1" customWidth="1"/>
    <col min="793" max="793" width="9.44140625" style="3" customWidth="1"/>
    <col min="794" max="794" width="13.88671875" style="3" customWidth="1"/>
    <col min="795" max="795" width="10.5546875" style="3" bestFit="1" customWidth="1"/>
    <col min="796" max="797" width="10.5546875" style="3" customWidth="1"/>
    <col min="798" max="798" width="13.109375" style="3" bestFit="1" customWidth="1"/>
    <col min="799" max="1024" width="9.109375" style="3"/>
    <col min="1025" max="1025" width="27.44140625" style="3" customWidth="1"/>
    <col min="1026" max="1026" width="13.88671875" style="3" customWidth="1"/>
    <col min="1027" max="1027" width="10.5546875" style="3" bestFit="1" customWidth="1"/>
    <col min="1028" max="1029" width="10.5546875" style="3" customWidth="1"/>
    <col min="1030" max="1030" width="13.109375" style="3" bestFit="1" customWidth="1"/>
    <col min="1031" max="1031" width="9.44140625" style="3" customWidth="1"/>
    <col min="1032" max="1032" width="13.5546875" style="3" customWidth="1"/>
    <col min="1033" max="1033" width="10.5546875" style="3" bestFit="1" customWidth="1"/>
    <col min="1034" max="1035" width="10.5546875" style="3" customWidth="1"/>
    <col min="1036" max="1036" width="13.109375" style="3" bestFit="1" customWidth="1"/>
    <col min="1037" max="1037" width="9.44140625" style="3" customWidth="1"/>
    <col min="1038" max="1038" width="13.88671875" style="3" customWidth="1"/>
    <col min="1039" max="1039" width="10.5546875" style="3" bestFit="1" customWidth="1"/>
    <col min="1040" max="1041" width="10.5546875" style="3" customWidth="1"/>
    <col min="1042" max="1042" width="13.109375" style="3" bestFit="1" customWidth="1"/>
    <col min="1043" max="1043" width="9.44140625" style="3" customWidth="1"/>
    <col min="1044" max="1044" width="13.88671875" style="3" customWidth="1"/>
    <col min="1045" max="1045" width="10.5546875" style="3" bestFit="1" customWidth="1"/>
    <col min="1046" max="1047" width="10.5546875" style="3" customWidth="1"/>
    <col min="1048" max="1048" width="13.109375" style="3" bestFit="1" customWidth="1"/>
    <col min="1049" max="1049" width="9.44140625" style="3" customWidth="1"/>
    <col min="1050" max="1050" width="13.88671875" style="3" customWidth="1"/>
    <col min="1051" max="1051" width="10.5546875" style="3" bestFit="1" customWidth="1"/>
    <col min="1052" max="1053" width="10.5546875" style="3" customWidth="1"/>
    <col min="1054" max="1054" width="13.109375" style="3" bestFit="1" customWidth="1"/>
    <col min="1055" max="1280" width="9.109375" style="3"/>
    <col min="1281" max="1281" width="27.44140625" style="3" customWidth="1"/>
    <col min="1282" max="1282" width="13.88671875" style="3" customWidth="1"/>
    <col min="1283" max="1283" width="10.5546875" style="3" bestFit="1" customWidth="1"/>
    <col min="1284" max="1285" width="10.5546875" style="3" customWidth="1"/>
    <col min="1286" max="1286" width="13.109375" style="3" bestFit="1" customWidth="1"/>
    <col min="1287" max="1287" width="9.44140625" style="3" customWidth="1"/>
    <col min="1288" max="1288" width="13.5546875" style="3" customWidth="1"/>
    <col min="1289" max="1289" width="10.5546875" style="3" bestFit="1" customWidth="1"/>
    <col min="1290" max="1291" width="10.5546875" style="3" customWidth="1"/>
    <col min="1292" max="1292" width="13.109375" style="3" bestFit="1" customWidth="1"/>
    <col min="1293" max="1293" width="9.44140625" style="3" customWidth="1"/>
    <col min="1294" max="1294" width="13.88671875" style="3" customWidth="1"/>
    <col min="1295" max="1295" width="10.5546875" style="3" bestFit="1" customWidth="1"/>
    <col min="1296" max="1297" width="10.5546875" style="3" customWidth="1"/>
    <col min="1298" max="1298" width="13.109375" style="3" bestFit="1" customWidth="1"/>
    <col min="1299" max="1299" width="9.44140625" style="3" customWidth="1"/>
    <col min="1300" max="1300" width="13.88671875" style="3" customWidth="1"/>
    <col min="1301" max="1301" width="10.5546875" style="3" bestFit="1" customWidth="1"/>
    <col min="1302" max="1303" width="10.5546875" style="3" customWidth="1"/>
    <col min="1304" max="1304" width="13.109375" style="3" bestFit="1" customWidth="1"/>
    <col min="1305" max="1305" width="9.44140625" style="3" customWidth="1"/>
    <col min="1306" max="1306" width="13.88671875" style="3" customWidth="1"/>
    <col min="1307" max="1307" width="10.5546875" style="3" bestFit="1" customWidth="1"/>
    <col min="1308" max="1309" width="10.5546875" style="3" customWidth="1"/>
    <col min="1310" max="1310" width="13.109375" style="3" bestFit="1" customWidth="1"/>
    <col min="1311" max="1536" width="9.109375" style="3"/>
    <col min="1537" max="1537" width="27.44140625" style="3" customWidth="1"/>
    <col min="1538" max="1538" width="13.88671875" style="3" customWidth="1"/>
    <col min="1539" max="1539" width="10.5546875" style="3" bestFit="1" customWidth="1"/>
    <col min="1540" max="1541" width="10.5546875" style="3" customWidth="1"/>
    <col min="1542" max="1542" width="13.109375" style="3" bestFit="1" customWidth="1"/>
    <col min="1543" max="1543" width="9.44140625" style="3" customWidth="1"/>
    <col min="1544" max="1544" width="13.5546875" style="3" customWidth="1"/>
    <col min="1545" max="1545" width="10.5546875" style="3" bestFit="1" customWidth="1"/>
    <col min="1546" max="1547" width="10.5546875" style="3" customWidth="1"/>
    <col min="1548" max="1548" width="13.109375" style="3" bestFit="1" customWidth="1"/>
    <col min="1549" max="1549" width="9.44140625" style="3" customWidth="1"/>
    <col min="1550" max="1550" width="13.88671875" style="3" customWidth="1"/>
    <col min="1551" max="1551" width="10.5546875" style="3" bestFit="1" customWidth="1"/>
    <col min="1552" max="1553" width="10.5546875" style="3" customWidth="1"/>
    <col min="1554" max="1554" width="13.109375" style="3" bestFit="1" customWidth="1"/>
    <col min="1555" max="1555" width="9.44140625" style="3" customWidth="1"/>
    <col min="1556" max="1556" width="13.88671875" style="3" customWidth="1"/>
    <col min="1557" max="1557" width="10.5546875" style="3" bestFit="1" customWidth="1"/>
    <col min="1558" max="1559" width="10.5546875" style="3" customWidth="1"/>
    <col min="1560" max="1560" width="13.109375" style="3" bestFit="1" customWidth="1"/>
    <col min="1561" max="1561" width="9.44140625" style="3" customWidth="1"/>
    <col min="1562" max="1562" width="13.88671875" style="3" customWidth="1"/>
    <col min="1563" max="1563" width="10.5546875" style="3" bestFit="1" customWidth="1"/>
    <col min="1564" max="1565" width="10.5546875" style="3" customWidth="1"/>
    <col min="1566" max="1566" width="13.109375" style="3" bestFit="1" customWidth="1"/>
    <col min="1567" max="1792" width="9.109375" style="3"/>
    <col min="1793" max="1793" width="27.44140625" style="3" customWidth="1"/>
    <col min="1794" max="1794" width="13.88671875" style="3" customWidth="1"/>
    <col min="1795" max="1795" width="10.5546875" style="3" bestFit="1" customWidth="1"/>
    <col min="1796" max="1797" width="10.5546875" style="3" customWidth="1"/>
    <col min="1798" max="1798" width="13.109375" style="3" bestFit="1" customWidth="1"/>
    <col min="1799" max="1799" width="9.44140625" style="3" customWidth="1"/>
    <col min="1800" max="1800" width="13.5546875" style="3" customWidth="1"/>
    <col min="1801" max="1801" width="10.5546875" style="3" bestFit="1" customWidth="1"/>
    <col min="1802" max="1803" width="10.5546875" style="3" customWidth="1"/>
    <col min="1804" max="1804" width="13.109375" style="3" bestFit="1" customWidth="1"/>
    <col min="1805" max="1805" width="9.44140625" style="3" customWidth="1"/>
    <col min="1806" max="1806" width="13.88671875" style="3" customWidth="1"/>
    <col min="1807" max="1807" width="10.5546875" style="3" bestFit="1" customWidth="1"/>
    <col min="1808" max="1809" width="10.5546875" style="3" customWidth="1"/>
    <col min="1810" max="1810" width="13.109375" style="3" bestFit="1" customWidth="1"/>
    <col min="1811" max="1811" width="9.44140625" style="3" customWidth="1"/>
    <col min="1812" max="1812" width="13.88671875" style="3" customWidth="1"/>
    <col min="1813" max="1813" width="10.5546875" style="3" bestFit="1" customWidth="1"/>
    <col min="1814" max="1815" width="10.5546875" style="3" customWidth="1"/>
    <col min="1816" max="1816" width="13.109375" style="3" bestFit="1" customWidth="1"/>
    <col min="1817" max="1817" width="9.44140625" style="3" customWidth="1"/>
    <col min="1818" max="1818" width="13.88671875" style="3" customWidth="1"/>
    <col min="1819" max="1819" width="10.5546875" style="3" bestFit="1" customWidth="1"/>
    <col min="1820" max="1821" width="10.5546875" style="3" customWidth="1"/>
    <col min="1822" max="1822" width="13.109375" style="3" bestFit="1" customWidth="1"/>
    <col min="1823" max="2048" width="9.109375" style="3"/>
    <col min="2049" max="2049" width="27.44140625" style="3" customWidth="1"/>
    <col min="2050" max="2050" width="13.88671875" style="3" customWidth="1"/>
    <col min="2051" max="2051" width="10.5546875" style="3" bestFit="1" customWidth="1"/>
    <col min="2052" max="2053" width="10.5546875" style="3" customWidth="1"/>
    <col min="2054" max="2054" width="13.109375" style="3" bestFit="1" customWidth="1"/>
    <col min="2055" max="2055" width="9.44140625" style="3" customWidth="1"/>
    <col min="2056" max="2056" width="13.5546875" style="3" customWidth="1"/>
    <col min="2057" max="2057" width="10.5546875" style="3" bestFit="1" customWidth="1"/>
    <col min="2058" max="2059" width="10.5546875" style="3" customWidth="1"/>
    <col min="2060" max="2060" width="13.109375" style="3" bestFit="1" customWidth="1"/>
    <col min="2061" max="2061" width="9.44140625" style="3" customWidth="1"/>
    <col min="2062" max="2062" width="13.88671875" style="3" customWidth="1"/>
    <col min="2063" max="2063" width="10.5546875" style="3" bestFit="1" customWidth="1"/>
    <col min="2064" max="2065" width="10.5546875" style="3" customWidth="1"/>
    <col min="2066" max="2066" width="13.109375" style="3" bestFit="1" customWidth="1"/>
    <col min="2067" max="2067" width="9.44140625" style="3" customWidth="1"/>
    <col min="2068" max="2068" width="13.88671875" style="3" customWidth="1"/>
    <col min="2069" max="2069" width="10.5546875" style="3" bestFit="1" customWidth="1"/>
    <col min="2070" max="2071" width="10.5546875" style="3" customWidth="1"/>
    <col min="2072" max="2072" width="13.109375" style="3" bestFit="1" customWidth="1"/>
    <col min="2073" max="2073" width="9.44140625" style="3" customWidth="1"/>
    <col min="2074" max="2074" width="13.88671875" style="3" customWidth="1"/>
    <col min="2075" max="2075" width="10.5546875" style="3" bestFit="1" customWidth="1"/>
    <col min="2076" max="2077" width="10.5546875" style="3" customWidth="1"/>
    <col min="2078" max="2078" width="13.109375" style="3" bestFit="1" customWidth="1"/>
    <col min="2079" max="2304" width="9.109375" style="3"/>
    <col min="2305" max="2305" width="27.44140625" style="3" customWidth="1"/>
    <col min="2306" max="2306" width="13.88671875" style="3" customWidth="1"/>
    <col min="2307" max="2307" width="10.5546875" style="3" bestFit="1" customWidth="1"/>
    <col min="2308" max="2309" width="10.5546875" style="3" customWidth="1"/>
    <col min="2310" max="2310" width="13.109375" style="3" bestFit="1" customWidth="1"/>
    <col min="2311" max="2311" width="9.44140625" style="3" customWidth="1"/>
    <col min="2312" max="2312" width="13.5546875" style="3" customWidth="1"/>
    <col min="2313" max="2313" width="10.5546875" style="3" bestFit="1" customWidth="1"/>
    <col min="2314" max="2315" width="10.5546875" style="3" customWidth="1"/>
    <col min="2316" max="2316" width="13.109375" style="3" bestFit="1" customWidth="1"/>
    <col min="2317" max="2317" width="9.44140625" style="3" customWidth="1"/>
    <col min="2318" max="2318" width="13.88671875" style="3" customWidth="1"/>
    <col min="2319" max="2319" width="10.5546875" style="3" bestFit="1" customWidth="1"/>
    <col min="2320" max="2321" width="10.5546875" style="3" customWidth="1"/>
    <col min="2322" max="2322" width="13.109375" style="3" bestFit="1" customWidth="1"/>
    <col min="2323" max="2323" width="9.44140625" style="3" customWidth="1"/>
    <col min="2324" max="2324" width="13.88671875" style="3" customWidth="1"/>
    <col min="2325" max="2325" width="10.5546875" style="3" bestFit="1" customWidth="1"/>
    <col min="2326" max="2327" width="10.5546875" style="3" customWidth="1"/>
    <col min="2328" max="2328" width="13.109375" style="3" bestFit="1" customWidth="1"/>
    <col min="2329" max="2329" width="9.44140625" style="3" customWidth="1"/>
    <col min="2330" max="2330" width="13.88671875" style="3" customWidth="1"/>
    <col min="2331" max="2331" width="10.5546875" style="3" bestFit="1" customWidth="1"/>
    <col min="2332" max="2333" width="10.5546875" style="3" customWidth="1"/>
    <col min="2334" max="2334" width="13.109375" style="3" bestFit="1" customWidth="1"/>
    <col min="2335" max="2560" width="9.109375" style="3"/>
    <col min="2561" max="2561" width="27.44140625" style="3" customWidth="1"/>
    <col min="2562" max="2562" width="13.88671875" style="3" customWidth="1"/>
    <col min="2563" max="2563" width="10.5546875" style="3" bestFit="1" customWidth="1"/>
    <col min="2564" max="2565" width="10.5546875" style="3" customWidth="1"/>
    <col min="2566" max="2566" width="13.109375" style="3" bestFit="1" customWidth="1"/>
    <col min="2567" max="2567" width="9.44140625" style="3" customWidth="1"/>
    <col min="2568" max="2568" width="13.5546875" style="3" customWidth="1"/>
    <col min="2569" max="2569" width="10.5546875" style="3" bestFit="1" customWidth="1"/>
    <col min="2570" max="2571" width="10.5546875" style="3" customWidth="1"/>
    <col min="2572" max="2572" width="13.109375" style="3" bestFit="1" customWidth="1"/>
    <col min="2573" max="2573" width="9.44140625" style="3" customWidth="1"/>
    <col min="2574" max="2574" width="13.88671875" style="3" customWidth="1"/>
    <col min="2575" max="2575" width="10.5546875" style="3" bestFit="1" customWidth="1"/>
    <col min="2576" max="2577" width="10.5546875" style="3" customWidth="1"/>
    <col min="2578" max="2578" width="13.109375" style="3" bestFit="1" customWidth="1"/>
    <col min="2579" max="2579" width="9.44140625" style="3" customWidth="1"/>
    <col min="2580" max="2580" width="13.88671875" style="3" customWidth="1"/>
    <col min="2581" max="2581" width="10.5546875" style="3" bestFit="1" customWidth="1"/>
    <col min="2582" max="2583" width="10.5546875" style="3" customWidth="1"/>
    <col min="2584" max="2584" width="13.109375" style="3" bestFit="1" customWidth="1"/>
    <col min="2585" max="2585" width="9.44140625" style="3" customWidth="1"/>
    <col min="2586" max="2586" width="13.88671875" style="3" customWidth="1"/>
    <col min="2587" max="2587" width="10.5546875" style="3" bestFit="1" customWidth="1"/>
    <col min="2588" max="2589" width="10.5546875" style="3" customWidth="1"/>
    <col min="2590" max="2590" width="13.109375" style="3" bestFit="1" customWidth="1"/>
    <col min="2591" max="2816" width="9.109375" style="3"/>
    <col min="2817" max="2817" width="27.44140625" style="3" customWidth="1"/>
    <col min="2818" max="2818" width="13.88671875" style="3" customWidth="1"/>
    <col min="2819" max="2819" width="10.5546875" style="3" bestFit="1" customWidth="1"/>
    <col min="2820" max="2821" width="10.5546875" style="3" customWidth="1"/>
    <col min="2822" max="2822" width="13.109375" style="3" bestFit="1" customWidth="1"/>
    <col min="2823" max="2823" width="9.44140625" style="3" customWidth="1"/>
    <col min="2824" max="2824" width="13.5546875" style="3" customWidth="1"/>
    <col min="2825" max="2825" width="10.5546875" style="3" bestFit="1" customWidth="1"/>
    <col min="2826" max="2827" width="10.5546875" style="3" customWidth="1"/>
    <col min="2828" max="2828" width="13.109375" style="3" bestFit="1" customWidth="1"/>
    <col min="2829" max="2829" width="9.44140625" style="3" customWidth="1"/>
    <col min="2830" max="2830" width="13.88671875" style="3" customWidth="1"/>
    <col min="2831" max="2831" width="10.5546875" style="3" bestFit="1" customWidth="1"/>
    <col min="2832" max="2833" width="10.5546875" style="3" customWidth="1"/>
    <col min="2834" max="2834" width="13.109375" style="3" bestFit="1" customWidth="1"/>
    <col min="2835" max="2835" width="9.44140625" style="3" customWidth="1"/>
    <col min="2836" max="2836" width="13.88671875" style="3" customWidth="1"/>
    <col min="2837" max="2837" width="10.5546875" style="3" bestFit="1" customWidth="1"/>
    <col min="2838" max="2839" width="10.5546875" style="3" customWidth="1"/>
    <col min="2840" max="2840" width="13.109375" style="3" bestFit="1" customWidth="1"/>
    <col min="2841" max="2841" width="9.44140625" style="3" customWidth="1"/>
    <col min="2842" max="2842" width="13.88671875" style="3" customWidth="1"/>
    <col min="2843" max="2843" width="10.5546875" style="3" bestFit="1" customWidth="1"/>
    <col min="2844" max="2845" width="10.5546875" style="3" customWidth="1"/>
    <col min="2846" max="2846" width="13.109375" style="3" bestFit="1" customWidth="1"/>
    <col min="2847" max="3072" width="9.109375" style="3"/>
    <col min="3073" max="3073" width="27.44140625" style="3" customWidth="1"/>
    <col min="3074" max="3074" width="13.88671875" style="3" customWidth="1"/>
    <col min="3075" max="3075" width="10.5546875" style="3" bestFit="1" customWidth="1"/>
    <col min="3076" max="3077" width="10.5546875" style="3" customWidth="1"/>
    <col min="3078" max="3078" width="13.109375" style="3" bestFit="1" customWidth="1"/>
    <col min="3079" max="3079" width="9.44140625" style="3" customWidth="1"/>
    <col min="3080" max="3080" width="13.5546875" style="3" customWidth="1"/>
    <col min="3081" max="3081" width="10.5546875" style="3" bestFit="1" customWidth="1"/>
    <col min="3082" max="3083" width="10.5546875" style="3" customWidth="1"/>
    <col min="3084" max="3084" width="13.109375" style="3" bestFit="1" customWidth="1"/>
    <col min="3085" max="3085" width="9.44140625" style="3" customWidth="1"/>
    <col min="3086" max="3086" width="13.88671875" style="3" customWidth="1"/>
    <col min="3087" max="3087" width="10.5546875" style="3" bestFit="1" customWidth="1"/>
    <col min="3088" max="3089" width="10.5546875" style="3" customWidth="1"/>
    <col min="3090" max="3090" width="13.109375" style="3" bestFit="1" customWidth="1"/>
    <col min="3091" max="3091" width="9.44140625" style="3" customWidth="1"/>
    <col min="3092" max="3092" width="13.88671875" style="3" customWidth="1"/>
    <col min="3093" max="3093" width="10.5546875" style="3" bestFit="1" customWidth="1"/>
    <col min="3094" max="3095" width="10.5546875" style="3" customWidth="1"/>
    <col min="3096" max="3096" width="13.109375" style="3" bestFit="1" customWidth="1"/>
    <col min="3097" max="3097" width="9.44140625" style="3" customWidth="1"/>
    <col min="3098" max="3098" width="13.88671875" style="3" customWidth="1"/>
    <col min="3099" max="3099" width="10.5546875" style="3" bestFit="1" customWidth="1"/>
    <col min="3100" max="3101" width="10.5546875" style="3" customWidth="1"/>
    <col min="3102" max="3102" width="13.109375" style="3" bestFit="1" customWidth="1"/>
    <col min="3103" max="3328" width="9.109375" style="3"/>
    <col min="3329" max="3329" width="27.44140625" style="3" customWidth="1"/>
    <col min="3330" max="3330" width="13.88671875" style="3" customWidth="1"/>
    <col min="3331" max="3331" width="10.5546875" style="3" bestFit="1" customWidth="1"/>
    <col min="3332" max="3333" width="10.5546875" style="3" customWidth="1"/>
    <col min="3334" max="3334" width="13.109375" style="3" bestFit="1" customWidth="1"/>
    <col min="3335" max="3335" width="9.44140625" style="3" customWidth="1"/>
    <col min="3336" max="3336" width="13.5546875" style="3" customWidth="1"/>
    <col min="3337" max="3337" width="10.5546875" style="3" bestFit="1" customWidth="1"/>
    <col min="3338" max="3339" width="10.5546875" style="3" customWidth="1"/>
    <col min="3340" max="3340" width="13.109375" style="3" bestFit="1" customWidth="1"/>
    <col min="3341" max="3341" width="9.44140625" style="3" customWidth="1"/>
    <col min="3342" max="3342" width="13.88671875" style="3" customWidth="1"/>
    <col min="3343" max="3343" width="10.5546875" style="3" bestFit="1" customWidth="1"/>
    <col min="3344" max="3345" width="10.5546875" style="3" customWidth="1"/>
    <col min="3346" max="3346" width="13.109375" style="3" bestFit="1" customWidth="1"/>
    <col min="3347" max="3347" width="9.44140625" style="3" customWidth="1"/>
    <col min="3348" max="3348" width="13.88671875" style="3" customWidth="1"/>
    <col min="3349" max="3349" width="10.5546875" style="3" bestFit="1" customWidth="1"/>
    <col min="3350" max="3351" width="10.5546875" style="3" customWidth="1"/>
    <col min="3352" max="3352" width="13.109375" style="3" bestFit="1" customWidth="1"/>
    <col min="3353" max="3353" width="9.44140625" style="3" customWidth="1"/>
    <col min="3354" max="3354" width="13.88671875" style="3" customWidth="1"/>
    <col min="3355" max="3355" width="10.5546875" style="3" bestFit="1" customWidth="1"/>
    <col min="3356" max="3357" width="10.5546875" style="3" customWidth="1"/>
    <col min="3358" max="3358" width="13.109375" style="3" bestFit="1" customWidth="1"/>
    <col min="3359" max="3584" width="9.109375" style="3"/>
    <col min="3585" max="3585" width="27.44140625" style="3" customWidth="1"/>
    <col min="3586" max="3586" width="13.88671875" style="3" customWidth="1"/>
    <col min="3587" max="3587" width="10.5546875" style="3" bestFit="1" customWidth="1"/>
    <col min="3588" max="3589" width="10.5546875" style="3" customWidth="1"/>
    <col min="3590" max="3590" width="13.109375" style="3" bestFit="1" customWidth="1"/>
    <col min="3591" max="3591" width="9.44140625" style="3" customWidth="1"/>
    <col min="3592" max="3592" width="13.5546875" style="3" customWidth="1"/>
    <col min="3593" max="3593" width="10.5546875" style="3" bestFit="1" customWidth="1"/>
    <col min="3594" max="3595" width="10.5546875" style="3" customWidth="1"/>
    <col min="3596" max="3596" width="13.109375" style="3" bestFit="1" customWidth="1"/>
    <col min="3597" max="3597" width="9.44140625" style="3" customWidth="1"/>
    <col min="3598" max="3598" width="13.88671875" style="3" customWidth="1"/>
    <col min="3599" max="3599" width="10.5546875" style="3" bestFit="1" customWidth="1"/>
    <col min="3600" max="3601" width="10.5546875" style="3" customWidth="1"/>
    <col min="3602" max="3602" width="13.109375" style="3" bestFit="1" customWidth="1"/>
    <col min="3603" max="3603" width="9.44140625" style="3" customWidth="1"/>
    <col min="3604" max="3604" width="13.88671875" style="3" customWidth="1"/>
    <col min="3605" max="3605" width="10.5546875" style="3" bestFit="1" customWidth="1"/>
    <col min="3606" max="3607" width="10.5546875" style="3" customWidth="1"/>
    <col min="3608" max="3608" width="13.109375" style="3" bestFit="1" customWidth="1"/>
    <col min="3609" max="3609" width="9.44140625" style="3" customWidth="1"/>
    <col min="3610" max="3610" width="13.88671875" style="3" customWidth="1"/>
    <col min="3611" max="3611" width="10.5546875" style="3" bestFit="1" customWidth="1"/>
    <col min="3612" max="3613" width="10.5546875" style="3" customWidth="1"/>
    <col min="3614" max="3614" width="13.109375" style="3" bestFit="1" customWidth="1"/>
    <col min="3615" max="3840" width="9.109375" style="3"/>
    <col min="3841" max="3841" width="27.44140625" style="3" customWidth="1"/>
    <col min="3842" max="3842" width="13.88671875" style="3" customWidth="1"/>
    <col min="3843" max="3843" width="10.5546875" style="3" bestFit="1" customWidth="1"/>
    <col min="3844" max="3845" width="10.5546875" style="3" customWidth="1"/>
    <col min="3846" max="3846" width="13.109375" style="3" bestFit="1" customWidth="1"/>
    <col min="3847" max="3847" width="9.44140625" style="3" customWidth="1"/>
    <col min="3848" max="3848" width="13.5546875" style="3" customWidth="1"/>
    <col min="3849" max="3849" width="10.5546875" style="3" bestFit="1" customWidth="1"/>
    <col min="3850" max="3851" width="10.5546875" style="3" customWidth="1"/>
    <col min="3852" max="3852" width="13.109375" style="3" bestFit="1" customWidth="1"/>
    <col min="3853" max="3853" width="9.44140625" style="3" customWidth="1"/>
    <col min="3854" max="3854" width="13.88671875" style="3" customWidth="1"/>
    <col min="3855" max="3855" width="10.5546875" style="3" bestFit="1" customWidth="1"/>
    <col min="3856" max="3857" width="10.5546875" style="3" customWidth="1"/>
    <col min="3858" max="3858" width="13.109375" style="3" bestFit="1" customWidth="1"/>
    <col min="3859" max="3859" width="9.44140625" style="3" customWidth="1"/>
    <col min="3860" max="3860" width="13.88671875" style="3" customWidth="1"/>
    <col min="3861" max="3861" width="10.5546875" style="3" bestFit="1" customWidth="1"/>
    <col min="3862" max="3863" width="10.5546875" style="3" customWidth="1"/>
    <col min="3864" max="3864" width="13.109375" style="3" bestFit="1" customWidth="1"/>
    <col min="3865" max="3865" width="9.44140625" style="3" customWidth="1"/>
    <col min="3866" max="3866" width="13.88671875" style="3" customWidth="1"/>
    <col min="3867" max="3867" width="10.5546875" style="3" bestFit="1" customWidth="1"/>
    <col min="3868" max="3869" width="10.5546875" style="3" customWidth="1"/>
    <col min="3870" max="3870" width="13.109375" style="3" bestFit="1" customWidth="1"/>
    <col min="3871" max="4096" width="9.109375" style="3"/>
    <col min="4097" max="4097" width="27.44140625" style="3" customWidth="1"/>
    <col min="4098" max="4098" width="13.88671875" style="3" customWidth="1"/>
    <col min="4099" max="4099" width="10.5546875" style="3" bestFit="1" customWidth="1"/>
    <col min="4100" max="4101" width="10.5546875" style="3" customWidth="1"/>
    <col min="4102" max="4102" width="13.109375" style="3" bestFit="1" customWidth="1"/>
    <col min="4103" max="4103" width="9.44140625" style="3" customWidth="1"/>
    <col min="4104" max="4104" width="13.5546875" style="3" customWidth="1"/>
    <col min="4105" max="4105" width="10.5546875" style="3" bestFit="1" customWidth="1"/>
    <col min="4106" max="4107" width="10.5546875" style="3" customWidth="1"/>
    <col min="4108" max="4108" width="13.109375" style="3" bestFit="1" customWidth="1"/>
    <col min="4109" max="4109" width="9.44140625" style="3" customWidth="1"/>
    <col min="4110" max="4110" width="13.88671875" style="3" customWidth="1"/>
    <col min="4111" max="4111" width="10.5546875" style="3" bestFit="1" customWidth="1"/>
    <col min="4112" max="4113" width="10.5546875" style="3" customWidth="1"/>
    <col min="4114" max="4114" width="13.109375" style="3" bestFit="1" customWidth="1"/>
    <col min="4115" max="4115" width="9.44140625" style="3" customWidth="1"/>
    <col min="4116" max="4116" width="13.88671875" style="3" customWidth="1"/>
    <col min="4117" max="4117" width="10.5546875" style="3" bestFit="1" customWidth="1"/>
    <col min="4118" max="4119" width="10.5546875" style="3" customWidth="1"/>
    <col min="4120" max="4120" width="13.109375" style="3" bestFit="1" customWidth="1"/>
    <col min="4121" max="4121" width="9.44140625" style="3" customWidth="1"/>
    <col min="4122" max="4122" width="13.88671875" style="3" customWidth="1"/>
    <col min="4123" max="4123" width="10.5546875" style="3" bestFit="1" customWidth="1"/>
    <col min="4124" max="4125" width="10.5546875" style="3" customWidth="1"/>
    <col min="4126" max="4126" width="13.109375" style="3" bestFit="1" customWidth="1"/>
    <col min="4127" max="4352" width="9.109375" style="3"/>
    <col min="4353" max="4353" width="27.44140625" style="3" customWidth="1"/>
    <col min="4354" max="4354" width="13.88671875" style="3" customWidth="1"/>
    <col min="4355" max="4355" width="10.5546875" style="3" bestFit="1" customWidth="1"/>
    <col min="4356" max="4357" width="10.5546875" style="3" customWidth="1"/>
    <col min="4358" max="4358" width="13.109375" style="3" bestFit="1" customWidth="1"/>
    <col min="4359" max="4359" width="9.44140625" style="3" customWidth="1"/>
    <col min="4360" max="4360" width="13.5546875" style="3" customWidth="1"/>
    <col min="4361" max="4361" width="10.5546875" style="3" bestFit="1" customWidth="1"/>
    <col min="4362" max="4363" width="10.5546875" style="3" customWidth="1"/>
    <col min="4364" max="4364" width="13.109375" style="3" bestFit="1" customWidth="1"/>
    <col min="4365" max="4365" width="9.44140625" style="3" customWidth="1"/>
    <col min="4366" max="4366" width="13.88671875" style="3" customWidth="1"/>
    <col min="4367" max="4367" width="10.5546875" style="3" bestFit="1" customWidth="1"/>
    <col min="4368" max="4369" width="10.5546875" style="3" customWidth="1"/>
    <col min="4370" max="4370" width="13.109375" style="3" bestFit="1" customWidth="1"/>
    <col min="4371" max="4371" width="9.44140625" style="3" customWidth="1"/>
    <col min="4372" max="4372" width="13.88671875" style="3" customWidth="1"/>
    <col min="4373" max="4373" width="10.5546875" style="3" bestFit="1" customWidth="1"/>
    <col min="4374" max="4375" width="10.5546875" style="3" customWidth="1"/>
    <col min="4376" max="4376" width="13.109375" style="3" bestFit="1" customWidth="1"/>
    <col min="4377" max="4377" width="9.44140625" style="3" customWidth="1"/>
    <col min="4378" max="4378" width="13.88671875" style="3" customWidth="1"/>
    <col min="4379" max="4379" width="10.5546875" style="3" bestFit="1" customWidth="1"/>
    <col min="4380" max="4381" width="10.5546875" style="3" customWidth="1"/>
    <col min="4382" max="4382" width="13.109375" style="3" bestFit="1" customWidth="1"/>
    <col min="4383" max="4608" width="9.109375" style="3"/>
    <col min="4609" max="4609" width="27.44140625" style="3" customWidth="1"/>
    <col min="4610" max="4610" width="13.88671875" style="3" customWidth="1"/>
    <col min="4611" max="4611" width="10.5546875" style="3" bestFit="1" customWidth="1"/>
    <col min="4612" max="4613" width="10.5546875" style="3" customWidth="1"/>
    <col min="4614" max="4614" width="13.109375" style="3" bestFit="1" customWidth="1"/>
    <col min="4615" max="4615" width="9.44140625" style="3" customWidth="1"/>
    <col min="4616" max="4616" width="13.5546875" style="3" customWidth="1"/>
    <col min="4617" max="4617" width="10.5546875" style="3" bestFit="1" customWidth="1"/>
    <col min="4618" max="4619" width="10.5546875" style="3" customWidth="1"/>
    <col min="4620" max="4620" width="13.109375" style="3" bestFit="1" customWidth="1"/>
    <col min="4621" max="4621" width="9.44140625" style="3" customWidth="1"/>
    <col min="4622" max="4622" width="13.88671875" style="3" customWidth="1"/>
    <col min="4623" max="4623" width="10.5546875" style="3" bestFit="1" customWidth="1"/>
    <col min="4624" max="4625" width="10.5546875" style="3" customWidth="1"/>
    <col min="4626" max="4626" width="13.109375" style="3" bestFit="1" customWidth="1"/>
    <col min="4627" max="4627" width="9.44140625" style="3" customWidth="1"/>
    <col min="4628" max="4628" width="13.88671875" style="3" customWidth="1"/>
    <col min="4629" max="4629" width="10.5546875" style="3" bestFit="1" customWidth="1"/>
    <col min="4630" max="4631" width="10.5546875" style="3" customWidth="1"/>
    <col min="4632" max="4632" width="13.109375" style="3" bestFit="1" customWidth="1"/>
    <col min="4633" max="4633" width="9.44140625" style="3" customWidth="1"/>
    <col min="4634" max="4634" width="13.88671875" style="3" customWidth="1"/>
    <col min="4635" max="4635" width="10.5546875" style="3" bestFit="1" customWidth="1"/>
    <col min="4636" max="4637" width="10.5546875" style="3" customWidth="1"/>
    <col min="4638" max="4638" width="13.109375" style="3" bestFit="1" customWidth="1"/>
    <col min="4639" max="4864" width="9.109375" style="3"/>
    <col min="4865" max="4865" width="27.44140625" style="3" customWidth="1"/>
    <col min="4866" max="4866" width="13.88671875" style="3" customWidth="1"/>
    <col min="4867" max="4867" width="10.5546875" style="3" bestFit="1" customWidth="1"/>
    <col min="4868" max="4869" width="10.5546875" style="3" customWidth="1"/>
    <col min="4870" max="4870" width="13.109375" style="3" bestFit="1" customWidth="1"/>
    <col min="4871" max="4871" width="9.44140625" style="3" customWidth="1"/>
    <col min="4872" max="4872" width="13.5546875" style="3" customWidth="1"/>
    <col min="4873" max="4873" width="10.5546875" style="3" bestFit="1" customWidth="1"/>
    <col min="4874" max="4875" width="10.5546875" style="3" customWidth="1"/>
    <col min="4876" max="4876" width="13.109375" style="3" bestFit="1" customWidth="1"/>
    <col min="4877" max="4877" width="9.44140625" style="3" customWidth="1"/>
    <col min="4878" max="4878" width="13.88671875" style="3" customWidth="1"/>
    <col min="4879" max="4879" width="10.5546875" style="3" bestFit="1" customWidth="1"/>
    <col min="4880" max="4881" width="10.5546875" style="3" customWidth="1"/>
    <col min="4882" max="4882" width="13.109375" style="3" bestFit="1" customWidth="1"/>
    <col min="4883" max="4883" width="9.44140625" style="3" customWidth="1"/>
    <col min="4884" max="4884" width="13.88671875" style="3" customWidth="1"/>
    <col min="4885" max="4885" width="10.5546875" style="3" bestFit="1" customWidth="1"/>
    <col min="4886" max="4887" width="10.5546875" style="3" customWidth="1"/>
    <col min="4888" max="4888" width="13.109375" style="3" bestFit="1" customWidth="1"/>
    <col min="4889" max="4889" width="9.44140625" style="3" customWidth="1"/>
    <col min="4890" max="4890" width="13.88671875" style="3" customWidth="1"/>
    <col min="4891" max="4891" width="10.5546875" style="3" bestFit="1" customWidth="1"/>
    <col min="4892" max="4893" width="10.5546875" style="3" customWidth="1"/>
    <col min="4894" max="4894" width="13.109375" style="3" bestFit="1" customWidth="1"/>
    <col min="4895" max="5120" width="9.109375" style="3"/>
    <col min="5121" max="5121" width="27.44140625" style="3" customWidth="1"/>
    <col min="5122" max="5122" width="13.88671875" style="3" customWidth="1"/>
    <col min="5123" max="5123" width="10.5546875" style="3" bestFit="1" customWidth="1"/>
    <col min="5124" max="5125" width="10.5546875" style="3" customWidth="1"/>
    <col min="5126" max="5126" width="13.109375" style="3" bestFit="1" customWidth="1"/>
    <col min="5127" max="5127" width="9.44140625" style="3" customWidth="1"/>
    <col min="5128" max="5128" width="13.5546875" style="3" customWidth="1"/>
    <col min="5129" max="5129" width="10.5546875" style="3" bestFit="1" customWidth="1"/>
    <col min="5130" max="5131" width="10.5546875" style="3" customWidth="1"/>
    <col min="5132" max="5132" width="13.109375" style="3" bestFit="1" customWidth="1"/>
    <col min="5133" max="5133" width="9.44140625" style="3" customWidth="1"/>
    <col min="5134" max="5134" width="13.88671875" style="3" customWidth="1"/>
    <col min="5135" max="5135" width="10.5546875" style="3" bestFit="1" customWidth="1"/>
    <col min="5136" max="5137" width="10.5546875" style="3" customWidth="1"/>
    <col min="5138" max="5138" width="13.109375" style="3" bestFit="1" customWidth="1"/>
    <col min="5139" max="5139" width="9.44140625" style="3" customWidth="1"/>
    <col min="5140" max="5140" width="13.88671875" style="3" customWidth="1"/>
    <col min="5141" max="5141" width="10.5546875" style="3" bestFit="1" customWidth="1"/>
    <col min="5142" max="5143" width="10.5546875" style="3" customWidth="1"/>
    <col min="5144" max="5144" width="13.109375" style="3" bestFit="1" customWidth="1"/>
    <col min="5145" max="5145" width="9.44140625" style="3" customWidth="1"/>
    <col min="5146" max="5146" width="13.88671875" style="3" customWidth="1"/>
    <col min="5147" max="5147" width="10.5546875" style="3" bestFit="1" customWidth="1"/>
    <col min="5148" max="5149" width="10.5546875" style="3" customWidth="1"/>
    <col min="5150" max="5150" width="13.109375" style="3" bestFit="1" customWidth="1"/>
    <col min="5151" max="5376" width="9.109375" style="3"/>
    <col min="5377" max="5377" width="27.44140625" style="3" customWidth="1"/>
    <col min="5378" max="5378" width="13.88671875" style="3" customWidth="1"/>
    <col min="5379" max="5379" width="10.5546875" style="3" bestFit="1" customWidth="1"/>
    <col min="5380" max="5381" width="10.5546875" style="3" customWidth="1"/>
    <col min="5382" max="5382" width="13.109375" style="3" bestFit="1" customWidth="1"/>
    <col min="5383" max="5383" width="9.44140625" style="3" customWidth="1"/>
    <col min="5384" max="5384" width="13.5546875" style="3" customWidth="1"/>
    <col min="5385" max="5385" width="10.5546875" style="3" bestFit="1" customWidth="1"/>
    <col min="5386" max="5387" width="10.5546875" style="3" customWidth="1"/>
    <col min="5388" max="5388" width="13.109375" style="3" bestFit="1" customWidth="1"/>
    <col min="5389" max="5389" width="9.44140625" style="3" customWidth="1"/>
    <col min="5390" max="5390" width="13.88671875" style="3" customWidth="1"/>
    <col min="5391" max="5391" width="10.5546875" style="3" bestFit="1" customWidth="1"/>
    <col min="5392" max="5393" width="10.5546875" style="3" customWidth="1"/>
    <col min="5394" max="5394" width="13.109375" style="3" bestFit="1" customWidth="1"/>
    <col min="5395" max="5395" width="9.44140625" style="3" customWidth="1"/>
    <col min="5396" max="5396" width="13.88671875" style="3" customWidth="1"/>
    <col min="5397" max="5397" width="10.5546875" style="3" bestFit="1" customWidth="1"/>
    <col min="5398" max="5399" width="10.5546875" style="3" customWidth="1"/>
    <col min="5400" max="5400" width="13.109375" style="3" bestFit="1" customWidth="1"/>
    <col min="5401" max="5401" width="9.44140625" style="3" customWidth="1"/>
    <col min="5402" max="5402" width="13.88671875" style="3" customWidth="1"/>
    <col min="5403" max="5403" width="10.5546875" style="3" bestFit="1" customWidth="1"/>
    <col min="5404" max="5405" width="10.5546875" style="3" customWidth="1"/>
    <col min="5406" max="5406" width="13.109375" style="3" bestFit="1" customWidth="1"/>
    <col min="5407" max="5632" width="9.109375" style="3"/>
    <col min="5633" max="5633" width="27.44140625" style="3" customWidth="1"/>
    <col min="5634" max="5634" width="13.88671875" style="3" customWidth="1"/>
    <col min="5635" max="5635" width="10.5546875" style="3" bestFit="1" customWidth="1"/>
    <col min="5636" max="5637" width="10.5546875" style="3" customWidth="1"/>
    <col min="5638" max="5638" width="13.109375" style="3" bestFit="1" customWidth="1"/>
    <col min="5639" max="5639" width="9.44140625" style="3" customWidth="1"/>
    <col min="5640" max="5640" width="13.5546875" style="3" customWidth="1"/>
    <col min="5641" max="5641" width="10.5546875" style="3" bestFit="1" customWidth="1"/>
    <col min="5642" max="5643" width="10.5546875" style="3" customWidth="1"/>
    <col min="5644" max="5644" width="13.109375" style="3" bestFit="1" customWidth="1"/>
    <col min="5645" max="5645" width="9.44140625" style="3" customWidth="1"/>
    <col min="5646" max="5646" width="13.88671875" style="3" customWidth="1"/>
    <col min="5647" max="5647" width="10.5546875" style="3" bestFit="1" customWidth="1"/>
    <col min="5648" max="5649" width="10.5546875" style="3" customWidth="1"/>
    <col min="5650" max="5650" width="13.109375" style="3" bestFit="1" customWidth="1"/>
    <col min="5651" max="5651" width="9.44140625" style="3" customWidth="1"/>
    <col min="5652" max="5652" width="13.88671875" style="3" customWidth="1"/>
    <col min="5653" max="5653" width="10.5546875" style="3" bestFit="1" customWidth="1"/>
    <col min="5654" max="5655" width="10.5546875" style="3" customWidth="1"/>
    <col min="5656" max="5656" width="13.109375" style="3" bestFit="1" customWidth="1"/>
    <col min="5657" max="5657" width="9.44140625" style="3" customWidth="1"/>
    <col min="5658" max="5658" width="13.88671875" style="3" customWidth="1"/>
    <col min="5659" max="5659" width="10.5546875" style="3" bestFit="1" customWidth="1"/>
    <col min="5660" max="5661" width="10.5546875" style="3" customWidth="1"/>
    <col min="5662" max="5662" width="13.109375" style="3" bestFit="1" customWidth="1"/>
    <col min="5663" max="5888" width="9.109375" style="3"/>
    <col min="5889" max="5889" width="27.44140625" style="3" customWidth="1"/>
    <col min="5890" max="5890" width="13.88671875" style="3" customWidth="1"/>
    <col min="5891" max="5891" width="10.5546875" style="3" bestFit="1" customWidth="1"/>
    <col min="5892" max="5893" width="10.5546875" style="3" customWidth="1"/>
    <col min="5894" max="5894" width="13.109375" style="3" bestFit="1" customWidth="1"/>
    <col min="5895" max="5895" width="9.44140625" style="3" customWidth="1"/>
    <col min="5896" max="5896" width="13.5546875" style="3" customWidth="1"/>
    <col min="5897" max="5897" width="10.5546875" style="3" bestFit="1" customWidth="1"/>
    <col min="5898" max="5899" width="10.5546875" style="3" customWidth="1"/>
    <col min="5900" max="5900" width="13.109375" style="3" bestFit="1" customWidth="1"/>
    <col min="5901" max="5901" width="9.44140625" style="3" customWidth="1"/>
    <col min="5902" max="5902" width="13.88671875" style="3" customWidth="1"/>
    <col min="5903" max="5903" width="10.5546875" style="3" bestFit="1" customWidth="1"/>
    <col min="5904" max="5905" width="10.5546875" style="3" customWidth="1"/>
    <col min="5906" max="5906" width="13.109375" style="3" bestFit="1" customWidth="1"/>
    <col min="5907" max="5907" width="9.44140625" style="3" customWidth="1"/>
    <col min="5908" max="5908" width="13.88671875" style="3" customWidth="1"/>
    <col min="5909" max="5909" width="10.5546875" style="3" bestFit="1" customWidth="1"/>
    <col min="5910" max="5911" width="10.5546875" style="3" customWidth="1"/>
    <col min="5912" max="5912" width="13.109375" style="3" bestFit="1" customWidth="1"/>
    <col min="5913" max="5913" width="9.44140625" style="3" customWidth="1"/>
    <col min="5914" max="5914" width="13.88671875" style="3" customWidth="1"/>
    <col min="5915" max="5915" width="10.5546875" style="3" bestFit="1" customWidth="1"/>
    <col min="5916" max="5917" width="10.5546875" style="3" customWidth="1"/>
    <col min="5918" max="5918" width="13.109375" style="3" bestFit="1" customWidth="1"/>
    <col min="5919" max="6144" width="9.109375" style="3"/>
    <col min="6145" max="6145" width="27.44140625" style="3" customWidth="1"/>
    <col min="6146" max="6146" width="13.88671875" style="3" customWidth="1"/>
    <col min="6147" max="6147" width="10.5546875" style="3" bestFit="1" customWidth="1"/>
    <col min="6148" max="6149" width="10.5546875" style="3" customWidth="1"/>
    <col min="6150" max="6150" width="13.109375" style="3" bestFit="1" customWidth="1"/>
    <col min="6151" max="6151" width="9.44140625" style="3" customWidth="1"/>
    <col min="6152" max="6152" width="13.5546875" style="3" customWidth="1"/>
    <col min="6153" max="6153" width="10.5546875" style="3" bestFit="1" customWidth="1"/>
    <col min="6154" max="6155" width="10.5546875" style="3" customWidth="1"/>
    <col min="6156" max="6156" width="13.109375" style="3" bestFit="1" customWidth="1"/>
    <col min="6157" max="6157" width="9.44140625" style="3" customWidth="1"/>
    <col min="6158" max="6158" width="13.88671875" style="3" customWidth="1"/>
    <col min="6159" max="6159" width="10.5546875" style="3" bestFit="1" customWidth="1"/>
    <col min="6160" max="6161" width="10.5546875" style="3" customWidth="1"/>
    <col min="6162" max="6162" width="13.109375" style="3" bestFit="1" customWidth="1"/>
    <col min="6163" max="6163" width="9.44140625" style="3" customWidth="1"/>
    <col min="6164" max="6164" width="13.88671875" style="3" customWidth="1"/>
    <col min="6165" max="6165" width="10.5546875" style="3" bestFit="1" customWidth="1"/>
    <col min="6166" max="6167" width="10.5546875" style="3" customWidth="1"/>
    <col min="6168" max="6168" width="13.109375" style="3" bestFit="1" customWidth="1"/>
    <col min="6169" max="6169" width="9.44140625" style="3" customWidth="1"/>
    <col min="6170" max="6170" width="13.88671875" style="3" customWidth="1"/>
    <col min="6171" max="6171" width="10.5546875" style="3" bestFit="1" customWidth="1"/>
    <col min="6172" max="6173" width="10.5546875" style="3" customWidth="1"/>
    <col min="6174" max="6174" width="13.109375" style="3" bestFit="1" customWidth="1"/>
    <col min="6175" max="6400" width="9.109375" style="3"/>
    <col min="6401" max="6401" width="27.44140625" style="3" customWidth="1"/>
    <col min="6402" max="6402" width="13.88671875" style="3" customWidth="1"/>
    <col min="6403" max="6403" width="10.5546875" style="3" bestFit="1" customWidth="1"/>
    <col min="6404" max="6405" width="10.5546875" style="3" customWidth="1"/>
    <col min="6406" max="6406" width="13.109375" style="3" bestFit="1" customWidth="1"/>
    <col min="6407" max="6407" width="9.44140625" style="3" customWidth="1"/>
    <col min="6408" max="6408" width="13.5546875" style="3" customWidth="1"/>
    <col min="6409" max="6409" width="10.5546875" style="3" bestFit="1" customWidth="1"/>
    <col min="6410" max="6411" width="10.5546875" style="3" customWidth="1"/>
    <col min="6412" max="6412" width="13.109375" style="3" bestFit="1" customWidth="1"/>
    <col min="6413" max="6413" width="9.44140625" style="3" customWidth="1"/>
    <col min="6414" max="6414" width="13.88671875" style="3" customWidth="1"/>
    <col min="6415" max="6415" width="10.5546875" style="3" bestFit="1" customWidth="1"/>
    <col min="6416" max="6417" width="10.5546875" style="3" customWidth="1"/>
    <col min="6418" max="6418" width="13.109375" style="3" bestFit="1" customWidth="1"/>
    <col min="6419" max="6419" width="9.44140625" style="3" customWidth="1"/>
    <col min="6420" max="6420" width="13.88671875" style="3" customWidth="1"/>
    <col min="6421" max="6421" width="10.5546875" style="3" bestFit="1" customWidth="1"/>
    <col min="6422" max="6423" width="10.5546875" style="3" customWidth="1"/>
    <col min="6424" max="6424" width="13.109375" style="3" bestFit="1" customWidth="1"/>
    <col min="6425" max="6425" width="9.44140625" style="3" customWidth="1"/>
    <col min="6426" max="6426" width="13.88671875" style="3" customWidth="1"/>
    <col min="6427" max="6427" width="10.5546875" style="3" bestFit="1" customWidth="1"/>
    <col min="6428" max="6429" width="10.5546875" style="3" customWidth="1"/>
    <col min="6430" max="6430" width="13.109375" style="3" bestFit="1" customWidth="1"/>
    <col min="6431" max="6656" width="9.109375" style="3"/>
    <col min="6657" max="6657" width="27.44140625" style="3" customWidth="1"/>
    <col min="6658" max="6658" width="13.88671875" style="3" customWidth="1"/>
    <col min="6659" max="6659" width="10.5546875" style="3" bestFit="1" customWidth="1"/>
    <col min="6660" max="6661" width="10.5546875" style="3" customWidth="1"/>
    <col min="6662" max="6662" width="13.109375" style="3" bestFit="1" customWidth="1"/>
    <col min="6663" max="6663" width="9.44140625" style="3" customWidth="1"/>
    <col min="6664" max="6664" width="13.5546875" style="3" customWidth="1"/>
    <col min="6665" max="6665" width="10.5546875" style="3" bestFit="1" customWidth="1"/>
    <col min="6666" max="6667" width="10.5546875" style="3" customWidth="1"/>
    <col min="6668" max="6668" width="13.109375" style="3" bestFit="1" customWidth="1"/>
    <col min="6669" max="6669" width="9.44140625" style="3" customWidth="1"/>
    <col min="6670" max="6670" width="13.88671875" style="3" customWidth="1"/>
    <col min="6671" max="6671" width="10.5546875" style="3" bestFit="1" customWidth="1"/>
    <col min="6672" max="6673" width="10.5546875" style="3" customWidth="1"/>
    <col min="6674" max="6674" width="13.109375" style="3" bestFit="1" customWidth="1"/>
    <col min="6675" max="6675" width="9.44140625" style="3" customWidth="1"/>
    <col min="6676" max="6676" width="13.88671875" style="3" customWidth="1"/>
    <col min="6677" max="6677" width="10.5546875" style="3" bestFit="1" customWidth="1"/>
    <col min="6678" max="6679" width="10.5546875" style="3" customWidth="1"/>
    <col min="6680" max="6680" width="13.109375" style="3" bestFit="1" customWidth="1"/>
    <col min="6681" max="6681" width="9.44140625" style="3" customWidth="1"/>
    <col min="6682" max="6682" width="13.88671875" style="3" customWidth="1"/>
    <col min="6683" max="6683" width="10.5546875" style="3" bestFit="1" customWidth="1"/>
    <col min="6684" max="6685" width="10.5546875" style="3" customWidth="1"/>
    <col min="6686" max="6686" width="13.109375" style="3" bestFit="1" customWidth="1"/>
    <col min="6687" max="6912" width="9.109375" style="3"/>
    <col min="6913" max="6913" width="27.44140625" style="3" customWidth="1"/>
    <col min="6914" max="6914" width="13.88671875" style="3" customWidth="1"/>
    <col min="6915" max="6915" width="10.5546875" style="3" bestFit="1" customWidth="1"/>
    <col min="6916" max="6917" width="10.5546875" style="3" customWidth="1"/>
    <col min="6918" max="6918" width="13.109375" style="3" bestFit="1" customWidth="1"/>
    <col min="6919" max="6919" width="9.44140625" style="3" customWidth="1"/>
    <col min="6920" max="6920" width="13.5546875" style="3" customWidth="1"/>
    <col min="6921" max="6921" width="10.5546875" style="3" bestFit="1" customWidth="1"/>
    <col min="6922" max="6923" width="10.5546875" style="3" customWidth="1"/>
    <col min="6924" max="6924" width="13.109375" style="3" bestFit="1" customWidth="1"/>
    <col min="6925" max="6925" width="9.44140625" style="3" customWidth="1"/>
    <col min="6926" max="6926" width="13.88671875" style="3" customWidth="1"/>
    <col min="6927" max="6927" width="10.5546875" style="3" bestFit="1" customWidth="1"/>
    <col min="6928" max="6929" width="10.5546875" style="3" customWidth="1"/>
    <col min="6930" max="6930" width="13.109375" style="3" bestFit="1" customWidth="1"/>
    <col min="6931" max="6931" width="9.44140625" style="3" customWidth="1"/>
    <col min="6932" max="6932" width="13.88671875" style="3" customWidth="1"/>
    <col min="6933" max="6933" width="10.5546875" style="3" bestFit="1" customWidth="1"/>
    <col min="6934" max="6935" width="10.5546875" style="3" customWidth="1"/>
    <col min="6936" max="6936" width="13.109375" style="3" bestFit="1" customWidth="1"/>
    <col min="6937" max="6937" width="9.44140625" style="3" customWidth="1"/>
    <col min="6938" max="6938" width="13.88671875" style="3" customWidth="1"/>
    <col min="6939" max="6939" width="10.5546875" style="3" bestFit="1" customWidth="1"/>
    <col min="6940" max="6941" width="10.5546875" style="3" customWidth="1"/>
    <col min="6942" max="6942" width="13.109375" style="3" bestFit="1" customWidth="1"/>
    <col min="6943" max="7168" width="9.109375" style="3"/>
    <col min="7169" max="7169" width="27.44140625" style="3" customWidth="1"/>
    <col min="7170" max="7170" width="13.88671875" style="3" customWidth="1"/>
    <col min="7171" max="7171" width="10.5546875" style="3" bestFit="1" customWidth="1"/>
    <col min="7172" max="7173" width="10.5546875" style="3" customWidth="1"/>
    <col min="7174" max="7174" width="13.109375" style="3" bestFit="1" customWidth="1"/>
    <col min="7175" max="7175" width="9.44140625" style="3" customWidth="1"/>
    <col min="7176" max="7176" width="13.5546875" style="3" customWidth="1"/>
    <col min="7177" max="7177" width="10.5546875" style="3" bestFit="1" customWidth="1"/>
    <col min="7178" max="7179" width="10.5546875" style="3" customWidth="1"/>
    <col min="7180" max="7180" width="13.109375" style="3" bestFit="1" customWidth="1"/>
    <col min="7181" max="7181" width="9.44140625" style="3" customWidth="1"/>
    <col min="7182" max="7182" width="13.88671875" style="3" customWidth="1"/>
    <col min="7183" max="7183" width="10.5546875" style="3" bestFit="1" customWidth="1"/>
    <col min="7184" max="7185" width="10.5546875" style="3" customWidth="1"/>
    <col min="7186" max="7186" width="13.109375" style="3" bestFit="1" customWidth="1"/>
    <col min="7187" max="7187" width="9.44140625" style="3" customWidth="1"/>
    <col min="7188" max="7188" width="13.88671875" style="3" customWidth="1"/>
    <col min="7189" max="7189" width="10.5546875" style="3" bestFit="1" customWidth="1"/>
    <col min="7190" max="7191" width="10.5546875" style="3" customWidth="1"/>
    <col min="7192" max="7192" width="13.109375" style="3" bestFit="1" customWidth="1"/>
    <col min="7193" max="7193" width="9.44140625" style="3" customWidth="1"/>
    <col min="7194" max="7194" width="13.88671875" style="3" customWidth="1"/>
    <col min="7195" max="7195" width="10.5546875" style="3" bestFit="1" customWidth="1"/>
    <col min="7196" max="7197" width="10.5546875" style="3" customWidth="1"/>
    <col min="7198" max="7198" width="13.109375" style="3" bestFit="1" customWidth="1"/>
    <col min="7199" max="7424" width="9.109375" style="3"/>
    <col min="7425" max="7425" width="27.44140625" style="3" customWidth="1"/>
    <col min="7426" max="7426" width="13.88671875" style="3" customWidth="1"/>
    <col min="7427" max="7427" width="10.5546875" style="3" bestFit="1" customWidth="1"/>
    <col min="7428" max="7429" width="10.5546875" style="3" customWidth="1"/>
    <col min="7430" max="7430" width="13.109375" style="3" bestFit="1" customWidth="1"/>
    <col min="7431" max="7431" width="9.44140625" style="3" customWidth="1"/>
    <col min="7432" max="7432" width="13.5546875" style="3" customWidth="1"/>
    <col min="7433" max="7433" width="10.5546875" style="3" bestFit="1" customWidth="1"/>
    <col min="7434" max="7435" width="10.5546875" style="3" customWidth="1"/>
    <col min="7436" max="7436" width="13.109375" style="3" bestFit="1" customWidth="1"/>
    <col min="7437" max="7437" width="9.44140625" style="3" customWidth="1"/>
    <col min="7438" max="7438" width="13.88671875" style="3" customWidth="1"/>
    <col min="7439" max="7439" width="10.5546875" style="3" bestFit="1" customWidth="1"/>
    <col min="7440" max="7441" width="10.5546875" style="3" customWidth="1"/>
    <col min="7442" max="7442" width="13.109375" style="3" bestFit="1" customWidth="1"/>
    <col min="7443" max="7443" width="9.44140625" style="3" customWidth="1"/>
    <col min="7444" max="7444" width="13.88671875" style="3" customWidth="1"/>
    <col min="7445" max="7445" width="10.5546875" style="3" bestFit="1" customWidth="1"/>
    <col min="7446" max="7447" width="10.5546875" style="3" customWidth="1"/>
    <col min="7448" max="7448" width="13.109375" style="3" bestFit="1" customWidth="1"/>
    <col min="7449" max="7449" width="9.44140625" style="3" customWidth="1"/>
    <col min="7450" max="7450" width="13.88671875" style="3" customWidth="1"/>
    <col min="7451" max="7451" width="10.5546875" style="3" bestFit="1" customWidth="1"/>
    <col min="7452" max="7453" width="10.5546875" style="3" customWidth="1"/>
    <col min="7454" max="7454" width="13.109375" style="3" bestFit="1" customWidth="1"/>
    <col min="7455" max="7680" width="9.109375" style="3"/>
    <col min="7681" max="7681" width="27.44140625" style="3" customWidth="1"/>
    <col min="7682" max="7682" width="13.88671875" style="3" customWidth="1"/>
    <col min="7683" max="7683" width="10.5546875" style="3" bestFit="1" customWidth="1"/>
    <col min="7684" max="7685" width="10.5546875" style="3" customWidth="1"/>
    <col min="7686" max="7686" width="13.109375" style="3" bestFit="1" customWidth="1"/>
    <col min="7687" max="7687" width="9.44140625" style="3" customWidth="1"/>
    <col min="7688" max="7688" width="13.5546875" style="3" customWidth="1"/>
    <col min="7689" max="7689" width="10.5546875" style="3" bestFit="1" customWidth="1"/>
    <col min="7690" max="7691" width="10.5546875" style="3" customWidth="1"/>
    <col min="7692" max="7692" width="13.109375" style="3" bestFit="1" customWidth="1"/>
    <col min="7693" max="7693" width="9.44140625" style="3" customWidth="1"/>
    <col min="7694" max="7694" width="13.88671875" style="3" customWidth="1"/>
    <col min="7695" max="7695" width="10.5546875" style="3" bestFit="1" customWidth="1"/>
    <col min="7696" max="7697" width="10.5546875" style="3" customWidth="1"/>
    <col min="7698" max="7698" width="13.109375" style="3" bestFit="1" customWidth="1"/>
    <col min="7699" max="7699" width="9.44140625" style="3" customWidth="1"/>
    <col min="7700" max="7700" width="13.88671875" style="3" customWidth="1"/>
    <col min="7701" max="7701" width="10.5546875" style="3" bestFit="1" customWidth="1"/>
    <col min="7702" max="7703" width="10.5546875" style="3" customWidth="1"/>
    <col min="7704" max="7704" width="13.109375" style="3" bestFit="1" customWidth="1"/>
    <col min="7705" max="7705" width="9.44140625" style="3" customWidth="1"/>
    <col min="7706" max="7706" width="13.88671875" style="3" customWidth="1"/>
    <col min="7707" max="7707" width="10.5546875" style="3" bestFit="1" customWidth="1"/>
    <col min="7708" max="7709" width="10.5546875" style="3" customWidth="1"/>
    <col min="7710" max="7710" width="13.109375" style="3" bestFit="1" customWidth="1"/>
    <col min="7711" max="7936" width="9.109375" style="3"/>
    <col min="7937" max="7937" width="27.44140625" style="3" customWidth="1"/>
    <col min="7938" max="7938" width="13.88671875" style="3" customWidth="1"/>
    <col min="7939" max="7939" width="10.5546875" style="3" bestFit="1" customWidth="1"/>
    <col min="7940" max="7941" width="10.5546875" style="3" customWidth="1"/>
    <col min="7942" max="7942" width="13.109375" style="3" bestFit="1" customWidth="1"/>
    <col min="7943" max="7943" width="9.44140625" style="3" customWidth="1"/>
    <col min="7944" max="7944" width="13.5546875" style="3" customWidth="1"/>
    <col min="7945" max="7945" width="10.5546875" style="3" bestFit="1" customWidth="1"/>
    <col min="7946" max="7947" width="10.5546875" style="3" customWidth="1"/>
    <col min="7948" max="7948" width="13.109375" style="3" bestFit="1" customWidth="1"/>
    <col min="7949" max="7949" width="9.44140625" style="3" customWidth="1"/>
    <col min="7950" max="7950" width="13.88671875" style="3" customWidth="1"/>
    <col min="7951" max="7951" width="10.5546875" style="3" bestFit="1" customWidth="1"/>
    <col min="7952" max="7953" width="10.5546875" style="3" customWidth="1"/>
    <col min="7954" max="7954" width="13.109375" style="3" bestFit="1" customWidth="1"/>
    <col min="7955" max="7955" width="9.44140625" style="3" customWidth="1"/>
    <col min="7956" max="7956" width="13.88671875" style="3" customWidth="1"/>
    <col min="7957" max="7957" width="10.5546875" style="3" bestFit="1" customWidth="1"/>
    <col min="7958" max="7959" width="10.5546875" style="3" customWidth="1"/>
    <col min="7960" max="7960" width="13.109375" style="3" bestFit="1" customWidth="1"/>
    <col min="7961" max="7961" width="9.44140625" style="3" customWidth="1"/>
    <col min="7962" max="7962" width="13.88671875" style="3" customWidth="1"/>
    <col min="7963" max="7963" width="10.5546875" style="3" bestFit="1" customWidth="1"/>
    <col min="7964" max="7965" width="10.5546875" style="3" customWidth="1"/>
    <col min="7966" max="7966" width="13.109375" style="3" bestFit="1" customWidth="1"/>
    <col min="7967" max="8192" width="9.109375" style="3"/>
    <col min="8193" max="8193" width="27.44140625" style="3" customWidth="1"/>
    <col min="8194" max="8194" width="13.88671875" style="3" customWidth="1"/>
    <col min="8195" max="8195" width="10.5546875" style="3" bestFit="1" customWidth="1"/>
    <col min="8196" max="8197" width="10.5546875" style="3" customWidth="1"/>
    <col min="8198" max="8198" width="13.109375" style="3" bestFit="1" customWidth="1"/>
    <col min="8199" max="8199" width="9.44140625" style="3" customWidth="1"/>
    <col min="8200" max="8200" width="13.5546875" style="3" customWidth="1"/>
    <col min="8201" max="8201" width="10.5546875" style="3" bestFit="1" customWidth="1"/>
    <col min="8202" max="8203" width="10.5546875" style="3" customWidth="1"/>
    <col min="8204" max="8204" width="13.109375" style="3" bestFit="1" customWidth="1"/>
    <col min="8205" max="8205" width="9.44140625" style="3" customWidth="1"/>
    <col min="8206" max="8206" width="13.88671875" style="3" customWidth="1"/>
    <col min="8207" max="8207" width="10.5546875" style="3" bestFit="1" customWidth="1"/>
    <col min="8208" max="8209" width="10.5546875" style="3" customWidth="1"/>
    <col min="8210" max="8210" width="13.109375" style="3" bestFit="1" customWidth="1"/>
    <col min="8211" max="8211" width="9.44140625" style="3" customWidth="1"/>
    <col min="8212" max="8212" width="13.88671875" style="3" customWidth="1"/>
    <col min="8213" max="8213" width="10.5546875" style="3" bestFit="1" customWidth="1"/>
    <col min="8214" max="8215" width="10.5546875" style="3" customWidth="1"/>
    <col min="8216" max="8216" width="13.109375" style="3" bestFit="1" customWidth="1"/>
    <col min="8217" max="8217" width="9.44140625" style="3" customWidth="1"/>
    <col min="8218" max="8218" width="13.88671875" style="3" customWidth="1"/>
    <col min="8219" max="8219" width="10.5546875" style="3" bestFit="1" customWidth="1"/>
    <col min="8220" max="8221" width="10.5546875" style="3" customWidth="1"/>
    <col min="8222" max="8222" width="13.109375" style="3" bestFit="1" customWidth="1"/>
    <col min="8223" max="8448" width="9.109375" style="3"/>
    <col min="8449" max="8449" width="27.44140625" style="3" customWidth="1"/>
    <col min="8450" max="8450" width="13.88671875" style="3" customWidth="1"/>
    <col min="8451" max="8451" width="10.5546875" style="3" bestFit="1" customWidth="1"/>
    <col min="8452" max="8453" width="10.5546875" style="3" customWidth="1"/>
    <col min="8454" max="8454" width="13.109375" style="3" bestFit="1" customWidth="1"/>
    <col min="8455" max="8455" width="9.44140625" style="3" customWidth="1"/>
    <col min="8456" max="8456" width="13.5546875" style="3" customWidth="1"/>
    <col min="8457" max="8457" width="10.5546875" style="3" bestFit="1" customWidth="1"/>
    <col min="8458" max="8459" width="10.5546875" style="3" customWidth="1"/>
    <col min="8460" max="8460" width="13.109375" style="3" bestFit="1" customWidth="1"/>
    <col min="8461" max="8461" width="9.44140625" style="3" customWidth="1"/>
    <col min="8462" max="8462" width="13.88671875" style="3" customWidth="1"/>
    <col min="8463" max="8463" width="10.5546875" style="3" bestFit="1" customWidth="1"/>
    <col min="8464" max="8465" width="10.5546875" style="3" customWidth="1"/>
    <col min="8466" max="8466" width="13.109375" style="3" bestFit="1" customWidth="1"/>
    <col min="8467" max="8467" width="9.44140625" style="3" customWidth="1"/>
    <col min="8468" max="8468" width="13.88671875" style="3" customWidth="1"/>
    <col min="8469" max="8469" width="10.5546875" style="3" bestFit="1" customWidth="1"/>
    <col min="8470" max="8471" width="10.5546875" style="3" customWidth="1"/>
    <col min="8472" max="8472" width="13.109375" style="3" bestFit="1" customWidth="1"/>
    <col min="8473" max="8473" width="9.44140625" style="3" customWidth="1"/>
    <col min="8474" max="8474" width="13.88671875" style="3" customWidth="1"/>
    <col min="8475" max="8475" width="10.5546875" style="3" bestFit="1" customWidth="1"/>
    <col min="8476" max="8477" width="10.5546875" style="3" customWidth="1"/>
    <col min="8478" max="8478" width="13.109375" style="3" bestFit="1" customWidth="1"/>
    <col min="8479" max="8704" width="9.109375" style="3"/>
    <col min="8705" max="8705" width="27.44140625" style="3" customWidth="1"/>
    <col min="8706" max="8706" width="13.88671875" style="3" customWidth="1"/>
    <col min="8707" max="8707" width="10.5546875" style="3" bestFit="1" customWidth="1"/>
    <col min="8708" max="8709" width="10.5546875" style="3" customWidth="1"/>
    <col min="8710" max="8710" width="13.109375" style="3" bestFit="1" customWidth="1"/>
    <col min="8711" max="8711" width="9.44140625" style="3" customWidth="1"/>
    <col min="8712" max="8712" width="13.5546875" style="3" customWidth="1"/>
    <col min="8713" max="8713" width="10.5546875" style="3" bestFit="1" customWidth="1"/>
    <col min="8714" max="8715" width="10.5546875" style="3" customWidth="1"/>
    <col min="8716" max="8716" width="13.109375" style="3" bestFit="1" customWidth="1"/>
    <col min="8717" max="8717" width="9.44140625" style="3" customWidth="1"/>
    <col min="8718" max="8718" width="13.88671875" style="3" customWidth="1"/>
    <col min="8719" max="8719" width="10.5546875" style="3" bestFit="1" customWidth="1"/>
    <col min="8720" max="8721" width="10.5546875" style="3" customWidth="1"/>
    <col min="8722" max="8722" width="13.109375" style="3" bestFit="1" customWidth="1"/>
    <col min="8723" max="8723" width="9.44140625" style="3" customWidth="1"/>
    <col min="8724" max="8724" width="13.88671875" style="3" customWidth="1"/>
    <col min="8725" max="8725" width="10.5546875" style="3" bestFit="1" customWidth="1"/>
    <col min="8726" max="8727" width="10.5546875" style="3" customWidth="1"/>
    <col min="8728" max="8728" width="13.109375" style="3" bestFit="1" customWidth="1"/>
    <col min="8729" max="8729" width="9.44140625" style="3" customWidth="1"/>
    <col min="8730" max="8730" width="13.88671875" style="3" customWidth="1"/>
    <col min="8731" max="8731" width="10.5546875" style="3" bestFit="1" customWidth="1"/>
    <col min="8732" max="8733" width="10.5546875" style="3" customWidth="1"/>
    <col min="8734" max="8734" width="13.109375" style="3" bestFit="1" customWidth="1"/>
    <col min="8735" max="8960" width="9.109375" style="3"/>
    <col min="8961" max="8961" width="27.44140625" style="3" customWidth="1"/>
    <col min="8962" max="8962" width="13.88671875" style="3" customWidth="1"/>
    <col min="8963" max="8963" width="10.5546875" style="3" bestFit="1" customWidth="1"/>
    <col min="8964" max="8965" width="10.5546875" style="3" customWidth="1"/>
    <col min="8966" max="8966" width="13.109375" style="3" bestFit="1" customWidth="1"/>
    <col min="8967" max="8967" width="9.44140625" style="3" customWidth="1"/>
    <col min="8968" max="8968" width="13.5546875" style="3" customWidth="1"/>
    <col min="8969" max="8969" width="10.5546875" style="3" bestFit="1" customWidth="1"/>
    <col min="8970" max="8971" width="10.5546875" style="3" customWidth="1"/>
    <col min="8972" max="8972" width="13.109375" style="3" bestFit="1" customWidth="1"/>
    <col min="8973" max="8973" width="9.44140625" style="3" customWidth="1"/>
    <col min="8974" max="8974" width="13.88671875" style="3" customWidth="1"/>
    <col min="8975" max="8975" width="10.5546875" style="3" bestFit="1" customWidth="1"/>
    <col min="8976" max="8977" width="10.5546875" style="3" customWidth="1"/>
    <col min="8978" max="8978" width="13.109375" style="3" bestFit="1" customWidth="1"/>
    <col min="8979" max="8979" width="9.44140625" style="3" customWidth="1"/>
    <col min="8980" max="8980" width="13.88671875" style="3" customWidth="1"/>
    <col min="8981" max="8981" width="10.5546875" style="3" bestFit="1" customWidth="1"/>
    <col min="8982" max="8983" width="10.5546875" style="3" customWidth="1"/>
    <col min="8984" max="8984" width="13.109375" style="3" bestFit="1" customWidth="1"/>
    <col min="8985" max="8985" width="9.44140625" style="3" customWidth="1"/>
    <col min="8986" max="8986" width="13.88671875" style="3" customWidth="1"/>
    <col min="8987" max="8987" width="10.5546875" style="3" bestFit="1" customWidth="1"/>
    <col min="8988" max="8989" width="10.5546875" style="3" customWidth="1"/>
    <col min="8990" max="8990" width="13.109375" style="3" bestFit="1" customWidth="1"/>
    <col min="8991" max="9216" width="9.109375" style="3"/>
    <col min="9217" max="9217" width="27.44140625" style="3" customWidth="1"/>
    <col min="9218" max="9218" width="13.88671875" style="3" customWidth="1"/>
    <col min="9219" max="9219" width="10.5546875" style="3" bestFit="1" customWidth="1"/>
    <col min="9220" max="9221" width="10.5546875" style="3" customWidth="1"/>
    <col min="9222" max="9222" width="13.109375" style="3" bestFit="1" customWidth="1"/>
    <col min="9223" max="9223" width="9.44140625" style="3" customWidth="1"/>
    <col min="9224" max="9224" width="13.5546875" style="3" customWidth="1"/>
    <col min="9225" max="9225" width="10.5546875" style="3" bestFit="1" customWidth="1"/>
    <col min="9226" max="9227" width="10.5546875" style="3" customWidth="1"/>
    <col min="9228" max="9228" width="13.109375" style="3" bestFit="1" customWidth="1"/>
    <col min="9229" max="9229" width="9.44140625" style="3" customWidth="1"/>
    <col min="9230" max="9230" width="13.88671875" style="3" customWidth="1"/>
    <col min="9231" max="9231" width="10.5546875" style="3" bestFit="1" customWidth="1"/>
    <col min="9232" max="9233" width="10.5546875" style="3" customWidth="1"/>
    <col min="9234" max="9234" width="13.109375" style="3" bestFit="1" customWidth="1"/>
    <col min="9235" max="9235" width="9.44140625" style="3" customWidth="1"/>
    <col min="9236" max="9236" width="13.88671875" style="3" customWidth="1"/>
    <col min="9237" max="9237" width="10.5546875" style="3" bestFit="1" customWidth="1"/>
    <col min="9238" max="9239" width="10.5546875" style="3" customWidth="1"/>
    <col min="9240" max="9240" width="13.109375" style="3" bestFit="1" customWidth="1"/>
    <col min="9241" max="9241" width="9.44140625" style="3" customWidth="1"/>
    <col min="9242" max="9242" width="13.88671875" style="3" customWidth="1"/>
    <col min="9243" max="9243" width="10.5546875" style="3" bestFit="1" customWidth="1"/>
    <col min="9244" max="9245" width="10.5546875" style="3" customWidth="1"/>
    <col min="9246" max="9246" width="13.109375" style="3" bestFit="1" customWidth="1"/>
    <col min="9247" max="9472" width="9.109375" style="3"/>
    <col min="9473" max="9473" width="27.44140625" style="3" customWidth="1"/>
    <col min="9474" max="9474" width="13.88671875" style="3" customWidth="1"/>
    <col min="9475" max="9475" width="10.5546875" style="3" bestFit="1" customWidth="1"/>
    <col min="9476" max="9477" width="10.5546875" style="3" customWidth="1"/>
    <col min="9478" max="9478" width="13.109375" style="3" bestFit="1" customWidth="1"/>
    <col min="9479" max="9479" width="9.44140625" style="3" customWidth="1"/>
    <col min="9480" max="9480" width="13.5546875" style="3" customWidth="1"/>
    <col min="9481" max="9481" width="10.5546875" style="3" bestFit="1" customWidth="1"/>
    <col min="9482" max="9483" width="10.5546875" style="3" customWidth="1"/>
    <col min="9484" max="9484" width="13.109375" style="3" bestFit="1" customWidth="1"/>
    <col min="9485" max="9485" width="9.44140625" style="3" customWidth="1"/>
    <col min="9486" max="9486" width="13.88671875" style="3" customWidth="1"/>
    <col min="9487" max="9487" width="10.5546875" style="3" bestFit="1" customWidth="1"/>
    <col min="9488" max="9489" width="10.5546875" style="3" customWidth="1"/>
    <col min="9490" max="9490" width="13.109375" style="3" bestFit="1" customWidth="1"/>
    <col min="9491" max="9491" width="9.44140625" style="3" customWidth="1"/>
    <col min="9492" max="9492" width="13.88671875" style="3" customWidth="1"/>
    <col min="9493" max="9493" width="10.5546875" style="3" bestFit="1" customWidth="1"/>
    <col min="9494" max="9495" width="10.5546875" style="3" customWidth="1"/>
    <col min="9496" max="9496" width="13.109375" style="3" bestFit="1" customWidth="1"/>
    <col min="9497" max="9497" width="9.44140625" style="3" customWidth="1"/>
    <col min="9498" max="9498" width="13.88671875" style="3" customWidth="1"/>
    <col min="9499" max="9499" width="10.5546875" style="3" bestFit="1" customWidth="1"/>
    <col min="9500" max="9501" width="10.5546875" style="3" customWidth="1"/>
    <col min="9502" max="9502" width="13.109375" style="3" bestFit="1" customWidth="1"/>
    <col min="9503" max="9728" width="9.109375" style="3"/>
    <col min="9729" max="9729" width="27.44140625" style="3" customWidth="1"/>
    <col min="9730" max="9730" width="13.88671875" style="3" customWidth="1"/>
    <col min="9731" max="9731" width="10.5546875" style="3" bestFit="1" customWidth="1"/>
    <col min="9732" max="9733" width="10.5546875" style="3" customWidth="1"/>
    <col min="9734" max="9734" width="13.109375" style="3" bestFit="1" customWidth="1"/>
    <col min="9735" max="9735" width="9.44140625" style="3" customWidth="1"/>
    <col min="9736" max="9736" width="13.5546875" style="3" customWidth="1"/>
    <col min="9737" max="9737" width="10.5546875" style="3" bestFit="1" customWidth="1"/>
    <col min="9738" max="9739" width="10.5546875" style="3" customWidth="1"/>
    <col min="9740" max="9740" width="13.109375" style="3" bestFit="1" customWidth="1"/>
    <col min="9741" max="9741" width="9.44140625" style="3" customWidth="1"/>
    <col min="9742" max="9742" width="13.88671875" style="3" customWidth="1"/>
    <col min="9743" max="9743" width="10.5546875" style="3" bestFit="1" customWidth="1"/>
    <col min="9744" max="9745" width="10.5546875" style="3" customWidth="1"/>
    <col min="9746" max="9746" width="13.109375" style="3" bestFit="1" customWidth="1"/>
    <col min="9747" max="9747" width="9.44140625" style="3" customWidth="1"/>
    <col min="9748" max="9748" width="13.88671875" style="3" customWidth="1"/>
    <col min="9749" max="9749" width="10.5546875" style="3" bestFit="1" customWidth="1"/>
    <col min="9750" max="9751" width="10.5546875" style="3" customWidth="1"/>
    <col min="9752" max="9752" width="13.109375" style="3" bestFit="1" customWidth="1"/>
    <col min="9753" max="9753" width="9.44140625" style="3" customWidth="1"/>
    <col min="9754" max="9754" width="13.88671875" style="3" customWidth="1"/>
    <col min="9755" max="9755" width="10.5546875" style="3" bestFit="1" customWidth="1"/>
    <col min="9756" max="9757" width="10.5546875" style="3" customWidth="1"/>
    <col min="9758" max="9758" width="13.109375" style="3" bestFit="1" customWidth="1"/>
    <col min="9759" max="9984" width="9.109375" style="3"/>
    <col min="9985" max="9985" width="27.44140625" style="3" customWidth="1"/>
    <col min="9986" max="9986" width="13.88671875" style="3" customWidth="1"/>
    <col min="9987" max="9987" width="10.5546875" style="3" bestFit="1" customWidth="1"/>
    <col min="9988" max="9989" width="10.5546875" style="3" customWidth="1"/>
    <col min="9990" max="9990" width="13.109375" style="3" bestFit="1" customWidth="1"/>
    <col min="9991" max="9991" width="9.44140625" style="3" customWidth="1"/>
    <col min="9992" max="9992" width="13.5546875" style="3" customWidth="1"/>
    <col min="9993" max="9993" width="10.5546875" style="3" bestFit="1" customWidth="1"/>
    <col min="9994" max="9995" width="10.5546875" style="3" customWidth="1"/>
    <col min="9996" max="9996" width="13.109375" style="3" bestFit="1" customWidth="1"/>
    <col min="9997" max="9997" width="9.44140625" style="3" customWidth="1"/>
    <col min="9998" max="9998" width="13.88671875" style="3" customWidth="1"/>
    <col min="9999" max="9999" width="10.5546875" style="3" bestFit="1" customWidth="1"/>
    <col min="10000" max="10001" width="10.5546875" style="3" customWidth="1"/>
    <col min="10002" max="10002" width="13.109375" style="3" bestFit="1" customWidth="1"/>
    <col min="10003" max="10003" width="9.44140625" style="3" customWidth="1"/>
    <col min="10004" max="10004" width="13.88671875" style="3" customWidth="1"/>
    <col min="10005" max="10005" width="10.5546875" style="3" bestFit="1" customWidth="1"/>
    <col min="10006" max="10007" width="10.5546875" style="3" customWidth="1"/>
    <col min="10008" max="10008" width="13.109375" style="3" bestFit="1" customWidth="1"/>
    <col min="10009" max="10009" width="9.44140625" style="3" customWidth="1"/>
    <col min="10010" max="10010" width="13.88671875" style="3" customWidth="1"/>
    <col min="10011" max="10011" width="10.5546875" style="3" bestFit="1" customWidth="1"/>
    <col min="10012" max="10013" width="10.5546875" style="3" customWidth="1"/>
    <col min="10014" max="10014" width="13.109375" style="3" bestFit="1" customWidth="1"/>
    <col min="10015" max="10240" width="9.109375" style="3"/>
    <col min="10241" max="10241" width="27.44140625" style="3" customWidth="1"/>
    <col min="10242" max="10242" width="13.88671875" style="3" customWidth="1"/>
    <col min="10243" max="10243" width="10.5546875" style="3" bestFit="1" customWidth="1"/>
    <col min="10244" max="10245" width="10.5546875" style="3" customWidth="1"/>
    <col min="10246" max="10246" width="13.109375" style="3" bestFit="1" customWidth="1"/>
    <col min="10247" max="10247" width="9.44140625" style="3" customWidth="1"/>
    <col min="10248" max="10248" width="13.5546875" style="3" customWidth="1"/>
    <col min="10249" max="10249" width="10.5546875" style="3" bestFit="1" customWidth="1"/>
    <col min="10250" max="10251" width="10.5546875" style="3" customWidth="1"/>
    <col min="10252" max="10252" width="13.109375" style="3" bestFit="1" customWidth="1"/>
    <col min="10253" max="10253" width="9.44140625" style="3" customWidth="1"/>
    <col min="10254" max="10254" width="13.88671875" style="3" customWidth="1"/>
    <col min="10255" max="10255" width="10.5546875" style="3" bestFit="1" customWidth="1"/>
    <col min="10256" max="10257" width="10.5546875" style="3" customWidth="1"/>
    <col min="10258" max="10258" width="13.109375" style="3" bestFit="1" customWidth="1"/>
    <col min="10259" max="10259" width="9.44140625" style="3" customWidth="1"/>
    <col min="10260" max="10260" width="13.88671875" style="3" customWidth="1"/>
    <col min="10261" max="10261" width="10.5546875" style="3" bestFit="1" customWidth="1"/>
    <col min="10262" max="10263" width="10.5546875" style="3" customWidth="1"/>
    <col min="10264" max="10264" width="13.109375" style="3" bestFit="1" customWidth="1"/>
    <col min="10265" max="10265" width="9.44140625" style="3" customWidth="1"/>
    <col min="10266" max="10266" width="13.88671875" style="3" customWidth="1"/>
    <col min="10267" max="10267" width="10.5546875" style="3" bestFit="1" customWidth="1"/>
    <col min="10268" max="10269" width="10.5546875" style="3" customWidth="1"/>
    <col min="10270" max="10270" width="13.109375" style="3" bestFit="1" customWidth="1"/>
    <col min="10271" max="10496" width="9.109375" style="3"/>
    <col min="10497" max="10497" width="27.44140625" style="3" customWidth="1"/>
    <col min="10498" max="10498" width="13.88671875" style="3" customWidth="1"/>
    <col min="10499" max="10499" width="10.5546875" style="3" bestFit="1" customWidth="1"/>
    <col min="10500" max="10501" width="10.5546875" style="3" customWidth="1"/>
    <col min="10502" max="10502" width="13.109375" style="3" bestFit="1" customWidth="1"/>
    <col min="10503" max="10503" width="9.44140625" style="3" customWidth="1"/>
    <col min="10504" max="10504" width="13.5546875" style="3" customWidth="1"/>
    <col min="10505" max="10505" width="10.5546875" style="3" bestFit="1" customWidth="1"/>
    <col min="10506" max="10507" width="10.5546875" style="3" customWidth="1"/>
    <col min="10508" max="10508" width="13.109375" style="3" bestFit="1" customWidth="1"/>
    <col min="10509" max="10509" width="9.44140625" style="3" customWidth="1"/>
    <col min="10510" max="10510" width="13.88671875" style="3" customWidth="1"/>
    <col min="10511" max="10511" width="10.5546875" style="3" bestFit="1" customWidth="1"/>
    <col min="10512" max="10513" width="10.5546875" style="3" customWidth="1"/>
    <col min="10514" max="10514" width="13.109375" style="3" bestFit="1" customWidth="1"/>
    <col min="10515" max="10515" width="9.44140625" style="3" customWidth="1"/>
    <col min="10516" max="10516" width="13.88671875" style="3" customWidth="1"/>
    <col min="10517" max="10517" width="10.5546875" style="3" bestFit="1" customWidth="1"/>
    <col min="10518" max="10519" width="10.5546875" style="3" customWidth="1"/>
    <col min="10520" max="10520" width="13.109375" style="3" bestFit="1" customWidth="1"/>
    <col min="10521" max="10521" width="9.44140625" style="3" customWidth="1"/>
    <col min="10522" max="10522" width="13.88671875" style="3" customWidth="1"/>
    <col min="10523" max="10523" width="10.5546875" style="3" bestFit="1" customWidth="1"/>
    <col min="10524" max="10525" width="10.5546875" style="3" customWidth="1"/>
    <col min="10526" max="10526" width="13.109375" style="3" bestFit="1" customWidth="1"/>
    <col min="10527" max="10752" width="9.109375" style="3"/>
    <col min="10753" max="10753" width="27.44140625" style="3" customWidth="1"/>
    <col min="10754" max="10754" width="13.88671875" style="3" customWidth="1"/>
    <col min="10755" max="10755" width="10.5546875" style="3" bestFit="1" customWidth="1"/>
    <col min="10756" max="10757" width="10.5546875" style="3" customWidth="1"/>
    <col min="10758" max="10758" width="13.109375" style="3" bestFit="1" customWidth="1"/>
    <col min="10759" max="10759" width="9.44140625" style="3" customWidth="1"/>
    <col min="10760" max="10760" width="13.5546875" style="3" customWidth="1"/>
    <col min="10761" max="10761" width="10.5546875" style="3" bestFit="1" customWidth="1"/>
    <col min="10762" max="10763" width="10.5546875" style="3" customWidth="1"/>
    <col min="10764" max="10764" width="13.109375" style="3" bestFit="1" customWidth="1"/>
    <col min="10765" max="10765" width="9.44140625" style="3" customWidth="1"/>
    <col min="10766" max="10766" width="13.88671875" style="3" customWidth="1"/>
    <col min="10767" max="10767" width="10.5546875" style="3" bestFit="1" customWidth="1"/>
    <col min="10768" max="10769" width="10.5546875" style="3" customWidth="1"/>
    <col min="10770" max="10770" width="13.109375" style="3" bestFit="1" customWidth="1"/>
    <col min="10771" max="10771" width="9.44140625" style="3" customWidth="1"/>
    <col min="10772" max="10772" width="13.88671875" style="3" customWidth="1"/>
    <col min="10773" max="10773" width="10.5546875" style="3" bestFit="1" customWidth="1"/>
    <col min="10774" max="10775" width="10.5546875" style="3" customWidth="1"/>
    <col min="10776" max="10776" width="13.109375" style="3" bestFit="1" customWidth="1"/>
    <col min="10777" max="10777" width="9.44140625" style="3" customWidth="1"/>
    <col min="10778" max="10778" width="13.88671875" style="3" customWidth="1"/>
    <col min="10779" max="10779" width="10.5546875" style="3" bestFit="1" customWidth="1"/>
    <col min="10780" max="10781" width="10.5546875" style="3" customWidth="1"/>
    <col min="10782" max="10782" width="13.109375" style="3" bestFit="1" customWidth="1"/>
    <col min="10783" max="11008" width="9.109375" style="3"/>
    <col min="11009" max="11009" width="27.44140625" style="3" customWidth="1"/>
    <col min="11010" max="11010" width="13.88671875" style="3" customWidth="1"/>
    <col min="11011" max="11011" width="10.5546875" style="3" bestFit="1" customWidth="1"/>
    <col min="11012" max="11013" width="10.5546875" style="3" customWidth="1"/>
    <col min="11014" max="11014" width="13.109375" style="3" bestFit="1" customWidth="1"/>
    <col min="11015" max="11015" width="9.44140625" style="3" customWidth="1"/>
    <col min="11016" max="11016" width="13.5546875" style="3" customWidth="1"/>
    <col min="11017" max="11017" width="10.5546875" style="3" bestFit="1" customWidth="1"/>
    <col min="11018" max="11019" width="10.5546875" style="3" customWidth="1"/>
    <col min="11020" max="11020" width="13.109375" style="3" bestFit="1" customWidth="1"/>
    <col min="11021" max="11021" width="9.44140625" style="3" customWidth="1"/>
    <col min="11022" max="11022" width="13.88671875" style="3" customWidth="1"/>
    <col min="11023" max="11023" width="10.5546875" style="3" bestFit="1" customWidth="1"/>
    <col min="11024" max="11025" width="10.5546875" style="3" customWidth="1"/>
    <col min="11026" max="11026" width="13.109375" style="3" bestFit="1" customWidth="1"/>
    <col min="11027" max="11027" width="9.44140625" style="3" customWidth="1"/>
    <col min="11028" max="11028" width="13.88671875" style="3" customWidth="1"/>
    <col min="11029" max="11029" width="10.5546875" style="3" bestFit="1" customWidth="1"/>
    <col min="11030" max="11031" width="10.5546875" style="3" customWidth="1"/>
    <col min="11032" max="11032" width="13.109375" style="3" bestFit="1" customWidth="1"/>
    <col min="11033" max="11033" width="9.44140625" style="3" customWidth="1"/>
    <col min="11034" max="11034" width="13.88671875" style="3" customWidth="1"/>
    <col min="11035" max="11035" width="10.5546875" style="3" bestFit="1" customWidth="1"/>
    <col min="11036" max="11037" width="10.5546875" style="3" customWidth="1"/>
    <col min="11038" max="11038" width="13.109375" style="3" bestFit="1" customWidth="1"/>
    <col min="11039" max="11264" width="9.109375" style="3"/>
    <col min="11265" max="11265" width="27.44140625" style="3" customWidth="1"/>
    <col min="11266" max="11266" width="13.88671875" style="3" customWidth="1"/>
    <col min="11267" max="11267" width="10.5546875" style="3" bestFit="1" customWidth="1"/>
    <col min="11268" max="11269" width="10.5546875" style="3" customWidth="1"/>
    <col min="11270" max="11270" width="13.109375" style="3" bestFit="1" customWidth="1"/>
    <col min="11271" max="11271" width="9.44140625" style="3" customWidth="1"/>
    <col min="11272" max="11272" width="13.5546875" style="3" customWidth="1"/>
    <col min="11273" max="11273" width="10.5546875" style="3" bestFit="1" customWidth="1"/>
    <col min="11274" max="11275" width="10.5546875" style="3" customWidth="1"/>
    <col min="11276" max="11276" width="13.109375" style="3" bestFit="1" customWidth="1"/>
    <col min="11277" max="11277" width="9.44140625" style="3" customWidth="1"/>
    <col min="11278" max="11278" width="13.88671875" style="3" customWidth="1"/>
    <col min="11279" max="11279" width="10.5546875" style="3" bestFit="1" customWidth="1"/>
    <col min="11280" max="11281" width="10.5546875" style="3" customWidth="1"/>
    <col min="11282" max="11282" width="13.109375" style="3" bestFit="1" customWidth="1"/>
    <col min="11283" max="11283" width="9.44140625" style="3" customWidth="1"/>
    <col min="11284" max="11284" width="13.88671875" style="3" customWidth="1"/>
    <col min="11285" max="11285" width="10.5546875" style="3" bestFit="1" customWidth="1"/>
    <col min="11286" max="11287" width="10.5546875" style="3" customWidth="1"/>
    <col min="11288" max="11288" width="13.109375" style="3" bestFit="1" customWidth="1"/>
    <col min="11289" max="11289" width="9.44140625" style="3" customWidth="1"/>
    <col min="11290" max="11290" width="13.88671875" style="3" customWidth="1"/>
    <col min="11291" max="11291" width="10.5546875" style="3" bestFit="1" customWidth="1"/>
    <col min="11292" max="11293" width="10.5546875" style="3" customWidth="1"/>
    <col min="11294" max="11294" width="13.109375" style="3" bestFit="1" customWidth="1"/>
    <col min="11295" max="11520" width="9.109375" style="3"/>
    <col min="11521" max="11521" width="27.44140625" style="3" customWidth="1"/>
    <col min="11522" max="11522" width="13.88671875" style="3" customWidth="1"/>
    <col min="11523" max="11523" width="10.5546875" style="3" bestFit="1" customWidth="1"/>
    <col min="11524" max="11525" width="10.5546875" style="3" customWidth="1"/>
    <col min="11526" max="11526" width="13.109375" style="3" bestFit="1" customWidth="1"/>
    <col min="11527" max="11527" width="9.44140625" style="3" customWidth="1"/>
    <col min="11528" max="11528" width="13.5546875" style="3" customWidth="1"/>
    <col min="11529" max="11529" width="10.5546875" style="3" bestFit="1" customWidth="1"/>
    <col min="11530" max="11531" width="10.5546875" style="3" customWidth="1"/>
    <col min="11532" max="11532" width="13.109375" style="3" bestFit="1" customWidth="1"/>
    <col min="11533" max="11533" width="9.44140625" style="3" customWidth="1"/>
    <col min="11534" max="11534" width="13.88671875" style="3" customWidth="1"/>
    <col min="11535" max="11535" width="10.5546875" style="3" bestFit="1" customWidth="1"/>
    <col min="11536" max="11537" width="10.5546875" style="3" customWidth="1"/>
    <col min="11538" max="11538" width="13.109375" style="3" bestFit="1" customWidth="1"/>
    <col min="11539" max="11539" width="9.44140625" style="3" customWidth="1"/>
    <col min="11540" max="11540" width="13.88671875" style="3" customWidth="1"/>
    <col min="11541" max="11541" width="10.5546875" style="3" bestFit="1" customWidth="1"/>
    <col min="11542" max="11543" width="10.5546875" style="3" customWidth="1"/>
    <col min="11544" max="11544" width="13.109375" style="3" bestFit="1" customWidth="1"/>
    <col min="11545" max="11545" width="9.44140625" style="3" customWidth="1"/>
    <col min="11546" max="11546" width="13.88671875" style="3" customWidth="1"/>
    <col min="11547" max="11547" width="10.5546875" style="3" bestFit="1" customWidth="1"/>
    <col min="11548" max="11549" width="10.5546875" style="3" customWidth="1"/>
    <col min="11550" max="11550" width="13.109375" style="3" bestFit="1" customWidth="1"/>
    <col min="11551" max="11776" width="9.109375" style="3"/>
    <col min="11777" max="11777" width="27.44140625" style="3" customWidth="1"/>
    <col min="11778" max="11778" width="13.88671875" style="3" customWidth="1"/>
    <col min="11779" max="11779" width="10.5546875" style="3" bestFit="1" customWidth="1"/>
    <col min="11780" max="11781" width="10.5546875" style="3" customWidth="1"/>
    <col min="11782" max="11782" width="13.109375" style="3" bestFit="1" customWidth="1"/>
    <col min="11783" max="11783" width="9.44140625" style="3" customWidth="1"/>
    <col min="11784" max="11784" width="13.5546875" style="3" customWidth="1"/>
    <col min="11785" max="11785" width="10.5546875" style="3" bestFit="1" customWidth="1"/>
    <col min="11786" max="11787" width="10.5546875" style="3" customWidth="1"/>
    <col min="11788" max="11788" width="13.109375" style="3" bestFit="1" customWidth="1"/>
    <col min="11789" max="11789" width="9.44140625" style="3" customWidth="1"/>
    <col min="11790" max="11790" width="13.88671875" style="3" customWidth="1"/>
    <col min="11791" max="11791" width="10.5546875" style="3" bestFit="1" customWidth="1"/>
    <col min="11792" max="11793" width="10.5546875" style="3" customWidth="1"/>
    <col min="11794" max="11794" width="13.109375" style="3" bestFit="1" customWidth="1"/>
    <col min="11795" max="11795" width="9.44140625" style="3" customWidth="1"/>
    <col min="11796" max="11796" width="13.88671875" style="3" customWidth="1"/>
    <col min="11797" max="11797" width="10.5546875" style="3" bestFit="1" customWidth="1"/>
    <col min="11798" max="11799" width="10.5546875" style="3" customWidth="1"/>
    <col min="11800" max="11800" width="13.109375" style="3" bestFit="1" customWidth="1"/>
    <col min="11801" max="11801" width="9.44140625" style="3" customWidth="1"/>
    <col min="11802" max="11802" width="13.88671875" style="3" customWidth="1"/>
    <col min="11803" max="11803" width="10.5546875" style="3" bestFit="1" customWidth="1"/>
    <col min="11804" max="11805" width="10.5546875" style="3" customWidth="1"/>
    <col min="11806" max="11806" width="13.109375" style="3" bestFit="1" customWidth="1"/>
    <col min="11807" max="12032" width="9.109375" style="3"/>
    <col min="12033" max="12033" width="27.44140625" style="3" customWidth="1"/>
    <col min="12034" max="12034" width="13.88671875" style="3" customWidth="1"/>
    <col min="12035" max="12035" width="10.5546875" style="3" bestFit="1" customWidth="1"/>
    <col min="12036" max="12037" width="10.5546875" style="3" customWidth="1"/>
    <col min="12038" max="12038" width="13.109375" style="3" bestFit="1" customWidth="1"/>
    <col min="12039" max="12039" width="9.44140625" style="3" customWidth="1"/>
    <col min="12040" max="12040" width="13.5546875" style="3" customWidth="1"/>
    <col min="12041" max="12041" width="10.5546875" style="3" bestFit="1" customWidth="1"/>
    <col min="12042" max="12043" width="10.5546875" style="3" customWidth="1"/>
    <col min="12044" max="12044" width="13.109375" style="3" bestFit="1" customWidth="1"/>
    <col min="12045" max="12045" width="9.44140625" style="3" customWidth="1"/>
    <col min="12046" max="12046" width="13.88671875" style="3" customWidth="1"/>
    <col min="12047" max="12047" width="10.5546875" style="3" bestFit="1" customWidth="1"/>
    <col min="12048" max="12049" width="10.5546875" style="3" customWidth="1"/>
    <col min="12050" max="12050" width="13.109375" style="3" bestFit="1" customWidth="1"/>
    <col min="12051" max="12051" width="9.44140625" style="3" customWidth="1"/>
    <col min="12052" max="12052" width="13.88671875" style="3" customWidth="1"/>
    <col min="12053" max="12053" width="10.5546875" style="3" bestFit="1" customWidth="1"/>
    <col min="12054" max="12055" width="10.5546875" style="3" customWidth="1"/>
    <col min="12056" max="12056" width="13.109375" style="3" bestFit="1" customWidth="1"/>
    <col min="12057" max="12057" width="9.44140625" style="3" customWidth="1"/>
    <col min="12058" max="12058" width="13.88671875" style="3" customWidth="1"/>
    <col min="12059" max="12059" width="10.5546875" style="3" bestFit="1" customWidth="1"/>
    <col min="12060" max="12061" width="10.5546875" style="3" customWidth="1"/>
    <col min="12062" max="12062" width="13.109375" style="3" bestFit="1" customWidth="1"/>
    <col min="12063" max="12288" width="9.109375" style="3"/>
    <col min="12289" max="12289" width="27.44140625" style="3" customWidth="1"/>
    <col min="12290" max="12290" width="13.88671875" style="3" customWidth="1"/>
    <col min="12291" max="12291" width="10.5546875" style="3" bestFit="1" customWidth="1"/>
    <col min="12292" max="12293" width="10.5546875" style="3" customWidth="1"/>
    <col min="12294" max="12294" width="13.109375" style="3" bestFit="1" customWidth="1"/>
    <col min="12295" max="12295" width="9.44140625" style="3" customWidth="1"/>
    <col min="12296" max="12296" width="13.5546875" style="3" customWidth="1"/>
    <col min="12297" max="12297" width="10.5546875" style="3" bestFit="1" customWidth="1"/>
    <col min="12298" max="12299" width="10.5546875" style="3" customWidth="1"/>
    <col min="12300" max="12300" width="13.109375" style="3" bestFit="1" customWidth="1"/>
    <col min="12301" max="12301" width="9.44140625" style="3" customWidth="1"/>
    <col min="12302" max="12302" width="13.88671875" style="3" customWidth="1"/>
    <col min="12303" max="12303" width="10.5546875" style="3" bestFit="1" customWidth="1"/>
    <col min="12304" max="12305" width="10.5546875" style="3" customWidth="1"/>
    <col min="12306" max="12306" width="13.109375" style="3" bestFit="1" customWidth="1"/>
    <col min="12307" max="12307" width="9.44140625" style="3" customWidth="1"/>
    <col min="12308" max="12308" width="13.88671875" style="3" customWidth="1"/>
    <col min="12309" max="12309" width="10.5546875" style="3" bestFit="1" customWidth="1"/>
    <col min="12310" max="12311" width="10.5546875" style="3" customWidth="1"/>
    <col min="12312" max="12312" width="13.109375" style="3" bestFit="1" customWidth="1"/>
    <col min="12313" max="12313" width="9.44140625" style="3" customWidth="1"/>
    <col min="12314" max="12314" width="13.88671875" style="3" customWidth="1"/>
    <col min="12315" max="12315" width="10.5546875" style="3" bestFit="1" customWidth="1"/>
    <col min="12316" max="12317" width="10.5546875" style="3" customWidth="1"/>
    <col min="12318" max="12318" width="13.109375" style="3" bestFit="1" customWidth="1"/>
    <col min="12319" max="12544" width="9.109375" style="3"/>
    <col min="12545" max="12545" width="27.44140625" style="3" customWidth="1"/>
    <col min="12546" max="12546" width="13.88671875" style="3" customWidth="1"/>
    <col min="12547" max="12547" width="10.5546875" style="3" bestFit="1" customWidth="1"/>
    <col min="12548" max="12549" width="10.5546875" style="3" customWidth="1"/>
    <col min="12550" max="12550" width="13.109375" style="3" bestFit="1" customWidth="1"/>
    <col min="12551" max="12551" width="9.44140625" style="3" customWidth="1"/>
    <col min="12552" max="12552" width="13.5546875" style="3" customWidth="1"/>
    <col min="12553" max="12553" width="10.5546875" style="3" bestFit="1" customWidth="1"/>
    <col min="12554" max="12555" width="10.5546875" style="3" customWidth="1"/>
    <col min="12556" max="12556" width="13.109375" style="3" bestFit="1" customWidth="1"/>
    <col min="12557" max="12557" width="9.44140625" style="3" customWidth="1"/>
    <col min="12558" max="12558" width="13.88671875" style="3" customWidth="1"/>
    <col min="12559" max="12559" width="10.5546875" style="3" bestFit="1" customWidth="1"/>
    <col min="12560" max="12561" width="10.5546875" style="3" customWidth="1"/>
    <col min="12562" max="12562" width="13.109375" style="3" bestFit="1" customWidth="1"/>
    <col min="12563" max="12563" width="9.44140625" style="3" customWidth="1"/>
    <col min="12564" max="12564" width="13.88671875" style="3" customWidth="1"/>
    <col min="12565" max="12565" width="10.5546875" style="3" bestFit="1" customWidth="1"/>
    <col min="12566" max="12567" width="10.5546875" style="3" customWidth="1"/>
    <col min="12568" max="12568" width="13.109375" style="3" bestFit="1" customWidth="1"/>
    <col min="12569" max="12569" width="9.44140625" style="3" customWidth="1"/>
    <col min="12570" max="12570" width="13.88671875" style="3" customWidth="1"/>
    <col min="12571" max="12571" width="10.5546875" style="3" bestFit="1" customWidth="1"/>
    <col min="12572" max="12573" width="10.5546875" style="3" customWidth="1"/>
    <col min="12574" max="12574" width="13.109375" style="3" bestFit="1" customWidth="1"/>
    <col min="12575" max="12800" width="9.109375" style="3"/>
    <col min="12801" max="12801" width="27.44140625" style="3" customWidth="1"/>
    <col min="12802" max="12802" width="13.88671875" style="3" customWidth="1"/>
    <col min="12803" max="12803" width="10.5546875" style="3" bestFit="1" customWidth="1"/>
    <col min="12804" max="12805" width="10.5546875" style="3" customWidth="1"/>
    <col min="12806" max="12806" width="13.109375" style="3" bestFit="1" customWidth="1"/>
    <col min="12807" max="12807" width="9.44140625" style="3" customWidth="1"/>
    <col min="12808" max="12808" width="13.5546875" style="3" customWidth="1"/>
    <col min="12809" max="12809" width="10.5546875" style="3" bestFit="1" customWidth="1"/>
    <col min="12810" max="12811" width="10.5546875" style="3" customWidth="1"/>
    <col min="12812" max="12812" width="13.109375" style="3" bestFit="1" customWidth="1"/>
    <col min="12813" max="12813" width="9.44140625" style="3" customWidth="1"/>
    <col min="12814" max="12814" width="13.88671875" style="3" customWidth="1"/>
    <col min="12815" max="12815" width="10.5546875" style="3" bestFit="1" customWidth="1"/>
    <col min="12816" max="12817" width="10.5546875" style="3" customWidth="1"/>
    <col min="12818" max="12818" width="13.109375" style="3" bestFit="1" customWidth="1"/>
    <col min="12819" max="12819" width="9.44140625" style="3" customWidth="1"/>
    <col min="12820" max="12820" width="13.88671875" style="3" customWidth="1"/>
    <col min="12821" max="12821" width="10.5546875" style="3" bestFit="1" customWidth="1"/>
    <col min="12822" max="12823" width="10.5546875" style="3" customWidth="1"/>
    <col min="12824" max="12824" width="13.109375" style="3" bestFit="1" customWidth="1"/>
    <col min="12825" max="12825" width="9.44140625" style="3" customWidth="1"/>
    <col min="12826" max="12826" width="13.88671875" style="3" customWidth="1"/>
    <col min="12827" max="12827" width="10.5546875" style="3" bestFit="1" customWidth="1"/>
    <col min="12828" max="12829" width="10.5546875" style="3" customWidth="1"/>
    <col min="12830" max="12830" width="13.109375" style="3" bestFit="1" customWidth="1"/>
    <col min="12831" max="13056" width="9.109375" style="3"/>
    <col min="13057" max="13057" width="27.44140625" style="3" customWidth="1"/>
    <col min="13058" max="13058" width="13.88671875" style="3" customWidth="1"/>
    <col min="13059" max="13059" width="10.5546875" style="3" bestFit="1" customWidth="1"/>
    <col min="13060" max="13061" width="10.5546875" style="3" customWidth="1"/>
    <col min="13062" max="13062" width="13.109375" style="3" bestFit="1" customWidth="1"/>
    <col min="13063" max="13063" width="9.44140625" style="3" customWidth="1"/>
    <col min="13064" max="13064" width="13.5546875" style="3" customWidth="1"/>
    <col min="13065" max="13065" width="10.5546875" style="3" bestFit="1" customWidth="1"/>
    <col min="13066" max="13067" width="10.5546875" style="3" customWidth="1"/>
    <col min="13068" max="13068" width="13.109375" style="3" bestFit="1" customWidth="1"/>
    <col min="13069" max="13069" width="9.44140625" style="3" customWidth="1"/>
    <col min="13070" max="13070" width="13.88671875" style="3" customWidth="1"/>
    <col min="13071" max="13071" width="10.5546875" style="3" bestFit="1" customWidth="1"/>
    <col min="13072" max="13073" width="10.5546875" style="3" customWidth="1"/>
    <col min="13074" max="13074" width="13.109375" style="3" bestFit="1" customWidth="1"/>
    <col min="13075" max="13075" width="9.44140625" style="3" customWidth="1"/>
    <col min="13076" max="13076" width="13.88671875" style="3" customWidth="1"/>
    <col min="13077" max="13077" width="10.5546875" style="3" bestFit="1" customWidth="1"/>
    <col min="13078" max="13079" width="10.5546875" style="3" customWidth="1"/>
    <col min="13080" max="13080" width="13.109375" style="3" bestFit="1" customWidth="1"/>
    <col min="13081" max="13081" width="9.44140625" style="3" customWidth="1"/>
    <col min="13082" max="13082" width="13.88671875" style="3" customWidth="1"/>
    <col min="13083" max="13083" width="10.5546875" style="3" bestFit="1" customWidth="1"/>
    <col min="13084" max="13085" width="10.5546875" style="3" customWidth="1"/>
    <col min="13086" max="13086" width="13.109375" style="3" bestFit="1" customWidth="1"/>
    <col min="13087" max="13312" width="9.109375" style="3"/>
    <col min="13313" max="13313" width="27.44140625" style="3" customWidth="1"/>
    <col min="13314" max="13314" width="13.88671875" style="3" customWidth="1"/>
    <col min="13315" max="13315" width="10.5546875" style="3" bestFit="1" customWidth="1"/>
    <col min="13316" max="13317" width="10.5546875" style="3" customWidth="1"/>
    <col min="13318" max="13318" width="13.109375" style="3" bestFit="1" customWidth="1"/>
    <col min="13319" max="13319" width="9.44140625" style="3" customWidth="1"/>
    <col min="13320" max="13320" width="13.5546875" style="3" customWidth="1"/>
    <col min="13321" max="13321" width="10.5546875" style="3" bestFit="1" customWidth="1"/>
    <col min="13322" max="13323" width="10.5546875" style="3" customWidth="1"/>
    <col min="13324" max="13324" width="13.109375" style="3" bestFit="1" customWidth="1"/>
    <col min="13325" max="13325" width="9.44140625" style="3" customWidth="1"/>
    <col min="13326" max="13326" width="13.88671875" style="3" customWidth="1"/>
    <col min="13327" max="13327" width="10.5546875" style="3" bestFit="1" customWidth="1"/>
    <col min="13328" max="13329" width="10.5546875" style="3" customWidth="1"/>
    <col min="13330" max="13330" width="13.109375" style="3" bestFit="1" customWidth="1"/>
    <col min="13331" max="13331" width="9.44140625" style="3" customWidth="1"/>
    <col min="13332" max="13332" width="13.88671875" style="3" customWidth="1"/>
    <col min="13333" max="13333" width="10.5546875" style="3" bestFit="1" customWidth="1"/>
    <col min="13334" max="13335" width="10.5546875" style="3" customWidth="1"/>
    <col min="13336" max="13336" width="13.109375" style="3" bestFit="1" customWidth="1"/>
    <col min="13337" max="13337" width="9.44140625" style="3" customWidth="1"/>
    <col min="13338" max="13338" width="13.88671875" style="3" customWidth="1"/>
    <col min="13339" max="13339" width="10.5546875" style="3" bestFit="1" customWidth="1"/>
    <col min="13340" max="13341" width="10.5546875" style="3" customWidth="1"/>
    <col min="13342" max="13342" width="13.109375" style="3" bestFit="1" customWidth="1"/>
    <col min="13343" max="13568" width="9.109375" style="3"/>
    <col min="13569" max="13569" width="27.44140625" style="3" customWidth="1"/>
    <col min="13570" max="13570" width="13.88671875" style="3" customWidth="1"/>
    <col min="13571" max="13571" width="10.5546875" style="3" bestFit="1" customWidth="1"/>
    <col min="13572" max="13573" width="10.5546875" style="3" customWidth="1"/>
    <col min="13574" max="13574" width="13.109375" style="3" bestFit="1" customWidth="1"/>
    <col min="13575" max="13575" width="9.44140625" style="3" customWidth="1"/>
    <col min="13576" max="13576" width="13.5546875" style="3" customWidth="1"/>
    <col min="13577" max="13577" width="10.5546875" style="3" bestFit="1" customWidth="1"/>
    <col min="13578" max="13579" width="10.5546875" style="3" customWidth="1"/>
    <col min="13580" max="13580" width="13.109375" style="3" bestFit="1" customWidth="1"/>
    <col min="13581" max="13581" width="9.44140625" style="3" customWidth="1"/>
    <col min="13582" max="13582" width="13.88671875" style="3" customWidth="1"/>
    <col min="13583" max="13583" width="10.5546875" style="3" bestFit="1" customWidth="1"/>
    <col min="13584" max="13585" width="10.5546875" style="3" customWidth="1"/>
    <col min="13586" max="13586" width="13.109375" style="3" bestFit="1" customWidth="1"/>
    <col min="13587" max="13587" width="9.44140625" style="3" customWidth="1"/>
    <col min="13588" max="13588" width="13.88671875" style="3" customWidth="1"/>
    <col min="13589" max="13589" width="10.5546875" style="3" bestFit="1" customWidth="1"/>
    <col min="13590" max="13591" width="10.5546875" style="3" customWidth="1"/>
    <col min="13592" max="13592" width="13.109375" style="3" bestFit="1" customWidth="1"/>
    <col min="13593" max="13593" width="9.44140625" style="3" customWidth="1"/>
    <col min="13594" max="13594" width="13.88671875" style="3" customWidth="1"/>
    <col min="13595" max="13595" width="10.5546875" style="3" bestFit="1" customWidth="1"/>
    <col min="13596" max="13597" width="10.5546875" style="3" customWidth="1"/>
    <col min="13598" max="13598" width="13.109375" style="3" bestFit="1" customWidth="1"/>
    <col min="13599" max="13824" width="9.109375" style="3"/>
    <col min="13825" max="13825" width="27.44140625" style="3" customWidth="1"/>
    <col min="13826" max="13826" width="13.88671875" style="3" customWidth="1"/>
    <col min="13827" max="13827" width="10.5546875" style="3" bestFit="1" customWidth="1"/>
    <col min="13828" max="13829" width="10.5546875" style="3" customWidth="1"/>
    <col min="13830" max="13830" width="13.109375" style="3" bestFit="1" customWidth="1"/>
    <col min="13831" max="13831" width="9.44140625" style="3" customWidth="1"/>
    <col min="13832" max="13832" width="13.5546875" style="3" customWidth="1"/>
    <col min="13833" max="13833" width="10.5546875" style="3" bestFit="1" customWidth="1"/>
    <col min="13834" max="13835" width="10.5546875" style="3" customWidth="1"/>
    <col min="13836" max="13836" width="13.109375" style="3" bestFit="1" customWidth="1"/>
    <col min="13837" max="13837" width="9.44140625" style="3" customWidth="1"/>
    <col min="13838" max="13838" width="13.88671875" style="3" customWidth="1"/>
    <col min="13839" max="13839" width="10.5546875" style="3" bestFit="1" customWidth="1"/>
    <col min="13840" max="13841" width="10.5546875" style="3" customWidth="1"/>
    <col min="13842" max="13842" width="13.109375" style="3" bestFit="1" customWidth="1"/>
    <col min="13843" max="13843" width="9.44140625" style="3" customWidth="1"/>
    <col min="13844" max="13844" width="13.88671875" style="3" customWidth="1"/>
    <col min="13845" max="13845" width="10.5546875" style="3" bestFit="1" customWidth="1"/>
    <col min="13846" max="13847" width="10.5546875" style="3" customWidth="1"/>
    <col min="13848" max="13848" width="13.109375" style="3" bestFit="1" customWidth="1"/>
    <col min="13849" max="13849" width="9.44140625" style="3" customWidth="1"/>
    <col min="13850" max="13850" width="13.88671875" style="3" customWidth="1"/>
    <col min="13851" max="13851" width="10.5546875" style="3" bestFit="1" customWidth="1"/>
    <col min="13852" max="13853" width="10.5546875" style="3" customWidth="1"/>
    <col min="13854" max="13854" width="13.109375" style="3" bestFit="1" customWidth="1"/>
    <col min="13855" max="14080" width="9.109375" style="3"/>
    <col min="14081" max="14081" width="27.44140625" style="3" customWidth="1"/>
    <col min="14082" max="14082" width="13.88671875" style="3" customWidth="1"/>
    <col min="14083" max="14083" width="10.5546875" style="3" bestFit="1" customWidth="1"/>
    <col min="14084" max="14085" width="10.5546875" style="3" customWidth="1"/>
    <col min="14086" max="14086" width="13.109375" style="3" bestFit="1" customWidth="1"/>
    <col min="14087" max="14087" width="9.44140625" style="3" customWidth="1"/>
    <col min="14088" max="14088" width="13.5546875" style="3" customWidth="1"/>
    <col min="14089" max="14089" width="10.5546875" style="3" bestFit="1" customWidth="1"/>
    <col min="14090" max="14091" width="10.5546875" style="3" customWidth="1"/>
    <col min="14092" max="14092" width="13.109375" style="3" bestFit="1" customWidth="1"/>
    <col min="14093" max="14093" width="9.44140625" style="3" customWidth="1"/>
    <col min="14094" max="14094" width="13.88671875" style="3" customWidth="1"/>
    <col min="14095" max="14095" width="10.5546875" style="3" bestFit="1" customWidth="1"/>
    <col min="14096" max="14097" width="10.5546875" style="3" customWidth="1"/>
    <col min="14098" max="14098" width="13.109375" style="3" bestFit="1" customWidth="1"/>
    <col min="14099" max="14099" width="9.44140625" style="3" customWidth="1"/>
    <col min="14100" max="14100" width="13.88671875" style="3" customWidth="1"/>
    <col min="14101" max="14101" width="10.5546875" style="3" bestFit="1" customWidth="1"/>
    <col min="14102" max="14103" width="10.5546875" style="3" customWidth="1"/>
    <col min="14104" max="14104" width="13.109375" style="3" bestFit="1" customWidth="1"/>
    <col min="14105" max="14105" width="9.44140625" style="3" customWidth="1"/>
    <col min="14106" max="14106" width="13.88671875" style="3" customWidth="1"/>
    <col min="14107" max="14107" width="10.5546875" style="3" bestFit="1" customWidth="1"/>
    <col min="14108" max="14109" width="10.5546875" style="3" customWidth="1"/>
    <col min="14110" max="14110" width="13.109375" style="3" bestFit="1" customWidth="1"/>
    <col min="14111" max="14336" width="9.109375" style="3"/>
    <col min="14337" max="14337" width="27.44140625" style="3" customWidth="1"/>
    <col min="14338" max="14338" width="13.88671875" style="3" customWidth="1"/>
    <col min="14339" max="14339" width="10.5546875" style="3" bestFit="1" customWidth="1"/>
    <col min="14340" max="14341" width="10.5546875" style="3" customWidth="1"/>
    <col min="14342" max="14342" width="13.109375" style="3" bestFit="1" customWidth="1"/>
    <col min="14343" max="14343" width="9.44140625" style="3" customWidth="1"/>
    <col min="14344" max="14344" width="13.5546875" style="3" customWidth="1"/>
    <col min="14345" max="14345" width="10.5546875" style="3" bestFit="1" customWidth="1"/>
    <col min="14346" max="14347" width="10.5546875" style="3" customWidth="1"/>
    <col min="14348" max="14348" width="13.109375" style="3" bestFit="1" customWidth="1"/>
    <col min="14349" max="14349" width="9.44140625" style="3" customWidth="1"/>
    <col min="14350" max="14350" width="13.88671875" style="3" customWidth="1"/>
    <col min="14351" max="14351" width="10.5546875" style="3" bestFit="1" customWidth="1"/>
    <col min="14352" max="14353" width="10.5546875" style="3" customWidth="1"/>
    <col min="14354" max="14354" width="13.109375" style="3" bestFit="1" customWidth="1"/>
    <col min="14355" max="14355" width="9.44140625" style="3" customWidth="1"/>
    <col min="14356" max="14356" width="13.88671875" style="3" customWidth="1"/>
    <col min="14357" max="14357" width="10.5546875" style="3" bestFit="1" customWidth="1"/>
    <col min="14358" max="14359" width="10.5546875" style="3" customWidth="1"/>
    <col min="14360" max="14360" width="13.109375" style="3" bestFit="1" customWidth="1"/>
    <col min="14361" max="14361" width="9.44140625" style="3" customWidth="1"/>
    <col min="14362" max="14362" width="13.88671875" style="3" customWidth="1"/>
    <col min="14363" max="14363" width="10.5546875" style="3" bestFit="1" customWidth="1"/>
    <col min="14364" max="14365" width="10.5546875" style="3" customWidth="1"/>
    <col min="14366" max="14366" width="13.109375" style="3" bestFit="1" customWidth="1"/>
    <col min="14367" max="14592" width="9.109375" style="3"/>
    <col min="14593" max="14593" width="27.44140625" style="3" customWidth="1"/>
    <col min="14594" max="14594" width="13.88671875" style="3" customWidth="1"/>
    <col min="14595" max="14595" width="10.5546875" style="3" bestFit="1" customWidth="1"/>
    <col min="14596" max="14597" width="10.5546875" style="3" customWidth="1"/>
    <col min="14598" max="14598" width="13.109375" style="3" bestFit="1" customWidth="1"/>
    <col min="14599" max="14599" width="9.44140625" style="3" customWidth="1"/>
    <col min="14600" max="14600" width="13.5546875" style="3" customWidth="1"/>
    <col min="14601" max="14601" width="10.5546875" style="3" bestFit="1" customWidth="1"/>
    <col min="14602" max="14603" width="10.5546875" style="3" customWidth="1"/>
    <col min="14604" max="14604" width="13.109375" style="3" bestFit="1" customWidth="1"/>
    <col min="14605" max="14605" width="9.44140625" style="3" customWidth="1"/>
    <col min="14606" max="14606" width="13.88671875" style="3" customWidth="1"/>
    <col min="14607" max="14607" width="10.5546875" style="3" bestFit="1" customWidth="1"/>
    <col min="14608" max="14609" width="10.5546875" style="3" customWidth="1"/>
    <col min="14610" max="14610" width="13.109375" style="3" bestFit="1" customWidth="1"/>
    <col min="14611" max="14611" width="9.44140625" style="3" customWidth="1"/>
    <col min="14612" max="14612" width="13.88671875" style="3" customWidth="1"/>
    <col min="14613" max="14613" width="10.5546875" style="3" bestFit="1" customWidth="1"/>
    <col min="14614" max="14615" width="10.5546875" style="3" customWidth="1"/>
    <col min="14616" max="14616" width="13.109375" style="3" bestFit="1" customWidth="1"/>
    <col min="14617" max="14617" width="9.44140625" style="3" customWidth="1"/>
    <col min="14618" max="14618" width="13.88671875" style="3" customWidth="1"/>
    <col min="14619" max="14619" width="10.5546875" style="3" bestFit="1" customWidth="1"/>
    <col min="14620" max="14621" width="10.5546875" style="3" customWidth="1"/>
    <col min="14622" max="14622" width="13.109375" style="3" bestFit="1" customWidth="1"/>
    <col min="14623" max="14848" width="9.109375" style="3"/>
    <col min="14849" max="14849" width="27.44140625" style="3" customWidth="1"/>
    <col min="14850" max="14850" width="13.88671875" style="3" customWidth="1"/>
    <col min="14851" max="14851" width="10.5546875" style="3" bestFit="1" customWidth="1"/>
    <col min="14852" max="14853" width="10.5546875" style="3" customWidth="1"/>
    <col min="14854" max="14854" width="13.109375" style="3" bestFit="1" customWidth="1"/>
    <col min="14855" max="14855" width="9.44140625" style="3" customWidth="1"/>
    <col min="14856" max="14856" width="13.5546875" style="3" customWidth="1"/>
    <col min="14857" max="14857" width="10.5546875" style="3" bestFit="1" customWidth="1"/>
    <col min="14858" max="14859" width="10.5546875" style="3" customWidth="1"/>
    <col min="14860" max="14860" width="13.109375" style="3" bestFit="1" customWidth="1"/>
    <col min="14861" max="14861" width="9.44140625" style="3" customWidth="1"/>
    <col min="14862" max="14862" width="13.88671875" style="3" customWidth="1"/>
    <col min="14863" max="14863" width="10.5546875" style="3" bestFit="1" customWidth="1"/>
    <col min="14864" max="14865" width="10.5546875" style="3" customWidth="1"/>
    <col min="14866" max="14866" width="13.109375" style="3" bestFit="1" customWidth="1"/>
    <col min="14867" max="14867" width="9.44140625" style="3" customWidth="1"/>
    <col min="14868" max="14868" width="13.88671875" style="3" customWidth="1"/>
    <col min="14869" max="14869" width="10.5546875" style="3" bestFit="1" customWidth="1"/>
    <col min="14870" max="14871" width="10.5546875" style="3" customWidth="1"/>
    <col min="14872" max="14872" width="13.109375" style="3" bestFit="1" customWidth="1"/>
    <col min="14873" max="14873" width="9.44140625" style="3" customWidth="1"/>
    <col min="14874" max="14874" width="13.88671875" style="3" customWidth="1"/>
    <col min="14875" max="14875" width="10.5546875" style="3" bestFit="1" customWidth="1"/>
    <col min="14876" max="14877" width="10.5546875" style="3" customWidth="1"/>
    <col min="14878" max="14878" width="13.109375" style="3" bestFit="1" customWidth="1"/>
    <col min="14879" max="15104" width="9.109375" style="3"/>
    <col min="15105" max="15105" width="27.44140625" style="3" customWidth="1"/>
    <col min="15106" max="15106" width="13.88671875" style="3" customWidth="1"/>
    <col min="15107" max="15107" width="10.5546875" style="3" bestFit="1" customWidth="1"/>
    <col min="15108" max="15109" width="10.5546875" style="3" customWidth="1"/>
    <col min="15110" max="15110" width="13.109375" style="3" bestFit="1" customWidth="1"/>
    <col min="15111" max="15111" width="9.44140625" style="3" customWidth="1"/>
    <col min="15112" max="15112" width="13.5546875" style="3" customWidth="1"/>
    <col min="15113" max="15113" width="10.5546875" style="3" bestFit="1" customWidth="1"/>
    <col min="15114" max="15115" width="10.5546875" style="3" customWidth="1"/>
    <col min="15116" max="15116" width="13.109375" style="3" bestFit="1" customWidth="1"/>
    <col min="15117" max="15117" width="9.44140625" style="3" customWidth="1"/>
    <col min="15118" max="15118" width="13.88671875" style="3" customWidth="1"/>
    <col min="15119" max="15119" width="10.5546875" style="3" bestFit="1" customWidth="1"/>
    <col min="15120" max="15121" width="10.5546875" style="3" customWidth="1"/>
    <col min="15122" max="15122" width="13.109375" style="3" bestFit="1" customWidth="1"/>
    <col min="15123" max="15123" width="9.44140625" style="3" customWidth="1"/>
    <col min="15124" max="15124" width="13.88671875" style="3" customWidth="1"/>
    <col min="15125" max="15125" width="10.5546875" style="3" bestFit="1" customWidth="1"/>
    <col min="15126" max="15127" width="10.5546875" style="3" customWidth="1"/>
    <col min="15128" max="15128" width="13.109375" style="3" bestFit="1" customWidth="1"/>
    <col min="15129" max="15129" width="9.44140625" style="3" customWidth="1"/>
    <col min="15130" max="15130" width="13.88671875" style="3" customWidth="1"/>
    <col min="15131" max="15131" width="10.5546875" style="3" bestFit="1" customWidth="1"/>
    <col min="15132" max="15133" width="10.5546875" style="3" customWidth="1"/>
    <col min="15134" max="15134" width="13.109375" style="3" bestFit="1" customWidth="1"/>
    <col min="15135" max="15360" width="9.109375" style="3"/>
    <col min="15361" max="15361" width="27.44140625" style="3" customWidth="1"/>
    <col min="15362" max="15362" width="13.88671875" style="3" customWidth="1"/>
    <col min="15363" max="15363" width="10.5546875" style="3" bestFit="1" customWidth="1"/>
    <col min="15364" max="15365" width="10.5546875" style="3" customWidth="1"/>
    <col min="15366" max="15366" width="13.109375" style="3" bestFit="1" customWidth="1"/>
    <col min="15367" max="15367" width="9.44140625" style="3" customWidth="1"/>
    <col min="15368" max="15368" width="13.5546875" style="3" customWidth="1"/>
    <col min="15369" max="15369" width="10.5546875" style="3" bestFit="1" customWidth="1"/>
    <col min="15370" max="15371" width="10.5546875" style="3" customWidth="1"/>
    <col min="15372" max="15372" width="13.109375" style="3" bestFit="1" customWidth="1"/>
    <col min="15373" max="15373" width="9.44140625" style="3" customWidth="1"/>
    <col min="15374" max="15374" width="13.88671875" style="3" customWidth="1"/>
    <col min="15375" max="15375" width="10.5546875" style="3" bestFit="1" customWidth="1"/>
    <col min="15376" max="15377" width="10.5546875" style="3" customWidth="1"/>
    <col min="15378" max="15378" width="13.109375" style="3" bestFit="1" customWidth="1"/>
    <col min="15379" max="15379" width="9.44140625" style="3" customWidth="1"/>
    <col min="15380" max="15380" width="13.88671875" style="3" customWidth="1"/>
    <col min="15381" max="15381" width="10.5546875" style="3" bestFit="1" customWidth="1"/>
    <col min="15382" max="15383" width="10.5546875" style="3" customWidth="1"/>
    <col min="15384" max="15384" width="13.109375" style="3" bestFit="1" customWidth="1"/>
    <col min="15385" max="15385" width="9.44140625" style="3" customWidth="1"/>
    <col min="15386" max="15386" width="13.88671875" style="3" customWidth="1"/>
    <col min="15387" max="15387" width="10.5546875" style="3" bestFit="1" customWidth="1"/>
    <col min="15388" max="15389" width="10.5546875" style="3" customWidth="1"/>
    <col min="15390" max="15390" width="13.109375" style="3" bestFit="1" customWidth="1"/>
    <col min="15391" max="15616" width="9.109375" style="3"/>
    <col min="15617" max="15617" width="27.44140625" style="3" customWidth="1"/>
    <col min="15618" max="15618" width="13.88671875" style="3" customWidth="1"/>
    <col min="15619" max="15619" width="10.5546875" style="3" bestFit="1" customWidth="1"/>
    <col min="15620" max="15621" width="10.5546875" style="3" customWidth="1"/>
    <col min="15622" max="15622" width="13.109375" style="3" bestFit="1" customWidth="1"/>
    <col min="15623" max="15623" width="9.44140625" style="3" customWidth="1"/>
    <col min="15624" max="15624" width="13.5546875" style="3" customWidth="1"/>
    <col min="15625" max="15625" width="10.5546875" style="3" bestFit="1" customWidth="1"/>
    <col min="15626" max="15627" width="10.5546875" style="3" customWidth="1"/>
    <col min="15628" max="15628" width="13.109375" style="3" bestFit="1" customWidth="1"/>
    <col min="15629" max="15629" width="9.44140625" style="3" customWidth="1"/>
    <col min="15630" max="15630" width="13.88671875" style="3" customWidth="1"/>
    <col min="15631" max="15631" width="10.5546875" style="3" bestFit="1" customWidth="1"/>
    <col min="15632" max="15633" width="10.5546875" style="3" customWidth="1"/>
    <col min="15634" max="15634" width="13.109375" style="3" bestFit="1" customWidth="1"/>
    <col min="15635" max="15635" width="9.44140625" style="3" customWidth="1"/>
    <col min="15636" max="15636" width="13.88671875" style="3" customWidth="1"/>
    <col min="15637" max="15637" width="10.5546875" style="3" bestFit="1" customWidth="1"/>
    <col min="15638" max="15639" width="10.5546875" style="3" customWidth="1"/>
    <col min="15640" max="15640" width="13.109375" style="3" bestFit="1" customWidth="1"/>
    <col min="15641" max="15641" width="9.44140625" style="3" customWidth="1"/>
    <col min="15642" max="15642" width="13.88671875" style="3" customWidth="1"/>
    <col min="15643" max="15643" width="10.5546875" style="3" bestFit="1" customWidth="1"/>
    <col min="15644" max="15645" width="10.5546875" style="3" customWidth="1"/>
    <col min="15646" max="15646" width="13.109375" style="3" bestFit="1" customWidth="1"/>
    <col min="15647" max="15872" width="9.109375" style="3"/>
    <col min="15873" max="15873" width="27.44140625" style="3" customWidth="1"/>
    <col min="15874" max="15874" width="13.88671875" style="3" customWidth="1"/>
    <col min="15875" max="15875" width="10.5546875" style="3" bestFit="1" customWidth="1"/>
    <col min="15876" max="15877" width="10.5546875" style="3" customWidth="1"/>
    <col min="15878" max="15878" width="13.109375" style="3" bestFit="1" customWidth="1"/>
    <col min="15879" max="15879" width="9.44140625" style="3" customWidth="1"/>
    <col min="15880" max="15880" width="13.5546875" style="3" customWidth="1"/>
    <col min="15881" max="15881" width="10.5546875" style="3" bestFit="1" customWidth="1"/>
    <col min="15882" max="15883" width="10.5546875" style="3" customWidth="1"/>
    <col min="15884" max="15884" width="13.109375" style="3" bestFit="1" customWidth="1"/>
    <col min="15885" max="15885" width="9.44140625" style="3" customWidth="1"/>
    <col min="15886" max="15886" width="13.88671875" style="3" customWidth="1"/>
    <col min="15887" max="15887" width="10.5546875" style="3" bestFit="1" customWidth="1"/>
    <col min="15888" max="15889" width="10.5546875" style="3" customWidth="1"/>
    <col min="15890" max="15890" width="13.109375" style="3" bestFit="1" customWidth="1"/>
    <col min="15891" max="15891" width="9.44140625" style="3" customWidth="1"/>
    <col min="15892" max="15892" width="13.88671875" style="3" customWidth="1"/>
    <col min="15893" max="15893" width="10.5546875" style="3" bestFit="1" customWidth="1"/>
    <col min="15894" max="15895" width="10.5546875" style="3" customWidth="1"/>
    <col min="15896" max="15896" width="13.109375" style="3" bestFit="1" customWidth="1"/>
    <col min="15897" max="15897" width="9.44140625" style="3" customWidth="1"/>
    <col min="15898" max="15898" width="13.88671875" style="3" customWidth="1"/>
    <col min="15899" max="15899" width="10.5546875" style="3" bestFit="1" customWidth="1"/>
    <col min="15900" max="15901" width="10.5546875" style="3" customWidth="1"/>
    <col min="15902" max="15902" width="13.109375" style="3" bestFit="1" customWidth="1"/>
    <col min="15903" max="16128" width="9.109375" style="3"/>
    <col min="16129" max="16129" width="27.44140625" style="3" customWidth="1"/>
    <col min="16130" max="16130" width="13.88671875" style="3" customWidth="1"/>
    <col min="16131" max="16131" width="10.5546875" style="3" bestFit="1" customWidth="1"/>
    <col min="16132" max="16133" width="10.5546875" style="3" customWidth="1"/>
    <col min="16134" max="16134" width="13.109375" style="3" bestFit="1" customWidth="1"/>
    <col min="16135" max="16135" width="9.44140625" style="3" customWidth="1"/>
    <col min="16136" max="16136" width="13.5546875" style="3" customWidth="1"/>
    <col min="16137" max="16137" width="10.5546875" style="3" bestFit="1" customWidth="1"/>
    <col min="16138" max="16139" width="10.5546875" style="3" customWidth="1"/>
    <col min="16140" max="16140" width="13.109375" style="3" bestFit="1" customWidth="1"/>
    <col min="16141" max="16141" width="9.44140625" style="3" customWidth="1"/>
    <col min="16142" max="16142" width="13.88671875" style="3" customWidth="1"/>
    <col min="16143" max="16143" width="10.5546875" style="3" bestFit="1" customWidth="1"/>
    <col min="16144" max="16145" width="10.5546875" style="3" customWidth="1"/>
    <col min="16146" max="16146" width="13.109375" style="3" bestFit="1" customWidth="1"/>
    <col min="16147" max="16147" width="9.44140625" style="3" customWidth="1"/>
    <col min="16148" max="16148" width="13.88671875" style="3" customWidth="1"/>
    <col min="16149" max="16149" width="10.5546875" style="3" bestFit="1" customWidth="1"/>
    <col min="16150" max="16151" width="10.5546875" style="3" customWidth="1"/>
    <col min="16152" max="16152" width="13.109375" style="3" bestFit="1" customWidth="1"/>
    <col min="16153" max="16153" width="9.44140625" style="3" customWidth="1"/>
    <col min="16154" max="16154" width="13.88671875" style="3" customWidth="1"/>
    <col min="16155" max="16155" width="10.5546875" style="3" bestFit="1" customWidth="1"/>
    <col min="16156" max="16157" width="10.5546875" style="3" customWidth="1"/>
    <col min="16158" max="16158" width="13.109375" style="3" bestFit="1" customWidth="1"/>
    <col min="16159" max="16384" width="9.109375" style="3"/>
  </cols>
  <sheetData>
    <row r="1" spans="1:30" ht="15.6" x14ac:dyDescent="0.25">
      <c r="A1" s="2" t="s">
        <v>230</v>
      </c>
      <c r="B1" s="2"/>
      <c r="H1" s="2"/>
      <c r="N1" s="2"/>
      <c r="T1" s="2"/>
      <c r="Z1" s="2"/>
    </row>
    <row r="3" spans="1:30" ht="13.8" thickBot="1" x14ac:dyDescent="0.3">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5" customFormat="1" x14ac:dyDescent="0.25">
      <c r="B4" s="1083" t="s">
        <v>53</v>
      </c>
      <c r="C4" s="1084"/>
      <c r="D4" s="1084"/>
      <c r="E4" s="1084"/>
      <c r="F4" s="1084"/>
      <c r="G4" s="494"/>
      <c r="H4" s="1083" t="s">
        <v>54</v>
      </c>
      <c r="I4" s="1084"/>
      <c r="J4" s="1084"/>
      <c r="K4" s="1084"/>
      <c r="L4" s="1084"/>
      <c r="M4" s="494"/>
      <c r="N4" s="1083" t="s">
        <v>55</v>
      </c>
      <c r="O4" s="1084"/>
      <c r="P4" s="1084"/>
      <c r="Q4" s="1084"/>
      <c r="R4" s="1084"/>
      <c r="S4" s="494"/>
      <c r="T4" s="1083" t="s">
        <v>56</v>
      </c>
      <c r="U4" s="1084"/>
      <c r="V4" s="1084"/>
      <c r="W4" s="1084"/>
      <c r="X4" s="1084"/>
      <c r="Y4" s="494"/>
      <c r="Z4" s="1083" t="s">
        <v>57</v>
      </c>
      <c r="AA4" s="1084"/>
      <c r="AB4" s="1084"/>
      <c r="AC4" s="1084"/>
      <c r="AD4" s="1084"/>
    </row>
    <row r="5" spans="1:30" s="5" customFormat="1" ht="12.75" customHeight="1" x14ac:dyDescent="0.25">
      <c r="B5" s="1078" t="s">
        <v>159</v>
      </c>
      <c r="C5" s="1017" t="s">
        <v>160</v>
      </c>
      <c r="D5" s="1017"/>
      <c r="E5" s="1017" t="s">
        <v>161</v>
      </c>
      <c r="F5" s="1077"/>
      <c r="G5" s="494"/>
      <c r="H5" s="1078" t="s">
        <v>159</v>
      </c>
      <c r="I5" s="1017" t="s">
        <v>160</v>
      </c>
      <c r="J5" s="1017"/>
      <c r="K5" s="1017" t="s">
        <v>161</v>
      </c>
      <c r="L5" s="1077"/>
      <c r="M5" s="494"/>
      <c r="N5" s="1078" t="s">
        <v>159</v>
      </c>
      <c r="O5" s="1017" t="s">
        <v>160</v>
      </c>
      <c r="P5" s="1017"/>
      <c r="Q5" s="1017" t="s">
        <v>161</v>
      </c>
      <c r="R5" s="1077"/>
      <c r="S5" s="494"/>
      <c r="T5" s="1078" t="s">
        <v>159</v>
      </c>
      <c r="U5" s="1017" t="s">
        <v>160</v>
      </c>
      <c r="V5" s="1017"/>
      <c r="W5" s="1017" t="s">
        <v>161</v>
      </c>
      <c r="X5" s="1077"/>
      <c r="Y5" s="494"/>
      <c r="Z5" s="1078" t="s">
        <v>159</v>
      </c>
      <c r="AA5" s="1017" t="s">
        <v>160</v>
      </c>
      <c r="AB5" s="1017"/>
      <c r="AC5" s="1017" t="s">
        <v>161</v>
      </c>
      <c r="AD5" s="1077"/>
    </row>
    <row r="6" spans="1:30" s="5" customFormat="1" x14ac:dyDescent="0.25">
      <c r="B6" s="1079"/>
      <c r="C6" s="1081" t="s">
        <v>60</v>
      </c>
      <c r="D6" s="498" t="s">
        <v>162</v>
      </c>
      <c r="E6" s="498" t="s">
        <v>91</v>
      </c>
      <c r="F6" s="498" t="s">
        <v>163</v>
      </c>
      <c r="G6" s="494"/>
      <c r="H6" s="1079"/>
      <c r="I6" s="1081" t="s">
        <v>60</v>
      </c>
      <c r="J6" s="498" t="s">
        <v>162</v>
      </c>
      <c r="K6" s="498" t="s">
        <v>91</v>
      </c>
      <c r="L6" s="498" t="s">
        <v>163</v>
      </c>
      <c r="M6" s="494"/>
      <c r="N6" s="1079"/>
      <c r="O6" s="1081" t="s">
        <v>60</v>
      </c>
      <c r="P6" s="498" t="s">
        <v>162</v>
      </c>
      <c r="Q6" s="498" t="s">
        <v>91</v>
      </c>
      <c r="R6" s="498" t="s">
        <v>163</v>
      </c>
      <c r="S6" s="494"/>
      <c r="T6" s="1079"/>
      <c r="U6" s="1081" t="s">
        <v>60</v>
      </c>
      <c r="V6" s="498" t="s">
        <v>162</v>
      </c>
      <c r="W6" s="498" t="s">
        <v>91</v>
      </c>
      <c r="X6" s="498" t="s">
        <v>163</v>
      </c>
      <c r="Y6" s="494"/>
      <c r="Z6" s="1079"/>
      <c r="AA6" s="1081" t="s">
        <v>60</v>
      </c>
      <c r="AB6" s="498" t="s">
        <v>162</v>
      </c>
      <c r="AC6" s="498" t="s">
        <v>91</v>
      </c>
      <c r="AD6" s="498" t="s">
        <v>163</v>
      </c>
    </row>
    <row r="7" spans="1:30" ht="14.25" customHeight="1" x14ac:dyDescent="0.25">
      <c r="A7" s="11"/>
      <c r="B7" s="1080"/>
      <c r="C7" s="1082"/>
      <c r="D7" s="95" t="s">
        <v>164</v>
      </c>
      <c r="E7" s="95" t="s">
        <v>165</v>
      </c>
      <c r="F7" s="95" t="s">
        <v>166</v>
      </c>
      <c r="G7" s="515"/>
      <c r="H7" s="1080"/>
      <c r="I7" s="1082"/>
      <c r="J7" s="95" t="s">
        <v>164</v>
      </c>
      <c r="K7" s="95" t="s">
        <v>165</v>
      </c>
      <c r="L7" s="95" t="s">
        <v>166</v>
      </c>
      <c r="M7" s="515"/>
      <c r="N7" s="1080"/>
      <c r="O7" s="1082"/>
      <c r="P7" s="95" t="s">
        <v>164</v>
      </c>
      <c r="Q7" s="95" t="s">
        <v>165</v>
      </c>
      <c r="R7" s="95" t="s">
        <v>166</v>
      </c>
      <c r="S7" s="515"/>
      <c r="T7" s="1080"/>
      <c r="U7" s="1082"/>
      <c r="V7" s="95" t="s">
        <v>164</v>
      </c>
      <c r="W7" s="95" t="s">
        <v>165</v>
      </c>
      <c r="X7" s="95" t="s">
        <v>166</v>
      </c>
      <c r="Y7" s="515"/>
      <c r="Z7" s="1080"/>
      <c r="AA7" s="1082"/>
      <c r="AB7" s="95" t="s">
        <v>164</v>
      </c>
      <c r="AC7" s="95" t="s">
        <v>165</v>
      </c>
      <c r="AD7" s="95" t="s">
        <v>166</v>
      </c>
    </row>
    <row r="8" spans="1:30" x14ac:dyDescent="0.25">
      <c r="A8" s="5"/>
      <c r="B8" s="5"/>
      <c r="C8" s="498"/>
      <c r="D8" s="498"/>
      <c r="E8" s="498"/>
      <c r="F8" s="498"/>
      <c r="G8" s="494"/>
      <c r="H8" s="5"/>
      <c r="I8" s="498"/>
      <c r="J8" s="498"/>
      <c r="K8" s="498"/>
      <c r="L8" s="498"/>
      <c r="M8" s="494"/>
      <c r="N8" s="5"/>
      <c r="O8" s="498"/>
      <c r="P8" s="498"/>
      <c r="Q8" s="498"/>
      <c r="R8" s="498"/>
      <c r="S8" s="494"/>
      <c r="T8" s="5"/>
      <c r="U8" s="498"/>
      <c r="V8" s="498"/>
      <c r="W8" s="498"/>
      <c r="X8" s="498"/>
      <c r="Y8" s="494"/>
      <c r="Z8" s="5"/>
      <c r="AA8" s="498"/>
      <c r="AB8" s="498"/>
      <c r="AC8" s="498"/>
      <c r="AD8" s="498"/>
    </row>
    <row r="9" spans="1:30" x14ac:dyDescent="0.25">
      <c r="A9" s="2" t="s">
        <v>33</v>
      </c>
      <c r="B9" s="142">
        <v>47313.200000000041</v>
      </c>
      <c r="C9" s="142">
        <v>2239</v>
      </c>
      <c r="D9" s="499">
        <v>4.7322945816389463</v>
      </c>
      <c r="E9" s="142">
        <v>1035138.5</v>
      </c>
      <c r="F9" s="142">
        <v>462.32179544439481</v>
      </c>
      <c r="H9" s="142">
        <v>44097.800000000352</v>
      </c>
      <c r="I9" s="142">
        <v>1792</v>
      </c>
      <c r="J9" s="499">
        <v>4.0636947874950353</v>
      </c>
      <c r="K9" s="142">
        <v>963893.8899999999</v>
      </c>
      <c r="L9" s="142">
        <v>537.88721540178562</v>
      </c>
      <c r="N9" s="142">
        <v>39910.200000000092</v>
      </c>
      <c r="O9" s="142">
        <v>852</v>
      </c>
      <c r="P9" s="499">
        <v>2.1347926094081164</v>
      </c>
      <c r="Q9" s="142">
        <v>592388.28</v>
      </c>
      <c r="R9" s="142">
        <v>695.29140845070424</v>
      </c>
      <c r="T9" s="142">
        <v>44031.600000000253</v>
      </c>
      <c r="U9" s="142">
        <v>1979</v>
      </c>
      <c r="V9" s="499">
        <v>4.4944994049727667</v>
      </c>
      <c r="W9" s="142">
        <v>1050423</v>
      </c>
      <c r="X9" s="142">
        <v>530.78473976755936</v>
      </c>
      <c r="Z9" s="142">
        <v>45746.200000000274</v>
      </c>
      <c r="AA9" s="142">
        <v>1040</v>
      </c>
      <c r="AB9" s="499">
        <v>2.2734128736375783</v>
      </c>
      <c r="AC9" s="142">
        <v>795026</v>
      </c>
      <c r="AD9" s="142">
        <v>764.44807692307688</v>
      </c>
    </row>
    <row r="10" spans="1:30" x14ac:dyDescent="0.25">
      <c r="A10" s="12"/>
      <c r="B10" s="146"/>
      <c r="C10" s="11"/>
      <c r="D10" s="500"/>
      <c r="E10" s="500"/>
      <c r="F10" s="554"/>
      <c r="G10" s="11"/>
      <c r="H10" s="146"/>
      <c r="I10" s="11"/>
      <c r="J10" s="500"/>
      <c r="K10" s="500"/>
      <c r="L10" s="554"/>
      <c r="M10" s="11"/>
      <c r="N10" s="146"/>
      <c r="O10" s="11"/>
      <c r="P10" s="500"/>
      <c r="Q10" s="500"/>
      <c r="R10" s="554"/>
      <c r="S10" s="11"/>
      <c r="T10" s="146"/>
      <c r="U10" s="11"/>
      <c r="V10" s="500"/>
      <c r="W10" s="500"/>
      <c r="X10" s="554"/>
      <c r="Y10" s="11"/>
      <c r="Z10" s="146"/>
      <c r="AA10" s="11"/>
      <c r="AB10" s="500"/>
      <c r="AC10" s="500"/>
      <c r="AD10" s="554"/>
    </row>
    <row r="11" spans="1:30" x14ac:dyDescent="0.25">
      <c r="A11" s="2" t="s">
        <v>10</v>
      </c>
      <c r="B11" s="142"/>
      <c r="D11" s="501"/>
      <c r="E11" s="501"/>
      <c r="F11" s="555"/>
      <c r="H11" s="142"/>
      <c r="J11" s="501"/>
      <c r="K11" s="501"/>
      <c r="L11" s="555"/>
      <c r="N11" s="142"/>
      <c r="P11" s="501"/>
      <c r="Q11" s="501"/>
      <c r="R11" s="555"/>
      <c r="T11" s="142"/>
      <c r="V11" s="501"/>
      <c r="W11" s="501"/>
      <c r="X11" s="555"/>
      <c r="Z11" s="142"/>
      <c r="AB11" s="501"/>
      <c r="AC11" s="501"/>
      <c r="AD11" s="555"/>
    </row>
    <row r="12" spans="1:30" x14ac:dyDescent="0.25">
      <c r="A12" s="7" t="s">
        <v>11</v>
      </c>
      <c r="B12" s="142">
        <v>16861.000000000015</v>
      </c>
      <c r="C12" s="142">
        <v>867</v>
      </c>
      <c r="D12" s="499">
        <v>5.142043769645924</v>
      </c>
      <c r="E12" s="142">
        <v>410515.36000000004</v>
      </c>
      <c r="F12" s="142">
        <v>473.48945790080745</v>
      </c>
      <c r="H12" s="142">
        <v>15753.00000000012</v>
      </c>
      <c r="I12" s="142">
        <v>706</v>
      </c>
      <c r="J12" s="499">
        <v>4.4816860280581139</v>
      </c>
      <c r="K12" s="142">
        <v>382989.79</v>
      </c>
      <c r="L12" s="142">
        <v>542.47845609065155</v>
      </c>
      <c r="N12" s="142">
        <v>14311.800000000021</v>
      </c>
      <c r="O12" s="142">
        <v>373</v>
      </c>
      <c r="P12" s="499">
        <v>2.6062410039268258</v>
      </c>
      <c r="Q12" s="142">
        <v>225835.93</v>
      </c>
      <c r="R12" s="142">
        <v>605.45825737265409</v>
      </c>
      <c r="T12" s="142">
        <v>18948.400000000158</v>
      </c>
      <c r="U12" s="142">
        <v>728</v>
      </c>
      <c r="V12" s="499">
        <v>3.8420130459563548</v>
      </c>
      <c r="W12" s="142">
        <v>374111</v>
      </c>
      <c r="X12" s="142">
        <v>513.88873626373629</v>
      </c>
      <c r="Z12" s="142">
        <v>21116.200000000168</v>
      </c>
      <c r="AA12" s="142">
        <v>428</v>
      </c>
      <c r="AB12" s="499">
        <v>2.0268798363341727</v>
      </c>
      <c r="AC12" s="142">
        <v>308651</v>
      </c>
      <c r="AD12" s="142">
        <v>721.14719626168221</v>
      </c>
    </row>
    <row r="13" spans="1:30" x14ac:dyDescent="0.25">
      <c r="A13" s="7" t="s">
        <v>12</v>
      </c>
      <c r="B13" s="142">
        <v>30452.200000000026</v>
      </c>
      <c r="C13" s="142">
        <v>1372</v>
      </c>
      <c r="D13" s="499">
        <v>4.5054216115748575</v>
      </c>
      <c r="E13" s="142">
        <v>624623.14</v>
      </c>
      <c r="F13" s="142">
        <v>455.26467930029156</v>
      </c>
      <c r="H13" s="142">
        <v>28344.800000000236</v>
      </c>
      <c r="I13" s="142">
        <v>1086</v>
      </c>
      <c r="J13" s="499">
        <v>3.8313905901611265</v>
      </c>
      <c r="K13" s="142">
        <v>580904.09999999986</v>
      </c>
      <c r="L13" s="142">
        <v>534.90248618784517</v>
      </c>
      <c r="N13" s="142">
        <v>25598.400000000071</v>
      </c>
      <c r="O13" s="142">
        <v>479</v>
      </c>
      <c r="P13" s="499">
        <v>1.8712107006687866</v>
      </c>
      <c r="Q13" s="142">
        <v>366552.35</v>
      </c>
      <c r="R13" s="142">
        <v>765.24498956158664</v>
      </c>
      <c r="T13" s="142">
        <v>25083.200000000092</v>
      </c>
      <c r="U13" s="142">
        <v>1251</v>
      </c>
      <c r="V13" s="499">
        <v>4.9874019263889595</v>
      </c>
      <c r="W13" s="142">
        <v>676312</v>
      </c>
      <c r="X13" s="142">
        <v>540.61710631494805</v>
      </c>
      <c r="Z13" s="142">
        <v>24630.000000000102</v>
      </c>
      <c r="AA13" s="142">
        <v>612</v>
      </c>
      <c r="AB13" s="499">
        <v>2.4847746650426208</v>
      </c>
      <c r="AC13" s="142">
        <v>486375</v>
      </c>
      <c r="AD13" s="142">
        <v>794.73039215686276</v>
      </c>
    </row>
    <row r="14" spans="1:30" x14ac:dyDescent="0.25">
      <c r="A14" s="40" t="s">
        <v>13</v>
      </c>
      <c r="B14" s="503"/>
      <c r="C14" s="27"/>
      <c r="D14" s="504"/>
      <c r="E14" s="504"/>
      <c r="F14" s="557"/>
      <c r="G14" s="27"/>
      <c r="H14" s="503"/>
      <c r="I14" s="27"/>
      <c r="J14" s="504"/>
      <c r="K14" s="504"/>
      <c r="L14" s="557"/>
      <c r="M14" s="27"/>
      <c r="N14" s="503"/>
      <c r="O14" s="27"/>
      <c r="P14" s="504"/>
      <c r="Q14" s="504"/>
      <c r="R14" s="557"/>
      <c r="S14" s="27"/>
      <c r="T14" s="503"/>
      <c r="U14" s="27"/>
      <c r="V14" s="504"/>
      <c r="W14" s="504"/>
      <c r="X14" s="557"/>
      <c r="Y14" s="27"/>
      <c r="Z14" s="503"/>
      <c r="AA14" s="27"/>
      <c r="AB14" s="504"/>
      <c r="AC14" s="504"/>
      <c r="AD14" s="557"/>
    </row>
    <row r="15" spans="1:30" x14ac:dyDescent="0.25">
      <c r="A15" s="7" t="s">
        <v>14</v>
      </c>
      <c r="B15" s="142">
        <v>2460.800000000002</v>
      </c>
      <c r="C15" s="142">
        <v>237</v>
      </c>
      <c r="D15" s="499">
        <v>9.6310143042912788</v>
      </c>
      <c r="E15" s="142">
        <v>88384.89</v>
      </c>
      <c r="F15" s="142">
        <v>372.93202531645568</v>
      </c>
      <c r="H15" s="142">
        <v>5133.9999999999864</v>
      </c>
      <c r="I15" s="142">
        <v>194</v>
      </c>
      <c r="J15" s="499">
        <v>3.7787300350603918</v>
      </c>
      <c r="K15" s="142">
        <v>85703.27</v>
      </c>
      <c r="L15" s="142">
        <v>441.76943298969076</v>
      </c>
      <c r="N15" s="142">
        <v>4081.199999999998</v>
      </c>
      <c r="O15" s="142">
        <v>71</v>
      </c>
      <c r="P15" s="499">
        <v>1.7396844065470949</v>
      </c>
      <c r="Q15" s="142">
        <v>34127.5</v>
      </c>
      <c r="R15" s="142">
        <v>480.66901408450707</v>
      </c>
      <c r="T15" s="511">
        <v>4202.599999999994</v>
      </c>
      <c r="U15" s="142">
        <v>152</v>
      </c>
      <c r="V15" s="499">
        <v>3.6168086422690768</v>
      </c>
      <c r="W15" s="142">
        <v>57467</v>
      </c>
      <c r="X15" s="142">
        <v>378.07236842105266</v>
      </c>
      <c r="Z15" s="142">
        <v>5571.9999999999918</v>
      </c>
      <c r="AA15" s="142">
        <v>64</v>
      </c>
      <c r="AB15" s="499">
        <v>1.1486001435750197</v>
      </c>
      <c r="AC15" s="142">
        <v>41410</v>
      </c>
      <c r="AD15" s="142">
        <v>647.03125</v>
      </c>
    </row>
    <row r="16" spans="1:30" x14ac:dyDescent="0.25">
      <c r="A16" s="7" t="s">
        <v>15</v>
      </c>
      <c r="B16" s="142">
        <v>3676.4000000000037</v>
      </c>
      <c r="C16" s="142">
        <v>443</v>
      </c>
      <c r="D16" s="499">
        <v>12.049831356762038</v>
      </c>
      <c r="E16" s="142">
        <v>232463.81</v>
      </c>
      <c r="F16" s="142">
        <v>524.74900677200901</v>
      </c>
      <c r="H16" s="142">
        <v>8433.9999999999673</v>
      </c>
      <c r="I16" s="142">
        <v>357</v>
      </c>
      <c r="J16" s="499">
        <v>4.2328669670381949</v>
      </c>
      <c r="K16" s="142">
        <v>192577.6</v>
      </c>
      <c r="L16" s="142">
        <v>539.43305322128856</v>
      </c>
      <c r="N16" s="142">
        <v>7797.1999999999898</v>
      </c>
      <c r="O16" s="142">
        <v>183</v>
      </c>
      <c r="P16" s="499">
        <v>2.3469963576668578</v>
      </c>
      <c r="Q16" s="142">
        <v>107788.63999999998</v>
      </c>
      <c r="R16" s="142">
        <v>589.00896174863385</v>
      </c>
      <c r="T16" s="511">
        <v>9475.3999999999814</v>
      </c>
      <c r="U16" s="142">
        <v>389</v>
      </c>
      <c r="V16" s="499">
        <v>4.105367583426565</v>
      </c>
      <c r="W16" s="142">
        <v>196756</v>
      </c>
      <c r="X16" s="142">
        <v>505.79948586118252</v>
      </c>
      <c r="Z16" s="142">
        <v>10238.99999999998</v>
      </c>
      <c r="AA16" s="142">
        <v>226</v>
      </c>
      <c r="AB16" s="499">
        <v>2.207246801445458</v>
      </c>
      <c r="AC16" s="142">
        <v>150499</v>
      </c>
      <c r="AD16" s="142">
        <v>665.92477876106193</v>
      </c>
    </row>
    <row r="17" spans="1:30" x14ac:dyDescent="0.25">
      <c r="A17" s="7" t="s">
        <v>16</v>
      </c>
      <c r="B17" s="142">
        <v>6546.3999999999978</v>
      </c>
      <c r="C17" s="142">
        <v>885</v>
      </c>
      <c r="D17" s="499">
        <v>13.518880606134674</v>
      </c>
      <c r="E17" s="142">
        <v>422378.17</v>
      </c>
      <c r="F17" s="142">
        <v>477.26346892655363</v>
      </c>
      <c r="H17" s="142">
        <v>15082.399999999981</v>
      </c>
      <c r="I17" s="142">
        <v>712</v>
      </c>
      <c r="J17" s="499">
        <v>4.7207341006736385</v>
      </c>
      <c r="K17" s="142">
        <v>398077.85</v>
      </c>
      <c r="L17" s="142">
        <v>559.09810393258419</v>
      </c>
      <c r="N17" s="142">
        <v>13382.799999999996</v>
      </c>
      <c r="O17" s="142">
        <v>353</v>
      </c>
      <c r="P17" s="499">
        <v>2.6377140807603801</v>
      </c>
      <c r="Q17" s="142">
        <v>275244.78999999998</v>
      </c>
      <c r="R17" s="142">
        <v>779.73028328611895</v>
      </c>
      <c r="T17" s="511">
        <v>13768.799999999988</v>
      </c>
      <c r="U17" s="142">
        <v>739</v>
      </c>
      <c r="V17" s="499">
        <v>5.367207018767072</v>
      </c>
      <c r="W17" s="142">
        <v>411146</v>
      </c>
      <c r="X17" s="142">
        <v>556.35453315290931</v>
      </c>
      <c r="Z17" s="142">
        <v>13073.999999999995</v>
      </c>
      <c r="AA17" s="142">
        <v>408</v>
      </c>
      <c r="AB17" s="499">
        <v>3.1206975676916029</v>
      </c>
      <c r="AC17" s="142">
        <v>320380</v>
      </c>
      <c r="AD17" s="142">
        <v>785.24509803921569</v>
      </c>
    </row>
    <row r="18" spans="1:30" x14ac:dyDescent="0.25">
      <c r="A18" s="7" t="s">
        <v>17</v>
      </c>
      <c r="B18" s="142">
        <v>4823.4000000000015</v>
      </c>
      <c r="C18" s="142">
        <v>580</v>
      </c>
      <c r="D18" s="499">
        <v>12.024712858149849</v>
      </c>
      <c r="E18" s="142">
        <v>252701.63</v>
      </c>
      <c r="F18" s="142">
        <v>435.69246551724137</v>
      </c>
      <c r="H18" s="142">
        <v>11974.8</v>
      </c>
      <c r="I18" s="142">
        <v>444</v>
      </c>
      <c r="J18" s="499">
        <v>3.7077863513378095</v>
      </c>
      <c r="K18" s="142">
        <v>244050.47</v>
      </c>
      <c r="L18" s="142">
        <v>549.66322072072069</v>
      </c>
      <c r="N18" s="142">
        <v>11441.600000000002</v>
      </c>
      <c r="O18" s="142">
        <v>209</v>
      </c>
      <c r="P18" s="499">
        <v>1.8266675989372112</v>
      </c>
      <c r="Q18" s="142">
        <v>148990</v>
      </c>
      <c r="R18" s="142">
        <v>712.87081339712915</v>
      </c>
      <c r="T18" s="511">
        <v>13086.799999999988</v>
      </c>
      <c r="U18" s="142">
        <v>605</v>
      </c>
      <c r="V18" s="499">
        <v>4.6229788794816189</v>
      </c>
      <c r="W18" s="142">
        <v>325608</v>
      </c>
      <c r="X18" s="142">
        <v>538.19504132231407</v>
      </c>
      <c r="Z18" s="142">
        <v>13535.19999999999</v>
      </c>
      <c r="AA18" s="142">
        <v>313</v>
      </c>
      <c r="AB18" s="499">
        <v>2.3124889177847407</v>
      </c>
      <c r="AC18" s="142">
        <v>250494</v>
      </c>
      <c r="AD18" s="142">
        <v>800.30031948881788</v>
      </c>
    </row>
    <row r="19" spans="1:30" x14ac:dyDescent="0.25">
      <c r="A19" s="7" t="s">
        <v>18</v>
      </c>
      <c r="B19" s="142">
        <v>1431.7999999999997</v>
      </c>
      <c r="C19" s="142">
        <v>94</v>
      </c>
      <c r="D19" s="499">
        <v>6.565162732225172</v>
      </c>
      <c r="E19" s="142">
        <v>39210</v>
      </c>
      <c r="F19" s="142">
        <v>417.12765957446811</v>
      </c>
      <c r="H19" s="142">
        <v>3472.5999999999972</v>
      </c>
      <c r="I19" s="142">
        <v>85</v>
      </c>
      <c r="J19" s="499">
        <v>2.4477336865749026</v>
      </c>
      <c r="K19" s="142">
        <v>43484.7</v>
      </c>
      <c r="L19" s="142">
        <v>511.58470588235292</v>
      </c>
      <c r="N19" s="142">
        <v>3207.4000000000019</v>
      </c>
      <c r="O19" s="142">
        <v>36</v>
      </c>
      <c r="P19" s="499">
        <v>1.1224044397331165</v>
      </c>
      <c r="Q19" s="142">
        <v>26237.35</v>
      </c>
      <c r="R19" s="142">
        <v>728.81527777777774</v>
      </c>
      <c r="T19" s="511">
        <v>3498.0000000000027</v>
      </c>
      <c r="U19" s="142">
        <v>94</v>
      </c>
      <c r="V19" s="499">
        <v>2.6872498570611758</v>
      </c>
      <c r="W19" s="142">
        <v>59446</v>
      </c>
      <c r="X19" s="142">
        <v>632.40425531914889</v>
      </c>
      <c r="Z19" s="142">
        <v>3326</v>
      </c>
      <c r="AA19" s="142">
        <v>29</v>
      </c>
      <c r="AB19" s="499">
        <v>0.87191822008418518</v>
      </c>
      <c r="AC19" s="142">
        <v>32243</v>
      </c>
      <c r="AD19" s="142">
        <v>1111.8275862068965</v>
      </c>
    </row>
    <row r="20" spans="1:30" x14ac:dyDescent="0.25">
      <c r="A20" s="7" t="s">
        <v>167</v>
      </c>
      <c r="B20" s="142">
        <v>28374.400000000012</v>
      </c>
      <c r="C20" s="142"/>
      <c r="D20" s="499"/>
      <c r="E20" s="142"/>
      <c r="F20" s="142"/>
      <c r="H20" s="142"/>
      <c r="I20" s="142"/>
      <c r="J20" s="499"/>
      <c r="K20" s="142"/>
      <c r="L20" s="142"/>
      <c r="N20" s="142"/>
      <c r="O20" s="142"/>
      <c r="P20" s="499"/>
      <c r="Q20" s="142"/>
      <c r="R20" s="142"/>
      <c r="T20" s="511"/>
      <c r="U20" s="142"/>
      <c r="V20" s="499"/>
      <c r="W20" s="142"/>
      <c r="X20" s="142"/>
      <c r="Z20" s="142"/>
      <c r="AA20" s="142"/>
      <c r="AB20" s="499"/>
      <c r="AC20" s="142"/>
      <c r="AD20" s="142"/>
    </row>
    <row r="21" spans="1:30" x14ac:dyDescent="0.25">
      <c r="A21" s="40" t="s">
        <v>137</v>
      </c>
      <c r="B21" s="503"/>
      <c r="C21" s="27"/>
      <c r="D21" s="504"/>
      <c r="E21" s="504"/>
      <c r="F21" s="557"/>
      <c r="G21" s="27"/>
      <c r="H21" s="503"/>
      <c r="I21" s="27"/>
      <c r="J21" s="504"/>
      <c r="K21" s="504"/>
      <c r="L21" s="557"/>
      <c r="M21" s="27"/>
      <c r="N21" s="503"/>
      <c r="O21" s="27"/>
      <c r="P21" s="504"/>
      <c r="Q21" s="504"/>
      <c r="R21" s="557"/>
      <c r="S21" s="27"/>
      <c r="T21" s="503"/>
      <c r="U21" s="27"/>
      <c r="V21" s="504"/>
      <c r="W21" s="504"/>
      <c r="X21" s="557"/>
      <c r="Y21" s="27"/>
      <c r="Z21" s="503"/>
      <c r="AA21" s="27"/>
      <c r="AB21" s="504"/>
      <c r="AC21" s="504"/>
      <c r="AD21" s="557"/>
    </row>
    <row r="22" spans="1:30" s="2" customFormat="1" x14ac:dyDescent="0.25">
      <c r="A22" s="2" t="s">
        <v>95</v>
      </c>
      <c r="B22" s="560"/>
      <c r="C22" s="561">
        <v>92.89861545332738</v>
      </c>
      <c r="D22" s="562"/>
      <c r="E22" s="562"/>
      <c r="F22" s="562"/>
      <c r="H22" s="560"/>
      <c r="I22" s="561">
        <v>91.238839285714292</v>
      </c>
      <c r="J22" s="562"/>
      <c r="K22" s="562"/>
      <c r="L22" s="562"/>
      <c r="N22" s="560"/>
      <c r="O22" s="561">
        <v>92.018779342723008</v>
      </c>
      <c r="P22" s="562"/>
      <c r="Q22" s="562"/>
      <c r="R22" s="562"/>
      <c r="T22" s="560"/>
      <c r="U22" s="561">
        <v>90.651844365841328</v>
      </c>
      <c r="V22" s="562"/>
      <c r="W22" s="562"/>
      <c r="X22" s="562"/>
      <c r="Z22" s="560"/>
      <c r="AA22" s="561">
        <v>89.711538461538467</v>
      </c>
      <c r="AB22" s="562"/>
      <c r="AC22" s="562"/>
      <c r="AD22" s="562"/>
    </row>
    <row r="23" spans="1:30" x14ac:dyDescent="0.25">
      <c r="A23" s="7" t="s">
        <v>72</v>
      </c>
      <c r="B23" s="142">
        <v>2779.9999999999991</v>
      </c>
      <c r="C23" s="142">
        <v>117</v>
      </c>
      <c r="D23" s="499">
        <v>4.2086330935251812</v>
      </c>
      <c r="E23" s="142">
        <v>66801.36</v>
      </c>
      <c r="F23" s="142">
        <v>570.95179487179485</v>
      </c>
      <c r="H23" s="142">
        <v>2567.8000000000011</v>
      </c>
      <c r="I23" s="142">
        <v>97</v>
      </c>
      <c r="J23" s="499">
        <v>3.7775527689072343</v>
      </c>
      <c r="K23" s="142">
        <v>51408.2</v>
      </c>
      <c r="L23" s="142">
        <v>529.981443298969</v>
      </c>
      <c r="N23" s="142">
        <v>2336.6</v>
      </c>
      <c r="O23" s="142">
        <v>36</v>
      </c>
      <c r="P23" s="499">
        <v>1.5407001626294616</v>
      </c>
      <c r="Q23" s="142">
        <v>27696</v>
      </c>
      <c r="R23" s="142">
        <v>769.33333333333337</v>
      </c>
      <c r="T23" s="142">
        <v>2303.6</v>
      </c>
      <c r="U23" s="142">
        <v>108</v>
      </c>
      <c r="V23" s="499">
        <v>4.6883139433929504</v>
      </c>
      <c r="W23" s="142">
        <v>49603</v>
      </c>
      <c r="X23" s="142">
        <v>459.28703703703701</v>
      </c>
      <c r="Z23" s="142">
        <v>2625.4000000000005</v>
      </c>
      <c r="AA23" s="142">
        <v>70</v>
      </c>
      <c r="AB23" s="499">
        <v>2.6662603793707622</v>
      </c>
      <c r="AC23" s="142">
        <v>53365</v>
      </c>
      <c r="AD23" s="142">
        <v>762.35714285714289</v>
      </c>
    </row>
    <row r="24" spans="1:30" x14ac:dyDescent="0.25">
      <c r="A24" s="196" t="s">
        <v>73</v>
      </c>
      <c r="B24" s="142"/>
      <c r="C24" s="142"/>
      <c r="D24" s="499"/>
      <c r="E24" s="142"/>
      <c r="F24" s="142"/>
      <c r="H24" s="142"/>
      <c r="I24" s="142"/>
      <c r="J24" s="499"/>
      <c r="K24" s="142"/>
      <c r="L24" s="142"/>
      <c r="N24" s="142"/>
      <c r="O24" s="142"/>
      <c r="P24" s="499"/>
      <c r="Q24" s="142"/>
      <c r="R24" s="142"/>
      <c r="T24" s="142"/>
      <c r="U24" s="142"/>
      <c r="V24" s="499"/>
      <c r="W24" s="142"/>
      <c r="X24" s="142"/>
      <c r="Z24" s="142"/>
      <c r="AA24" s="142"/>
      <c r="AB24" s="499"/>
      <c r="AC24" s="142"/>
      <c r="AD24" s="142"/>
    </row>
    <row r="25" spans="1:30" x14ac:dyDescent="0.25">
      <c r="A25" s="196" t="s">
        <v>23</v>
      </c>
      <c r="B25" s="142">
        <v>782.59999999999968</v>
      </c>
      <c r="C25" s="142">
        <v>32</v>
      </c>
      <c r="D25" s="499">
        <v>4.0889343214924629</v>
      </c>
      <c r="E25" s="142">
        <v>14168.26</v>
      </c>
      <c r="F25" s="142">
        <v>442.75812500000001</v>
      </c>
      <c r="H25" s="142">
        <v>713.80000000000018</v>
      </c>
      <c r="I25" s="142">
        <v>24</v>
      </c>
      <c r="J25" s="499">
        <v>3.3622863547212094</v>
      </c>
      <c r="K25" s="142">
        <v>13575.95</v>
      </c>
      <c r="L25" s="142">
        <v>565.66458333333333</v>
      </c>
      <c r="N25" s="142">
        <v>665.80000000000007</v>
      </c>
      <c r="O25" s="142">
        <v>8</v>
      </c>
      <c r="P25" s="499">
        <v>1.2015620306398316</v>
      </c>
      <c r="Q25" s="142">
        <v>2850</v>
      </c>
      <c r="R25" s="142">
        <v>356.25</v>
      </c>
      <c r="T25" s="142">
        <v>679.8000000000003</v>
      </c>
      <c r="U25" s="142">
        <v>23</v>
      </c>
      <c r="V25" s="499">
        <v>3.3833480435422167</v>
      </c>
      <c r="W25" s="142">
        <v>10914</v>
      </c>
      <c r="X25" s="142">
        <v>474.52173913043481</v>
      </c>
      <c r="Z25" s="142">
        <v>812.20000000000073</v>
      </c>
      <c r="AA25" s="142">
        <v>20</v>
      </c>
      <c r="AB25" s="499">
        <v>2.4624476729869467</v>
      </c>
      <c r="AC25" s="142">
        <v>9800</v>
      </c>
      <c r="AD25" s="142">
        <v>490</v>
      </c>
    </row>
    <row r="26" spans="1:30" x14ac:dyDescent="0.25">
      <c r="A26" s="196" t="s">
        <v>24</v>
      </c>
      <c r="B26" s="142">
        <v>1189.4000000000001</v>
      </c>
      <c r="C26" s="142">
        <v>35</v>
      </c>
      <c r="D26" s="499">
        <v>2.9426601647889692</v>
      </c>
      <c r="E26" s="142">
        <v>19327.099999999999</v>
      </c>
      <c r="F26" s="142">
        <v>552.20285714285706</v>
      </c>
      <c r="H26" s="142">
        <v>1099.0000000000014</v>
      </c>
      <c r="I26" s="142">
        <v>37</v>
      </c>
      <c r="J26" s="499">
        <v>3.3666969972702416</v>
      </c>
      <c r="K26" s="142">
        <v>17427</v>
      </c>
      <c r="L26" s="142">
        <v>471</v>
      </c>
      <c r="N26" s="142">
        <v>1005.8</v>
      </c>
      <c r="O26" s="142">
        <v>12</v>
      </c>
      <c r="P26" s="499">
        <v>1.1930801352157487</v>
      </c>
      <c r="Q26" s="142">
        <v>7146</v>
      </c>
      <c r="R26" s="142">
        <v>595.5</v>
      </c>
      <c r="T26" s="142">
        <v>994.19999999999993</v>
      </c>
      <c r="U26" s="142">
        <v>39</v>
      </c>
      <c r="V26" s="499">
        <v>3.9227519613759809</v>
      </c>
      <c r="W26" s="142">
        <v>15363</v>
      </c>
      <c r="X26" s="142">
        <v>393.92307692307691</v>
      </c>
      <c r="Z26" s="142">
        <v>1115.2000000000003</v>
      </c>
      <c r="AA26" s="142">
        <v>22</v>
      </c>
      <c r="AB26" s="499">
        <v>1.97274031563845</v>
      </c>
      <c r="AC26" s="142">
        <v>19754</v>
      </c>
      <c r="AD26" s="142">
        <v>897.90909090909088</v>
      </c>
    </row>
    <row r="27" spans="1:30" x14ac:dyDescent="0.25">
      <c r="A27" s="196" t="s">
        <v>25</v>
      </c>
      <c r="B27" s="142">
        <v>319.8</v>
      </c>
      <c r="C27" s="142">
        <v>24</v>
      </c>
      <c r="D27" s="499">
        <v>7.5046904315196992</v>
      </c>
      <c r="E27" s="142">
        <v>15633</v>
      </c>
      <c r="F27" s="142">
        <v>651.375</v>
      </c>
      <c r="H27" s="142">
        <v>292.39999999999998</v>
      </c>
      <c r="I27" s="142">
        <v>13</v>
      </c>
      <c r="J27" s="499">
        <v>4.4459644322845424</v>
      </c>
      <c r="K27" s="142">
        <v>8000.25</v>
      </c>
      <c r="L27" s="142">
        <v>615.40384615384619</v>
      </c>
      <c r="N27" s="142">
        <v>257.40000000000003</v>
      </c>
      <c r="O27" s="142">
        <v>3</v>
      </c>
      <c r="P27" s="499">
        <v>1.1655011655011653</v>
      </c>
      <c r="Q27" s="142">
        <v>2400</v>
      </c>
      <c r="R27" s="142">
        <v>800</v>
      </c>
      <c r="T27" s="142">
        <v>230.6</v>
      </c>
      <c r="U27" s="142">
        <v>15</v>
      </c>
      <c r="V27" s="499">
        <v>6.5047701647875114</v>
      </c>
      <c r="W27" s="142">
        <v>7001</v>
      </c>
      <c r="X27" s="142">
        <v>466.73333333333335</v>
      </c>
      <c r="Z27" s="142">
        <v>223.19999999999996</v>
      </c>
      <c r="AA27" s="142">
        <v>10</v>
      </c>
      <c r="AB27" s="499">
        <v>4.4802867383512552</v>
      </c>
      <c r="AC27" s="142">
        <v>9169</v>
      </c>
      <c r="AD27" s="142">
        <v>916.9</v>
      </c>
    </row>
    <row r="28" spans="1:30" x14ac:dyDescent="0.25">
      <c r="A28" s="196" t="s">
        <v>74</v>
      </c>
      <c r="B28" s="142">
        <v>488.19999999999953</v>
      </c>
      <c r="C28" s="142">
        <v>26</v>
      </c>
      <c r="D28" s="499">
        <v>5.3256861941827172</v>
      </c>
      <c r="E28" s="142">
        <v>17673</v>
      </c>
      <c r="F28" s="142">
        <v>679.73076923076928</v>
      </c>
      <c r="H28" s="142">
        <v>462.59999999999962</v>
      </c>
      <c r="I28" s="142">
        <v>23</v>
      </c>
      <c r="J28" s="499">
        <v>4.9718979680069211</v>
      </c>
      <c r="K28" s="142">
        <v>12405</v>
      </c>
      <c r="L28" s="142">
        <v>539.3478260869565</v>
      </c>
      <c r="N28" s="142">
        <v>407.59999999999997</v>
      </c>
      <c r="O28" s="142">
        <v>13</v>
      </c>
      <c r="P28" s="499">
        <v>3.1894013738959766</v>
      </c>
      <c r="Q28" s="142">
        <v>15300</v>
      </c>
      <c r="R28" s="142">
        <v>1176.9230769230769</v>
      </c>
      <c r="T28" s="142">
        <v>398.99999999999972</v>
      </c>
      <c r="U28" s="142">
        <v>31</v>
      </c>
      <c r="V28" s="499">
        <v>7.7694235588972482</v>
      </c>
      <c r="W28" s="142">
        <v>16325</v>
      </c>
      <c r="X28" s="142">
        <v>526.61290322580646</v>
      </c>
      <c r="Z28" s="142">
        <v>474.79999999999984</v>
      </c>
      <c r="AA28" s="142">
        <v>18</v>
      </c>
      <c r="AB28" s="499">
        <v>3.7910699241786028</v>
      </c>
      <c r="AC28" s="142">
        <v>14642</v>
      </c>
      <c r="AD28" s="142">
        <v>813.44444444444446</v>
      </c>
    </row>
    <row r="29" spans="1:30" x14ac:dyDescent="0.25">
      <c r="A29" s="7" t="s">
        <v>27</v>
      </c>
      <c r="B29" s="142">
        <v>40198.600000000006</v>
      </c>
      <c r="C29" s="142">
        <v>1963</v>
      </c>
      <c r="D29" s="499">
        <v>4.8832546407088797</v>
      </c>
      <c r="E29" s="142">
        <v>895223.92999999993</v>
      </c>
      <c r="F29" s="142">
        <v>456.0488690779419</v>
      </c>
      <c r="H29" s="142">
        <v>37476.6</v>
      </c>
      <c r="I29" s="142">
        <v>1538</v>
      </c>
      <c r="J29" s="499">
        <v>4.1038941632912271</v>
      </c>
      <c r="K29" s="142">
        <v>830308.48999999987</v>
      </c>
      <c r="L29" s="142">
        <v>539.86247724317286</v>
      </c>
      <c r="N29" s="142">
        <v>33545.200000000055</v>
      </c>
      <c r="O29" s="142">
        <v>748</v>
      </c>
      <c r="P29" s="499">
        <v>2.2298272182011099</v>
      </c>
      <c r="Q29" s="142">
        <v>519659.27999999997</v>
      </c>
      <c r="R29" s="142">
        <v>694.7316577540106</v>
      </c>
      <c r="T29" s="142">
        <v>31158.600000000104</v>
      </c>
      <c r="U29" s="142">
        <v>1686</v>
      </c>
      <c r="V29" s="499">
        <v>5.4110261693400679</v>
      </c>
      <c r="W29" s="142">
        <v>918537</v>
      </c>
      <c r="X29" s="142">
        <v>544.8024911032029</v>
      </c>
      <c r="Z29" s="142">
        <v>31839.200000000099</v>
      </c>
      <c r="AA29" s="142">
        <v>863</v>
      </c>
      <c r="AB29" s="499">
        <v>2.710495238573825</v>
      </c>
      <c r="AC29" s="142">
        <v>664020</v>
      </c>
      <c r="AD29" s="142">
        <v>769.4322132097335</v>
      </c>
    </row>
    <row r="30" spans="1:30" x14ac:dyDescent="0.25">
      <c r="A30" s="7" t="s">
        <v>75</v>
      </c>
      <c r="B30" s="142">
        <v>4334.5999999999976</v>
      </c>
      <c r="C30" s="142">
        <v>159</v>
      </c>
      <c r="D30" s="499">
        <v>3.6681585382734299</v>
      </c>
      <c r="E30" s="142">
        <v>73113.209999999992</v>
      </c>
      <c r="F30" s="142">
        <v>459.8315094339622</v>
      </c>
      <c r="H30" s="142">
        <v>4053.399999999991</v>
      </c>
      <c r="I30" s="142">
        <v>157</v>
      </c>
      <c r="J30" s="499">
        <v>3.8732915577046518</v>
      </c>
      <c r="K30" s="142">
        <v>82177.2</v>
      </c>
      <c r="L30" s="142">
        <v>523.42165605095545</v>
      </c>
      <c r="N30" s="142">
        <v>4028.3999999999965</v>
      </c>
      <c r="O30" s="142">
        <v>68</v>
      </c>
      <c r="P30" s="499">
        <v>1.6880150928408315</v>
      </c>
      <c r="Q30" s="142">
        <v>45033</v>
      </c>
      <c r="R30" s="142">
        <v>662.25</v>
      </c>
      <c r="T30" s="142">
        <v>10569.4</v>
      </c>
      <c r="U30" s="142">
        <v>185</v>
      </c>
      <c r="V30" s="499">
        <v>1.7503358752625504</v>
      </c>
      <c r="W30" s="142">
        <v>82283</v>
      </c>
      <c r="X30" s="142">
        <v>444.77297297297298</v>
      </c>
      <c r="Z30" s="142">
        <v>11281.599999999989</v>
      </c>
      <c r="AA30" s="142">
        <v>107</v>
      </c>
      <c r="AB30" s="499">
        <v>0.94844702879024345</v>
      </c>
      <c r="AC30" s="142">
        <v>77641</v>
      </c>
      <c r="AD30" s="142">
        <v>725.61682242990651</v>
      </c>
    </row>
    <row r="31" spans="1:30" x14ac:dyDescent="0.25">
      <c r="A31" s="40" t="s">
        <v>29</v>
      </c>
      <c r="B31" s="503"/>
      <c r="C31" s="27"/>
      <c r="D31" s="504"/>
      <c r="E31" s="504"/>
      <c r="F31" s="557"/>
      <c r="G31" s="27"/>
      <c r="H31" s="503"/>
      <c r="I31" s="27"/>
      <c r="J31" s="504"/>
      <c r="K31" s="504"/>
      <c r="L31" s="557"/>
      <c r="M31" s="27"/>
      <c r="N31" s="503"/>
      <c r="O31" s="27"/>
      <c r="P31" s="504"/>
      <c r="Q31" s="504"/>
      <c r="R31" s="557"/>
      <c r="S31" s="27"/>
      <c r="T31" s="503"/>
      <c r="U31" s="27"/>
      <c r="V31" s="504"/>
      <c r="W31" s="504"/>
      <c r="X31" s="557"/>
      <c r="Y31" s="27"/>
      <c r="Z31" s="503"/>
      <c r="AA31" s="27"/>
      <c r="AB31" s="504"/>
      <c r="AC31" s="504"/>
      <c r="AD31" s="557"/>
    </row>
    <row r="32" spans="1:30" s="2" customFormat="1" x14ac:dyDescent="0.25">
      <c r="A32" s="2" t="s">
        <v>95</v>
      </c>
      <c r="B32" s="560"/>
      <c r="C32" s="561">
        <v>52.210808396605628</v>
      </c>
      <c r="D32" s="562"/>
      <c r="E32" s="562"/>
      <c r="F32" s="562"/>
      <c r="H32" s="560"/>
      <c r="I32" s="561">
        <v>53.404017857142854</v>
      </c>
      <c r="J32" s="562"/>
      <c r="K32" s="562"/>
      <c r="L32" s="562"/>
      <c r="N32" s="560"/>
      <c r="O32" s="561">
        <v>66.901408450704224</v>
      </c>
      <c r="P32" s="562"/>
      <c r="Q32" s="562"/>
      <c r="R32" s="562"/>
      <c r="T32" s="560"/>
      <c r="U32" s="561">
        <v>54.674077817079336</v>
      </c>
      <c r="V32" s="562"/>
      <c r="W32" s="562"/>
      <c r="X32" s="562"/>
      <c r="Z32" s="560"/>
      <c r="AA32" s="561">
        <v>63.653846153846153</v>
      </c>
      <c r="AB32" s="562"/>
      <c r="AC32" s="562"/>
      <c r="AD32" s="562"/>
    </row>
    <row r="33" spans="1:35" x14ac:dyDescent="0.25">
      <c r="A33" s="7" t="s">
        <v>30</v>
      </c>
      <c r="B33" s="142">
        <v>1643.200000000001</v>
      </c>
      <c r="C33" s="142">
        <v>110</v>
      </c>
      <c r="D33" s="499">
        <v>6.6942551119766271</v>
      </c>
      <c r="E33" s="142">
        <v>52634</v>
      </c>
      <c r="F33" s="142">
        <v>478.4909090909091</v>
      </c>
      <c r="H33" s="142">
        <v>1569.0000000000036</v>
      </c>
      <c r="I33" s="142">
        <v>81</v>
      </c>
      <c r="J33" s="499">
        <v>5.1625239005736017</v>
      </c>
      <c r="K33" s="142">
        <v>41971.88</v>
      </c>
      <c r="L33" s="142">
        <v>518.17135802469136</v>
      </c>
      <c r="N33" s="142">
        <v>1467.0000000000018</v>
      </c>
      <c r="O33" s="142">
        <v>33</v>
      </c>
      <c r="P33" s="499">
        <v>2.2494887525562346</v>
      </c>
      <c r="Q33" s="142">
        <v>32258.1</v>
      </c>
      <c r="R33" s="142">
        <v>977.5181818181818</v>
      </c>
      <c r="T33" s="142">
        <v>1508.200000000003</v>
      </c>
      <c r="U33" s="142">
        <v>91</v>
      </c>
      <c r="V33" s="499">
        <v>6.033682535472737</v>
      </c>
      <c r="W33" s="142">
        <v>49711</v>
      </c>
      <c r="X33" s="142">
        <v>546.27472527472526</v>
      </c>
      <c r="Z33" s="142">
        <v>1843.0000000000034</v>
      </c>
      <c r="AA33" s="142">
        <v>35</v>
      </c>
      <c r="AB33" s="499">
        <v>1.899077590884424</v>
      </c>
      <c r="AC33" s="142">
        <v>28585</v>
      </c>
      <c r="AD33" s="142">
        <v>816.71428571428567</v>
      </c>
    </row>
    <row r="34" spans="1:35" x14ac:dyDescent="0.25">
      <c r="A34" s="7" t="s">
        <v>31</v>
      </c>
      <c r="B34" s="142">
        <v>25451.000000000029</v>
      </c>
      <c r="C34" s="142">
        <v>1059</v>
      </c>
      <c r="D34" s="499">
        <v>4.1609367018977599</v>
      </c>
      <c r="E34" s="142">
        <v>530038.82000000007</v>
      </c>
      <c r="F34" s="142">
        <v>500.50880075542972</v>
      </c>
      <c r="H34" s="142">
        <v>23453.200000000226</v>
      </c>
      <c r="I34" s="142">
        <v>876</v>
      </c>
      <c r="J34" s="499">
        <v>3.7350979823648438</v>
      </c>
      <c r="K34" s="142">
        <v>514081.4599999999</v>
      </c>
      <c r="L34" s="142">
        <v>586.85098173515973</v>
      </c>
      <c r="N34" s="142">
        <v>21068.400000000041</v>
      </c>
      <c r="O34" s="142">
        <v>537</v>
      </c>
      <c r="P34" s="499">
        <v>2.5488409181522989</v>
      </c>
      <c r="Q34" s="142">
        <v>387660.20999999996</v>
      </c>
      <c r="R34" s="142">
        <v>721.89983240223455</v>
      </c>
      <c r="T34" s="142">
        <v>19874.000000000033</v>
      </c>
      <c r="U34" s="142">
        <v>991</v>
      </c>
      <c r="V34" s="499">
        <v>4.9864144107879556</v>
      </c>
      <c r="W34" s="142">
        <v>565858</v>
      </c>
      <c r="X34" s="142">
        <v>570.99697275479309</v>
      </c>
      <c r="Z34" s="142">
        <v>22473.000000000076</v>
      </c>
      <c r="AA34" s="142">
        <v>627</v>
      </c>
      <c r="AB34" s="499">
        <v>2.7900146842878026</v>
      </c>
      <c r="AC34" s="142">
        <v>513857</v>
      </c>
      <c r="AD34" s="142">
        <v>819.54864433811804</v>
      </c>
    </row>
    <row r="35" spans="1:35" x14ac:dyDescent="0.25">
      <c r="A35" s="7" t="s">
        <v>32</v>
      </c>
      <c r="B35" s="142">
        <v>20218.999999999996</v>
      </c>
      <c r="C35" s="142">
        <v>1070</v>
      </c>
      <c r="D35" s="499">
        <v>5.2920520302685601</v>
      </c>
      <c r="E35" s="142">
        <v>452465.68000000005</v>
      </c>
      <c r="F35" s="142">
        <v>422.86512149532717</v>
      </c>
      <c r="H35" s="142">
        <v>19075.600000000097</v>
      </c>
      <c r="I35" s="142">
        <v>835</v>
      </c>
      <c r="J35" s="499">
        <v>4.3773197173352125</v>
      </c>
      <c r="K35" s="142">
        <v>407840.55</v>
      </c>
      <c r="L35" s="142">
        <v>488.43179640718563</v>
      </c>
      <c r="N35" s="142">
        <v>17374.800000000014</v>
      </c>
      <c r="O35" s="142">
        <v>282</v>
      </c>
      <c r="P35" s="499">
        <v>1.6230402652116847</v>
      </c>
      <c r="Q35" s="142">
        <v>172469.97</v>
      </c>
      <c r="R35" s="142">
        <v>611.59563829787237</v>
      </c>
      <c r="T35" s="142">
        <v>22649.400000000067</v>
      </c>
      <c r="U35" s="142">
        <v>897</v>
      </c>
      <c r="V35" s="499">
        <v>3.9603698111208128</v>
      </c>
      <c r="W35" s="142">
        <v>434854</v>
      </c>
      <c r="X35" s="142">
        <v>484.78706800445929</v>
      </c>
      <c r="Z35" s="142">
        <v>21430.20000000003</v>
      </c>
      <c r="AA35" s="142">
        <v>378</v>
      </c>
      <c r="AB35" s="499">
        <v>1.7638659461880872</v>
      </c>
      <c r="AC35" s="142">
        <v>252584</v>
      </c>
      <c r="AD35" s="142">
        <v>668.2116402116402</v>
      </c>
    </row>
    <row r="36" spans="1:35" s="27" customFormat="1" x14ac:dyDescent="0.25">
      <c r="A36" s="40"/>
      <c r="B36" s="40"/>
      <c r="H36" s="40"/>
      <c r="N36" s="40"/>
      <c r="T36" s="40"/>
      <c r="Z36" s="40"/>
    </row>
    <row r="37" spans="1:35" x14ac:dyDescent="0.25">
      <c r="A37" s="14" t="s">
        <v>35</v>
      </c>
    </row>
    <row r="38" spans="1:35" ht="15.6" x14ac:dyDescent="0.25">
      <c r="A38" s="512" t="s">
        <v>146</v>
      </c>
      <c r="B38" s="511"/>
      <c r="C38" s="511"/>
      <c r="E38" s="511"/>
      <c r="F38" s="511"/>
      <c r="H38" s="511"/>
      <c r="I38" s="511"/>
      <c r="K38" s="511"/>
      <c r="L38" s="511"/>
      <c r="N38" s="511"/>
      <c r="O38" s="511"/>
      <c r="Q38" s="511"/>
      <c r="R38" s="511"/>
      <c r="T38" s="511"/>
      <c r="U38" s="511"/>
      <c r="W38" s="511"/>
      <c r="X38" s="511"/>
      <c r="Z38" s="511"/>
      <c r="AA38" s="511"/>
      <c r="AC38" s="511"/>
      <c r="AD38" s="511"/>
      <c r="AF38" s="511"/>
      <c r="AH38" s="511"/>
      <c r="AI38" s="511"/>
    </row>
    <row r="39" spans="1:35" ht="15.6" x14ac:dyDescent="0.25">
      <c r="A39" s="512" t="s">
        <v>147</v>
      </c>
      <c r="B39" s="511"/>
      <c r="C39" s="511"/>
      <c r="E39" s="511"/>
      <c r="F39" s="511"/>
      <c r="H39" s="511"/>
      <c r="I39" s="511"/>
      <c r="K39" s="511"/>
      <c r="L39" s="511"/>
      <c r="N39" s="511"/>
      <c r="O39" s="511"/>
      <c r="Q39" s="511"/>
      <c r="R39" s="511"/>
      <c r="T39" s="511"/>
      <c r="U39" s="511"/>
      <c r="W39" s="511"/>
      <c r="X39" s="511"/>
      <c r="Z39" s="511"/>
      <c r="AA39" s="511"/>
      <c r="AC39" s="511"/>
      <c r="AD39" s="511"/>
      <c r="AF39" s="511"/>
      <c r="AH39" s="511"/>
      <c r="AI39" s="511"/>
    </row>
    <row r="40" spans="1:35" ht="15.6" x14ac:dyDescent="0.25">
      <c r="A40" s="512" t="s">
        <v>148</v>
      </c>
      <c r="B40" s="511"/>
      <c r="C40" s="511"/>
      <c r="E40" s="511"/>
      <c r="F40" s="511"/>
      <c r="H40" s="511"/>
      <c r="I40" s="511"/>
      <c r="K40" s="511"/>
      <c r="L40" s="511"/>
      <c r="N40" s="511"/>
      <c r="O40" s="511"/>
      <c r="Q40" s="511"/>
      <c r="R40" s="511"/>
      <c r="T40" s="511"/>
      <c r="U40" s="511"/>
      <c r="W40" s="511"/>
      <c r="X40" s="511"/>
      <c r="Z40" s="511"/>
      <c r="AA40" s="511"/>
      <c r="AC40" s="511"/>
      <c r="AD40" s="511"/>
      <c r="AF40" s="511"/>
      <c r="AH40" s="511"/>
      <c r="AI40" s="511"/>
    </row>
    <row r="42" spans="1:35" ht="39" customHeight="1" x14ac:dyDescent="0.25">
      <c r="A42" s="1004" t="s">
        <v>49</v>
      </c>
      <c r="B42" s="1020"/>
      <c r="C42" s="1020"/>
      <c r="D42" s="1020"/>
      <c r="E42" s="1020"/>
      <c r="F42" s="1020"/>
      <c r="G42" s="1020"/>
      <c r="H42" s="1020"/>
      <c r="I42" s="1020"/>
      <c r="J42" s="1020"/>
      <c r="K42" s="1020"/>
      <c r="L42" s="1020"/>
      <c r="M42" s="1020"/>
      <c r="N42" s="1020"/>
      <c r="O42" s="1020"/>
      <c r="P42" s="1020"/>
      <c r="Q42" s="1020"/>
      <c r="R42" s="1020"/>
      <c r="S42" s="527"/>
      <c r="T42" s="527"/>
      <c r="U42" s="527"/>
      <c r="V42" s="527"/>
      <c r="W42" s="527"/>
      <c r="X42" s="527"/>
      <c r="Y42" s="527"/>
      <c r="Z42" s="527"/>
    </row>
    <row r="44" spans="1:35" ht="14.25" customHeight="1" x14ac:dyDescent="0.25">
      <c r="A44" s="1005" t="s">
        <v>149</v>
      </c>
      <c r="B44" s="1005"/>
      <c r="C44" s="1005"/>
      <c r="D44" s="1005"/>
      <c r="E44" s="1005"/>
      <c r="F44" s="1005"/>
      <c r="G44" s="1005"/>
      <c r="H44" s="1005"/>
      <c r="I44" s="1005"/>
      <c r="J44" s="1005"/>
      <c r="K44" s="1005"/>
      <c r="L44" s="1005"/>
      <c r="M44" s="1005"/>
      <c r="N44" s="1005"/>
      <c r="O44" s="1005"/>
      <c r="P44" s="1005"/>
      <c r="Q44" s="1005"/>
      <c r="R44" s="1005"/>
    </row>
    <row r="45" spans="1:35" x14ac:dyDescent="0.25">
      <c r="A45" s="1005"/>
      <c r="B45" s="1005"/>
      <c r="C45" s="1005"/>
      <c r="D45" s="1005"/>
      <c r="E45" s="1005"/>
      <c r="F45" s="1005"/>
      <c r="G45" s="1005"/>
      <c r="H45" s="1005"/>
      <c r="I45" s="1005"/>
      <c r="J45" s="1005"/>
      <c r="K45" s="1005"/>
      <c r="L45" s="1005"/>
      <c r="M45" s="1005"/>
      <c r="N45" s="1005"/>
      <c r="O45" s="1005"/>
      <c r="P45" s="1005"/>
      <c r="Q45" s="1005"/>
      <c r="R45" s="1005"/>
    </row>
    <row r="46" spans="1:35" x14ac:dyDescent="0.25">
      <c r="A46" s="1005"/>
      <c r="B46" s="1005"/>
      <c r="C46" s="1005"/>
      <c r="D46" s="1005"/>
      <c r="E46" s="1005"/>
      <c r="F46" s="1005"/>
      <c r="G46" s="1005"/>
      <c r="H46" s="1005"/>
      <c r="I46" s="1005"/>
      <c r="J46" s="1005"/>
      <c r="K46" s="1005"/>
      <c r="L46" s="1005"/>
      <c r="M46" s="1005"/>
      <c r="N46" s="1005"/>
      <c r="O46" s="1005"/>
      <c r="P46" s="1005"/>
      <c r="Q46" s="1005"/>
      <c r="R46" s="1005"/>
    </row>
    <row r="47" spans="1:35" x14ac:dyDescent="0.25">
      <c r="A47" s="1005"/>
      <c r="B47" s="1005"/>
      <c r="C47" s="1005"/>
      <c r="D47" s="1005"/>
      <c r="E47" s="1005"/>
      <c r="F47" s="1005"/>
      <c r="G47" s="1005"/>
      <c r="H47" s="1005"/>
      <c r="I47" s="1005"/>
      <c r="J47" s="1005"/>
      <c r="K47" s="1005"/>
      <c r="L47" s="1005"/>
      <c r="M47" s="1005"/>
      <c r="N47" s="1005"/>
      <c r="O47" s="1005"/>
      <c r="P47" s="1005"/>
      <c r="Q47" s="1005"/>
      <c r="R47" s="1005"/>
    </row>
    <row r="48" spans="1:35" x14ac:dyDescent="0.25">
      <c r="A48" s="1005"/>
      <c r="B48" s="1005"/>
      <c r="C48" s="1005"/>
      <c r="D48" s="1005"/>
      <c r="E48" s="1005"/>
      <c r="F48" s="1005"/>
      <c r="G48" s="1005"/>
      <c r="H48" s="1005"/>
      <c r="I48" s="1005"/>
      <c r="J48" s="1005"/>
      <c r="K48" s="1005"/>
      <c r="L48" s="1005"/>
      <c r="M48" s="1005"/>
      <c r="N48" s="1005"/>
      <c r="O48" s="1005"/>
      <c r="P48" s="1005"/>
      <c r="Q48" s="1005"/>
      <c r="R48" s="1005"/>
    </row>
    <row r="49" spans="1:30" x14ac:dyDescent="0.25">
      <c r="A49" s="1005"/>
      <c r="B49" s="1005"/>
      <c r="C49" s="1005"/>
      <c r="D49" s="1005"/>
      <c r="E49" s="1005"/>
      <c r="F49" s="1005"/>
      <c r="G49" s="1005"/>
      <c r="H49" s="1005"/>
      <c r="I49" s="1005"/>
      <c r="J49" s="1005"/>
      <c r="K49" s="1005"/>
      <c r="L49" s="1005"/>
      <c r="M49" s="1005"/>
      <c r="N49" s="1005"/>
      <c r="O49" s="1005"/>
      <c r="P49" s="1005"/>
      <c r="Q49" s="1005"/>
      <c r="R49" s="1005"/>
    </row>
    <row r="50" spans="1:30" x14ac:dyDescent="0.25">
      <c r="A50" s="1005"/>
      <c r="B50" s="1005"/>
      <c r="C50" s="1005"/>
      <c r="D50" s="1005"/>
      <c r="E50" s="1005"/>
      <c r="F50" s="1005"/>
      <c r="G50" s="1005"/>
      <c r="H50" s="1005"/>
      <c r="I50" s="1005"/>
      <c r="J50" s="1005"/>
      <c r="K50" s="1005"/>
      <c r="L50" s="1005"/>
      <c r="M50" s="1005"/>
      <c r="N50" s="1005"/>
      <c r="O50" s="1005"/>
      <c r="P50" s="1005"/>
      <c r="Q50" s="1005"/>
      <c r="R50" s="1005"/>
    </row>
    <row r="51" spans="1:30" x14ac:dyDescent="0.25">
      <c r="A51" s="1005"/>
      <c r="B51" s="1005"/>
      <c r="C51" s="1005"/>
      <c r="D51" s="1005"/>
      <c r="E51" s="1005"/>
      <c r="F51" s="1005"/>
      <c r="G51" s="1005"/>
      <c r="H51" s="1005"/>
      <c r="I51" s="1005"/>
      <c r="J51" s="1005"/>
      <c r="K51" s="1005"/>
      <c r="L51" s="1005"/>
      <c r="M51" s="1005"/>
      <c r="N51" s="1005"/>
      <c r="O51" s="1005"/>
      <c r="P51" s="1005"/>
      <c r="Q51" s="1005"/>
      <c r="R51" s="1005"/>
    </row>
    <row r="52" spans="1:30" x14ac:dyDescent="0.25">
      <c r="A52" s="1005"/>
      <c r="B52" s="1005"/>
      <c r="C52" s="1005"/>
      <c r="D52" s="1005"/>
      <c r="E52" s="1005"/>
      <c r="F52" s="1005"/>
      <c r="G52" s="1005"/>
      <c r="H52" s="1005"/>
      <c r="I52" s="1005"/>
      <c r="J52" s="1005"/>
      <c r="K52" s="1005"/>
      <c r="L52" s="1005"/>
      <c r="M52" s="1005"/>
      <c r="N52" s="1005"/>
      <c r="O52" s="1005"/>
      <c r="P52" s="1005"/>
      <c r="Q52" s="1005"/>
      <c r="R52" s="1005"/>
    </row>
    <row r="53" spans="1:30" x14ac:dyDescent="0.25">
      <c r="A53" s="1005"/>
      <c r="B53" s="1005"/>
      <c r="C53" s="1005"/>
      <c r="D53" s="1005"/>
      <c r="E53" s="1005"/>
      <c r="F53" s="1005"/>
      <c r="G53" s="1005"/>
      <c r="H53" s="1005"/>
      <c r="I53" s="1005"/>
      <c r="J53" s="1005"/>
      <c r="K53" s="1005"/>
      <c r="L53" s="1005"/>
      <c r="M53" s="1005"/>
      <c r="N53" s="1005"/>
      <c r="O53" s="1005"/>
      <c r="P53" s="1005"/>
      <c r="Q53" s="1005"/>
      <c r="R53" s="1005"/>
    </row>
    <row r="54" spans="1:30" x14ac:dyDescent="0.25">
      <c r="A54" s="1005"/>
      <c r="B54" s="1005"/>
      <c r="C54" s="1005"/>
      <c r="D54" s="1005"/>
      <c r="E54" s="1005"/>
      <c r="F54" s="1005"/>
      <c r="G54" s="1005"/>
      <c r="H54" s="1005"/>
      <c r="I54" s="1005"/>
      <c r="J54" s="1005"/>
      <c r="K54" s="1005"/>
      <c r="L54" s="1005"/>
      <c r="M54" s="1005"/>
      <c r="N54" s="1005"/>
      <c r="O54" s="1005"/>
      <c r="P54" s="1005"/>
      <c r="Q54" s="1005"/>
      <c r="R54" s="1005"/>
    </row>
    <row r="55" spans="1:30" x14ac:dyDescent="0.25">
      <c r="A55" s="1005"/>
      <c r="B55" s="1005"/>
      <c r="C55" s="1005"/>
      <c r="D55" s="1005"/>
      <c r="E55" s="1005"/>
      <c r="F55" s="1005"/>
      <c r="G55" s="1005"/>
      <c r="H55" s="1005"/>
      <c r="I55" s="1005"/>
      <c r="J55" s="1005"/>
      <c r="K55" s="1005"/>
      <c r="L55" s="1005"/>
      <c r="M55" s="1005"/>
      <c r="N55" s="1005"/>
      <c r="O55" s="1005"/>
      <c r="P55" s="1005"/>
      <c r="Q55" s="1005"/>
      <c r="R55" s="1005"/>
    </row>
    <row r="56" spans="1:30" x14ac:dyDescent="0.25">
      <c r="A56" s="1005"/>
      <c r="B56" s="1005"/>
      <c r="C56" s="1005"/>
      <c r="D56" s="1005"/>
      <c r="E56" s="1005"/>
      <c r="F56" s="1005"/>
      <c r="G56" s="1005"/>
      <c r="H56" s="1005"/>
      <c r="I56" s="1005"/>
      <c r="J56" s="1005"/>
      <c r="K56" s="1005"/>
      <c r="L56" s="1005"/>
      <c r="M56" s="1005"/>
      <c r="N56" s="1005"/>
      <c r="O56" s="1005"/>
      <c r="P56" s="1005"/>
      <c r="Q56" s="1005"/>
      <c r="R56" s="1005"/>
    </row>
    <row r="57" spans="1:30" x14ac:dyDescent="0.25">
      <c r="A57" s="1005"/>
      <c r="B57" s="1005"/>
      <c r="C57" s="1005"/>
      <c r="D57" s="1005"/>
      <c r="E57" s="1005"/>
      <c r="F57" s="1005"/>
      <c r="G57" s="1005"/>
      <c r="H57" s="1005"/>
      <c r="I57" s="1005"/>
      <c r="J57" s="1005"/>
      <c r="K57" s="1005"/>
      <c r="L57" s="1005"/>
      <c r="M57" s="1005"/>
      <c r="N57" s="1005"/>
      <c r="O57" s="1005"/>
      <c r="P57" s="1005"/>
      <c r="Q57" s="1005"/>
      <c r="R57" s="1005"/>
    </row>
    <row r="58" spans="1:30" x14ac:dyDescent="0.25">
      <c r="A58" s="1005"/>
      <c r="B58" s="1005"/>
      <c r="C58" s="1005"/>
      <c r="D58" s="1005"/>
      <c r="E58" s="1005"/>
      <c r="F58" s="1005"/>
      <c r="G58" s="1005"/>
      <c r="H58" s="1005"/>
      <c r="I58" s="1005"/>
      <c r="J58" s="1005"/>
      <c r="K58" s="1005"/>
      <c r="L58" s="1005"/>
      <c r="M58" s="1005"/>
      <c r="N58" s="1005"/>
      <c r="O58" s="1005"/>
      <c r="P58" s="1005"/>
      <c r="Q58" s="1005"/>
      <c r="R58" s="1005"/>
    </row>
    <row r="59" spans="1:30" x14ac:dyDescent="0.25">
      <c r="A59" s="1005"/>
      <c r="B59" s="1005"/>
      <c r="C59" s="1005"/>
      <c r="D59" s="1005"/>
      <c r="E59" s="1005"/>
      <c r="F59" s="1005"/>
      <c r="G59" s="1005"/>
      <c r="H59" s="1005"/>
      <c r="I59" s="1005"/>
      <c r="J59" s="1005"/>
      <c r="K59" s="1005"/>
      <c r="L59" s="1005"/>
      <c r="M59" s="1005"/>
      <c r="N59" s="1005"/>
      <c r="O59" s="1005"/>
      <c r="P59" s="1005"/>
      <c r="Q59" s="1005"/>
      <c r="R59" s="1005"/>
    </row>
    <row r="60" spans="1:30" x14ac:dyDescent="0.2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1:30" x14ac:dyDescent="0.2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row>
    <row r="62" spans="1:30" x14ac:dyDescent="0.2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row r="63" spans="1:30" x14ac:dyDescent="0.2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row>
  </sheetData>
  <mergeCells count="27">
    <mergeCell ref="B4:F4"/>
    <mergeCell ref="H4:L4"/>
    <mergeCell ref="N4:R4"/>
    <mergeCell ref="T4:X4"/>
    <mergeCell ref="Z4:AD4"/>
    <mergeCell ref="AC5:AD5"/>
    <mergeCell ref="C6:C7"/>
    <mergeCell ref="I6:I7"/>
    <mergeCell ref="O6:O7"/>
    <mergeCell ref="U6:U7"/>
    <mergeCell ref="AA6:AA7"/>
    <mergeCell ref="K5:L5"/>
    <mergeCell ref="N5:N7"/>
    <mergeCell ref="O5:P5"/>
    <mergeCell ref="Q5:R5"/>
    <mergeCell ref="T5:T7"/>
    <mergeCell ref="U5:V5"/>
    <mergeCell ref="C5:D5"/>
    <mergeCell ref="E5:F5"/>
    <mergeCell ref="H5:H7"/>
    <mergeCell ref="I5:J5"/>
    <mergeCell ref="A42:R42"/>
    <mergeCell ref="A44:R59"/>
    <mergeCell ref="W5:X5"/>
    <mergeCell ref="Z5:Z7"/>
    <mergeCell ref="AA5:AB5"/>
    <mergeCell ref="B5:B7"/>
  </mergeCells>
  <pageMargins left="0.74803149606299213" right="0.74803149606299213" top="0.98425196850393704" bottom="0.98425196850393704" header="0.51181102362204722" footer="0.51181102362204722"/>
  <pageSetup paperSize="8"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
  <sheetViews>
    <sheetView zoomScaleNormal="100" zoomScaleSheetLayoutView="100" workbookViewId="0">
      <selection activeCell="N20" sqref="N20"/>
    </sheetView>
  </sheetViews>
  <sheetFormatPr defaultRowHeight="14.4" x14ac:dyDescent="0.3"/>
  <cols>
    <col min="1" max="1" width="36.44140625" customWidth="1"/>
    <col min="3" max="3" width="17.109375" customWidth="1"/>
    <col min="4" max="4" width="19" customWidth="1"/>
  </cols>
  <sheetData>
    <row r="1" spans="1:4" x14ac:dyDescent="0.3">
      <c r="A1" s="997" t="s">
        <v>236</v>
      </c>
      <c r="B1" s="997" t="s">
        <v>237</v>
      </c>
      <c r="C1" s="997" t="s">
        <v>6</v>
      </c>
      <c r="D1" s="878" t="s">
        <v>238</v>
      </c>
    </row>
    <row r="2" spans="1:4" ht="15" thickBot="1" x14ac:dyDescent="0.35">
      <c r="A2" s="998"/>
      <c r="B2" s="998"/>
      <c r="C2" s="998"/>
      <c r="D2" s="879" t="s">
        <v>239</v>
      </c>
    </row>
    <row r="3" spans="1:4" ht="15" thickBot="1" x14ac:dyDescent="0.35">
      <c r="A3" s="992" t="s">
        <v>240</v>
      </c>
      <c r="B3" s="993"/>
      <c r="C3" s="993"/>
      <c r="D3" s="994"/>
    </row>
    <row r="4" spans="1:4" ht="15" thickBot="1" x14ac:dyDescent="0.35">
      <c r="A4" s="995" t="s">
        <v>241</v>
      </c>
      <c r="B4" s="995" t="s">
        <v>241</v>
      </c>
      <c r="C4" s="880" t="s">
        <v>242</v>
      </c>
      <c r="D4" s="995" t="s">
        <v>243</v>
      </c>
    </row>
    <row r="5" spans="1:4" ht="15" thickBot="1" x14ac:dyDescent="0.35">
      <c r="A5" s="996"/>
      <c r="B5" s="996"/>
      <c r="C5" s="880" t="s">
        <v>244</v>
      </c>
      <c r="D5" s="996"/>
    </row>
    <row r="6" spans="1:4" ht="15" thickBot="1" x14ac:dyDescent="0.35">
      <c r="A6" s="881" t="s">
        <v>245</v>
      </c>
      <c r="B6" s="995" t="s">
        <v>246</v>
      </c>
      <c r="C6" s="880" t="s">
        <v>247</v>
      </c>
      <c r="D6" s="880" t="s">
        <v>248</v>
      </c>
    </row>
    <row r="7" spans="1:4" ht="15" thickBot="1" x14ac:dyDescent="0.35">
      <c r="A7" s="881" t="s">
        <v>249</v>
      </c>
      <c r="B7" s="996"/>
      <c r="C7" s="880" t="s">
        <v>250</v>
      </c>
      <c r="D7" s="880" t="s">
        <v>251</v>
      </c>
    </row>
    <row r="8" spans="1:4" ht="15" thickBot="1" x14ac:dyDescent="0.35">
      <c r="A8" s="992" t="s">
        <v>252</v>
      </c>
      <c r="B8" s="993"/>
      <c r="C8" s="993"/>
      <c r="D8" s="994"/>
    </row>
    <row r="9" spans="1:4" ht="15" thickBot="1" x14ac:dyDescent="0.35">
      <c r="A9" s="995" t="s">
        <v>253</v>
      </c>
      <c r="B9" s="995" t="s">
        <v>254</v>
      </c>
      <c r="C9" s="880" t="s">
        <v>255</v>
      </c>
      <c r="D9" s="880" t="s">
        <v>256</v>
      </c>
    </row>
    <row r="10" spans="1:4" ht="15" thickBot="1" x14ac:dyDescent="0.35">
      <c r="A10" s="996"/>
      <c r="B10" s="996"/>
      <c r="C10" s="880" t="s">
        <v>257</v>
      </c>
      <c r="D10" s="880" t="s">
        <v>258</v>
      </c>
    </row>
    <row r="11" spans="1:4" ht="15" thickBot="1" x14ac:dyDescent="0.35">
      <c r="A11" s="995" t="s">
        <v>259</v>
      </c>
      <c r="B11" s="995" t="s">
        <v>260</v>
      </c>
      <c r="C11" s="880" t="s">
        <v>261</v>
      </c>
      <c r="D11" s="880" t="s">
        <v>262</v>
      </c>
    </row>
    <row r="12" spans="1:4" ht="15" thickBot="1" x14ac:dyDescent="0.35">
      <c r="A12" s="996"/>
      <c r="B12" s="996"/>
      <c r="C12" s="880" t="s">
        <v>263</v>
      </c>
      <c r="D12" s="880" t="s">
        <v>264</v>
      </c>
    </row>
    <row r="13" spans="1:4" ht="15" thickBot="1" x14ac:dyDescent="0.35">
      <c r="A13" s="881" t="s">
        <v>265</v>
      </c>
      <c r="B13" s="880" t="s">
        <v>266</v>
      </c>
      <c r="C13" s="880" t="s">
        <v>265</v>
      </c>
      <c r="D13" s="880" t="s">
        <v>267</v>
      </c>
    </row>
    <row r="14" spans="1:4" ht="15" thickBot="1" x14ac:dyDescent="0.35">
      <c r="A14" s="992" t="s">
        <v>268</v>
      </c>
      <c r="B14" s="993"/>
      <c r="C14" s="993"/>
      <c r="D14" s="994"/>
    </row>
    <row r="15" spans="1:4" ht="15" thickBot="1" x14ac:dyDescent="0.35">
      <c r="A15" s="881" t="s">
        <v>269</v>
      </c>
      <c r="B15" s="880" t="s">
        <v>270</v>
      </c>
      <c r="C15" s="880" t="s">
        <v>269</v>
      </c>
      <c r="D15" s="880" t="s">
        <v>271</v>
      </c>
    </row>
    <row r="16" spans="1:4" ht="15" thickBot="1" x14ac:dyDescent="0.35">
      <c r="A16" s="995" t="s">
        <v>272</v>
      </c>
      <c r="B16" s="995" t="s">
        <v>273</v>
      </c>
      <c r="C16" s="995" t="s">
        <v>272</v>
      </c>
      <c r="D16" s="880" t="s">
        <v>274</v>
      </c>
    </row>
    <row r="17" spans="1:4" ht="15" thickBot="1" x14ac:dyDescent="0.35">
      <c r="A17" s="996"/>
      <c r="B17" s="996"/>
      <c r="C17" s="996"/>
      <c r="D17" s="880" t="s">
        <v>275</v>
      </c>
    </row>
    <row r="18" spans="1:4" ht="15" thickBot="1" x14ac:dyDescent="0.35">
      <c r="A18" s="992" t="s">
        <v>276</v>
      </c>
      <c r="B18" s="993"/>
      <c r="C18" s="993"/>
      <c r="D18" s="994"/>
    </row>
    <row r="19" spans="1:4" ht="15" thickBot="1" x14ac:dyDescent="0.35">
      <c r="A19" s="881"/>
      <c r="B19" s="880"/>
      <c r="C19" s="880" t="s">
        <v>277</v>
      </c>
      <c r="D19" s="880"/>
    </row>
    <row r="20" spans="1:4" ht="30" customHeight="1" x14ac:dyDescent="0.3">
      <c r="A20" s="999" t="s">
        <v>278</v>
      </c>
      <c r="B20" s="999"/>
      <c r="C20" s="999"/>
      <c r="D20" s="999"/>
    </row>
  </sheetData>
  <sheetProtection algorithmName="SHA-512" hashValue="vlbxqQeaVfmdy0s2JHpl+XP7yii9B/J2V7yBZBdqImE9/tu0LH2xZ51pwGjwYqm6Tb8e9z7lVrCFt/5kwK/9BQ==" saltValue="B74KWlbccXS1ED7OKvd1IA==" spinCount="100000" sheet="1" objects="1" scenarios="1"/>
  <mergeCells count="19">
    <mergeCell ref="A16:A17"/>
    <mergeCell ref="B16:B17"/>
    <mergeCell ref="C16:C17"/>
    <mergeCell ref="A18:D18"/>
    <mergeCell ref="A20:D20"/>
    <mergeCell ref="A1:A2"/>
    <mergeCell ref="B1:B2"/>
    <mergeCell ref="C1:C2"/>
    <mergeCell ref="A3:D3"/>
    <mergeCell ref="A4:A5"/>
    <mergeCell ref="B4:B5"/>
    <mergeCell ref="D4:D5"/>
    <mergeCell ref="A14:D14"/>
    <mergeCell ref="B6:B7"/>
    <mergeCell ref="A8:D8"/>
    <mergeCell ref="A9:A10"/>
    <mergeCell ref="B9:B10"/>
    <mergeCell ref="A11:A12"/>
    <mergeCell ref="B11:B12"/>
  </mergeCells>
  <pageMargins left="0.70866141732283472" right="0.70866141732283472"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I62"/>
  <sheetViews>
    <sheetView zoomScale="80" zoomScaleNormal="80" zoomScaleSheetLayoutView="100" workbookViewId="0">
      <selection activeCell="A2" sqref="A2"/>
    </sheetView>
  </sheetViews>
  <sheetFormatPr defaultRowHeight="13.2" x14ac:dyDescent="0.25"/>
  <cols>
    <col min="1" max="1" width="27.44140625" style="3" customWidth="1"/>
    <col min="2" max="2" width="13.88671875" style="3" customWidth="1"/>
    <col min="3" max="3" width="10.5546875" style="3" bestFit="1" customWidth="1"/>
    <col min="4" max="4" width="10.5546875" style="3" customWidth="1"/>
    <col min="5" max="5" width="11.109375" style="3" bestFit="1" customWidth="1"/>
    <col min="6" max="6" width="13.109375" style="3" bestFit="1" customWidth="1"/>
    <col min="7" max="7" width="9.44140625" style="3" customWidth="1"/>
    <col min="8" max="8" width="13.5546875" style="3" customWidth="1"/>
    <col min="9" max="9" width="10.5546875" style="3" bestFit="1" customWidth="1"/>
    <col min="10" max="11" width="10.5546875" style="3" customWidth="1"/>
    <col min="12" max="12" width="13.109375" style="3" bestFit="1" customWidth="1"/>
    <col min="13" max="13" width="9.44140625" style="3" customWidth="1"/>
    <col min="14" max="14" width="13.88671875" style="3" customWidth="1"/>
    <col min="15" max="15" width="10.5546875" style="3" bestFit="1" customWidth="1"/>
    <col min="16" max="17" width="10.5546875" style="3" customWidth="1"/>
    <col min="18" max="18" width="13.109375" style="3" bestFit="1" customWidth="1"/>
    <col min="19" max="19" width="9.44140625" style="3" customWidth="1"/>
    <col min="20" max="20" width="13.88671875" style="3" customWidth="1"/>
    <col min="21" max="21" width="10.5546875" style="3" bestFit="1" customWidth="1"/>
    <col min="22" max="23" width="10.5546875" style="3" customWidth="1"/>
    <col min="24" max="24" width="13.109375" style="3" bestFit="1" customWidth="1"/>
    <col min="25" max="25" width="9.44140625" style="3" customWidth="1"/>
    <col min="26" max="26" width="13.88671875" style="3" customWidth="1"/>
    <col min="27" max="27" width="10.5546875" style="3" bestFit="1" customWidth="1"/>
    <col min="28" max="29" width="10.5546875" style="3" customWidth="1"/>
    <col min="30" max="30" width="13.109375" style="3" bestFit="1" customWidth="1"/>
    <col min="31" max="256" width="9.109375" style="3"/>
    <col min="257" max="257" width="27.44140625" style="3" customWidth="1"/>
    <col min="258" max="258" width="13.88671875" style="3" customWidth="1"/>
    <col min="259" max="259" width="10.5546875" style="3" bestFit="1" customWidth="1"/>
    <col min="260" max="260" width="10.5546875" style="3" customWidth="1"/>
    <col min="261" max="261" width="11.109375" style="3" bestFit="1" customWidth="1"/>
    <col min="262" max="262" width="13.109375" style="3" bestFit="1" customWidth="1"/>
    <col min="263" max="263" width="9.44140625" style="3" customWidth="1"/>
    <col min="264" max="264" width="13.5546875" style="3" customWidth="1"/>
    <col min="265" max="265" width="10.5546875" style="3" bestFit="1" customWidth="1"/>
    <col min="266" max="267" width="10.5546875" style="3" customWidth="1"/>
    <col min="268" max="268" width="13.109375" style="3" bestFit="1" customWidth="1"/>
    <col min="269" max="269" width="9.44140625" style="3" customWidth="1"/>
    <col min="270" max="270" width="13.88671875" style="3" customWidth="1"/>
    <col min="271" max="271" width="10.5546875" style="3" bestFit="1" customWidth="1"/>
    <col min="272" max="273" width="10.5546875" style="3" customWidth="1"/>
    <col min="274" max="274" width="13.109375" style="3" bestFit="1" customWidth="1"/>
    <col min="275" max="275" width="9.44140625" style="3" customWidth="1"/>
    <col min="276" max="276" width="13.88671875" style="3" customWidth="1"/>
    <col min="277" max="277" width="10.5546875" style="3" bestFit="1" customWidth="1"/>
    <col min="278" max="279" width="10.5546875" style="3" customWidth="1"/>
    <col min="280" max="280" width="13.109375" style="3" bestFit="1" customWidth="1"/>
    <col min="281" max="281" width="9.44140625" style="3" customWidth="1"/>
    <col min="282" max="282" width="13.88671875" style="3" customWidth="1"/>
    <col min="283" max="283" width="10.5546875" style="3" bestFit="1" customWidth="1"/>
    <col min="284" max="285" width="10.5546875" style="3" customWidth="1"/>
    <col min="286" max="286" width="13.109375" style="3" bestFit="1" customWidth="1"/>
    <col min="287" max="512" width="9.109375" style="3"/>
    <col min="513" max="513" width="27.44140625" style="3" customWidth="1"/>
    <col min="514" max="514" width="13.88671875" style="3" customWidth="1"/>
    <col min="515" max="515" width="10.5546875" style="3" bestFit="1" customWidth="1"/>
    <col min="516" max="516" width="10.5546875" style="3" customWidth="1"/>
    <col min="517" max="517" width="11.109375" style="3" bestFit="1" customWidth="1"/>
    <col min="518" max="518" width="13.109375" style="3" bestFit="1" customWidth="1"/>
    <col min="519" max="519" width="9.44140625" style="3" customWidth="1"/>
    <col min="520" max="520" width="13.5546875" style="3" customWidth="1"/>
    <col min="521" max="521" width="10.5546875" style="3" bestFit="1" customWidth="1"/>
    <col min="522" max="523" width="10.5546875" style="3" customWidth="1"/>
    <col min="524" max="524" width="13.109375" style="3" bestFit="1" customWidth="1"/>
    <col min="525" max="525" width="9.44140625" style="3" customWidth="1"/>
    <col min="526" max="526" width="13.88671875" style="3" customWidth="1"/>
    <col min="527" max="527" width="10.5546875" style="3" bestFit="1" customWidth="1"/>
    <col min="528" max="529" width="10.5546875" style="3" customWidth="1"/>
    <col min="530" max="530" width="13.109375" style="3" bestFit="1" customWidth="1"/>
    <col min="531" max="531" width="9.44140625" style="3" customWidth="1"/>
    <col min="532" max="532" width="13.88671875" style="3" customWidth="1"/>
    <col min="533" max="533" width="10.5546875" style="3" bestFit="1" customWidth="1"/>
    <col min="534" max="535" width="10.5546875" style="3" customWidth="1"/>
    <col min="536" max="536" width="13.109375" style="3" bestFit="1" customWidth="1"/>
    <col min="537" max="537" width="9.44140625" style="3" customWidth="1"/>
    <col min="538" max="538" width="13.88671875" style="3" customWidth="1"/>
    <col min="539" max="539" width="10.5546875" style="3" bestFit="1" customWidth="1"/>
    <col min="540" max="541" width="10.5546875" style="3" customWidth="1"/>
    <col min="542" max="542" width="13.109375" style="3" bestFit="1" customWidth="1"/>
    <col min="543" max="768" width="9.109375" style="3"/>
    <col min="769" max="769" width="27.44140625" style="3" customWidth="1"/>
    <col min="770" max="770" width="13.88671875" style="3" customWidth="1"/>
    <col min="771" max="771" width="10.5546875" style="3" bestFit="1" customWidth="1"/>
    <col min="772" max="772" width="10.5546875" style="3" customWidth="1"/>
    <col min="773" max="773" width="11.109375" style="3" bestFit="1" customWidth="1"/>
    <col min="774" max="774" width="13.109375" style="3" bestFit="1" customWidth="1"/>
    <col min="775" max="775" width="9.44140625" style="3" customWidth="1"/>
    <col min="776" max="776" width="13.5546875" style="3" customWidth="1"/>
    <col min="777" max="777" width="10.5546875" style="3" bestFit="1" customWidth="1"/>
    <col min="778" max="779" width="10.5546875" style="3" customWidth="1"/>
    <col min="780" max="780" width="13.109375" style="3" bestFit="1" customWidth="1"/>
    <col min="781" max="781" width="9.44140625" style="3" customWidth="1"/>
    <col min="782" max="782" width="13.88671875" style="3" customWidth="1"/>
    <col min="783" max="783" width="10.5546875" style="3" bestFit="1" customWidth="1"/>
    <col min="784" max="785" width="10.5546875" style="3" customWidth="1"/>
    <col min="786" max="786" width="13.109375" style="3" bestFit="1" customWidth="1"/>
    <col min="787" max="787" width="9.44140625" style="3" customWidth="1"/>
    <col min="788" max="788" width="13.88671875" style="3" customWidth="1"/>
    <col min="789" max="789" width="10.5546875" style="3" bestFit="1" customWidth="1"/>
    <col min="790" max="791" width="10.5546875" style="3" customWidth="1"/>
    <col min="792" max="792" width="13.109375" style="3" bestFit="1" customWidth="1"/>
    <col min="793" max="793" width="9.44140625" style="3" customWidth="1"/>
    <col min="794" max="794" width="13.88671875" style="3" customWidth="1"/>
    <col min="795" max="795" width="10.5546875" style="3" bestFit="1" customWidth="1"/>
    <col min="796" max="797" width="10.5546875" style="3" customWidth="1"/>
    <col min="798" max="798" width="13.109375" style="3" bestFit="1" customWidth="1"/>
    <col min="799" max="1024" width="9.109375" style="3"/>
    <col min="1025" max="1025" width="27.44140625" style="3" customWidth="1"/>
    <col min="1026" max="1026" width="13.88671875" style="3" customWidth="1"/>
    <col min="1027" max="1027" width="10.5546875" style="3" bestFit="1" customWidth="1"/>
    <col min="1028" max="1028" width="10.5546875" style="3" customWidth="1"/>
    <col min="1029" max="1029" width="11.109375" style="3" bestFit="1" customWidth="1"/>
    <col min="1030" max="1030" width="13.109375" style="3" bestFit="1" customWidth="1"/>
    <col min="1031" max="1031" width="9.44140625" style="3" customWidth="1"/>
    <col min="1032" max="1032" width="13.5546875" style="3" customWidth="1"/>
    <col min="1033" max="1033" width="10.5546875" style="3" bestFit="1" customWidth="1"/>
    <col min="1034" max="1035" width="10.5546875" style="3" customWidth="1"/>
    <col min="1036" max="1036" width="13.109375" style="3" bestFit="1" customWidth="1"/>
    <col min="1037" max="1037" width="9.44140625" style="3" customWidth="1"/>
    <col min="1038" max="1038" width="13.88671875" style="3" customWidth="1"/>
    <col min="1039" max="1039" width="10.5546875" style="3" bestFit="1" customWidth="1"/>
    <col min="1040" max="1041" width="10.5546875" style="3" customWidth="1"/>
    <col min="1042" max="1042" width="13.109375" style="3" bestFit="1" customWidth="1"/>
    <col min="1043" max="1043" width="9.44140625" style="3" customWidth="1"/>
    <col min="1044" max="1044" width="13.88671875" style="3" customWidth="1"/>
    <col min="1045" max="1045" width="10.5546875" style="3" bestFit="1" customWidth="1"/>
    <col min="1046" max="1047" width="10.5546875" style="3" customWidth="1"/>
    <col min="1048" max="1048" width="13.109375" style="3" bestFit="1" customWidth="1"/>
    <col min="1049" max="1049" width="9.44140625" style="3" customWidth="1"/>
    <col min="1050" max="1050" width="13.88671875" style="3" customWidth="1"/>
    <col min="1051" max="1051" width="10.5546875" style="3" bestFit="1" customWidth="1"/>
    <col min="1052" max="1053" width="10.5546875" style="3" customWidth="1"/>
    <col min="1054" max="1054" width="13.109375" style="3" bestFit="1" customWidth="1"/>
    <col min="1055" max="1280" width="9.109375" style="3"/>
    <col min="1281" max="1281" width="27.44140625" style="3" customWidth="1"/>
    <col min="1282" max="1282" width="13.88671875" style="3" customWidth="1"/>
    <col min="1283" max="1283" width="10.5546875" style="3" bestFit="1" customWidth="1"/>
    <col min="1284" max="1284" width="10.5546875" style="3" customWidth="1"/>
    <col min="1285" max="1285" width="11.109375" style="3" bestFit="1" customWidth="1"/>
    <col min="1286" max="1286" width="13.109375" style="3" bestFit="1" customWidth="1"/>
    <col min="1287" max="1287" width="9.44140625" style="3" customWidth="1"/>
    <col min="1288" max="1288" width="13.5546875" style="3" customWidth="1"/>
    <col min="1289" max="1289" width="10.5546875" style="3" bestFit="1" customWidth="1"/>
    <col min="1290" max="1291" width="10.5546875" style="3" customWidth="1"/>
    <col min="1292" max="1292" width="13.109375" style="3" bestFit="1" customWidth="1"/>
    <col min="1293" max="1293" width="9.44140625" style="3" customWidth="1"/>
    <col min="1294" max="1294" width="13.88671875" style="3" customWidth="1"/>
    <col min="1295" max="1295" width="10.5546875" style="3" bestFit="1" customWidth="1"/>
    <col min="1296" max="1297" width="10.5546875" style="3" customWidth="1"/>
    <col min="1298" max="1298" width="13.109375" style="3" bestFit="1" customWidth="1"/>
    <col min="1299" max="1299" width="9.44140625" style="3" customWidth="1"/>
    <col min="1300" max="1300" width="13.88671875" style="3" customWidth="1"/>
    <col min="1301" max="1301" width="10.5546875" style="3" bestFit="1" customWidth="1"/>
    <col min="1302" max="1303" width="10.5546875" style="3" customWidth="1"/>
    <col min="1304" max="1304" width="13.109375" style="3" bestFit="1" customWidth="1"/>
    <col min="1305" max="1305" width="9.44140625" style="3" customWidth="1"/>
    <col min="1306" max="1306" width="13.88671875" style="3" customWidth="1"/>
    <col min="1307" max="1307" width="10.5546875" style="3" bestFit="1" customWidth="1"/>
    <col min="1308" max="1309" width="10.5546875" style="3" customWidth="1"/>
    <col min="1310" max="1310" width="13.109375" style="3" bestFit="1" customWidth="1"/>
    <col min="1311" max="1536" width="9.109375" style="3"/>
    <col min="1537" max="1537" width="27.44140625" style="3" customWidth="1"/>
    <col min="1538" max="1538" width="13.88671875" style="3" customWidth="1"/>
    <col min="1539" max="1539" width="10.5546875" style="3" bestFit="1" customWidth="1"/>
    <col min="1540" max="1540" width="10.5546875" style="3" customWidth="1"/>
    <col min="1541" max="1541" width="11.109375" style="3" bestFit="1" customWidth="1"/>
    <col min="1542" max="1542" width="13.109375" style="3" bestFit="1" customWidth="1"/>
    <col min="1543" max="1543" width="9.44140625" style="3" customWidth="1"/>
    <col min="1544" max="1544" width="13.5546875" style="3" customWidth="1"/>
    <col min="1545" max="1545" width="10.5546875" style="3" bestFit="1" customWidth="1"/>
    <col min="1546" max="1547" width="10.5546875" style="3" customWidth="1"/>
    <col min="1548" max="1548" width="13.109375" style="3" bestFit="1" customWidth="1"/>
    <col min="1549" max="1549" width="9.44140625" style="3" customWidth="1"/>
    <col min="1550" max="1550" width="13.88671875" style="3" customWidth="1"/>
    <col min="1551" max="1551" width="10.5546875" style="3" bestFit="1" customWidth="1"/>
    <col min="1552" max="1553" width="10.5546875" style="3" customWidth="1"/>
    <col min="1554" max="1554" width="13.109375" style="3" bestFit="1" customWidth="1"/>
    <col min="1555" max="1555" width="9.44140625" style="3" customWidth="1"/>
    <col min="1556" max="1556" width="13.88671875" style="3" customWidth="1"/>
    <col min="1557" max="1557" width="10.5546875" style="3" bestFit="1" customWidth="1"/>
    <col min="1558" max="1559" width="10.5546875" style="3" customWidth="1"/>
    <col min="1560" max="1560" width="13.109375" style="3" bestFit="1" customWidth="1"/>
    <col min="1561" max="1561" width="9.44140625" style="3" customWidth="1"/>
    <col min="1562" max="1562" width="13.88671875" style="3" customWidth="1"/>
    <col min="1563" max="1563" width="10.5546875" style="3" bestFit="1" customWidth="1"/>
    <col min="1564" max="1565" width="10.5546875" style="3" customWidth="1"/>
    <col min="1566" max="1566" width="13.109375" style="3" bestFit="1" customWidth="1"/>
    <col min="1567" max="1792" width="9.109375" style="3"/>
    <col min="1793" max="1793" width="27.44140625" style="3" customWidth="1"/>
    <col min="1794" max="1794" width="13.88671875" style="3" customWidth="1"/>
    <col min="1795" max="1795" width="10.5546875" style="3" bestFit="1" customWidth="1"/>
    <col min="1796" max="1796" width="10.5546875" style="3" customWidth="1"/>
    <col min="1797" max="1797" width="11.109375" style="3" bestFit="1" customWidth="1"/>
    <col min="1798" max="1798" width="13.109375" style="3" bestFit="1" customWidth="1"/>
    <col min="1799" max="1799" width="9.44140625" style="3" customWidth="1"/>
    <col min="1800" max="1800" width="13.5546875" style="3" customWidth="1"/>
    <col min="1801" max="1801" width="10.5546875" style="3" bestFit="1" customWidth="1"/>
    <col min="1802" max="1803" width="10.5546875" style="3" customWidth="1"/>
    <col min="1804" max="1804" width="13.109375" style="3" bestFit="1" customWidth="1"/>
    <col min="1805" max="1805" width="9.44140625" style="3" customWidth="1"/>
    <col min="1806" max="1806" width="13.88671875" style="3" customWidth="1"/>
    <col min="1807" max="1807" width="10.5546875" style="3" bestFit="1" customWidth="1"/>
    <col min="1808" max="1809" width="10.5546875" style="3" customWidth="1"/>
    <col min="1810" max="1810" width="13.109375" style="3" bestFit="1" customWidth="1"/>
    <col min="1811" max="1811" width="9.44140625" style="3" customWidth="1"/>
    <col min="1812" max="1812" width="13.88671875" style="3" customWidth="1"/>
    <col min="1813" max="1813" width="10.5546875" style="3" bestFit="1" customWidth="1"/>
    <col min="1814" max="1815" width="10.5546875" style="3" customWidth="1"/>
    <col min="1816" max="1816" width="13.109375" style="3" bestFit="1" customWidth="1"/>
    <col min="1817" max="1817" width="9.44140625" style="3" customWidth="1"/>
    <col min="1818" max="1818" width="13.88671875" style="3" customWidth="1"/>
    <col min="1819" max="1819" width="10.5546875" style="3" bestFit="1" customWidth="1"/>
    <col min="1820" max="1821" width="10.5546875" style="3" customWidth="1"/>
    <col min="1822" max="1822" width="13.109375" style="3" bestFit="1" customWidth="1"/>
    <col min="1823" max="2048" width="9.109375" style="3"/>
    <col min="2049" max="2049" width="27.44140625" style="3" customWidth="1"/>
    <col min="2050" max="2050" width="13.88671875" style="3" customWidth="1"/>
    <col min="2051" max="2051" width="10.5546875" style="3" bestFit="1" customWidth="1"/>
    <col min="2052" max="2052" width="10.5546875" style="3" customWidth="1"/>
    <col min="2053" max="2053" width="11.109375" style="3" bestFit="1" customWidth="1"/>
    <col min="2054" max="2054" width="13.109375" style="3" bestFit="1" customWidth="1"/>
    <col min="2055" max="2055" width="9.44140625" style="3" customWidth="1"/>
    <col min="2056" max="2056" width="13.5546875" style="3" customWidth="1"/>
    <col min="2057" max="2057" width="10.5546875" style="3" bestFit="1" customWidth="1"/>
    <col min="2058" max="2059" width="10.5546875" style="3" customWidth="1"/>
    <col min="2060" max="2060" width="13.109375" style="3" bestFit="1" customWidth="1"/>
    <col min="2061" max="2061" width="9.44140625" style="3" customWidth="1"/>
    <col min="2062" max="2062" width="13.88671875" style="3" customWidth="1"/>
    <col min="2063" max="2063" width="10.5546875" style="3" bestFit="1" customWidth="1"/>
    <col min="2064" max="2065" width="10.5546875" style="3" customWidth="1"/>
    <col min="2066" max="2066" width="13.109375" style="3" bestFit="1" customWidth="1"/>
    <col min="2067" max="2067" width="9.44140625" style="3" customWidth="1"/>
    <col min="2068" max="2068" width="13.88671875" style="3" customWidth="1"/>
    <col min="2069" max="2069" width="10.5546875" style="3" bestFit="1" customWidth="1"/>
    <col min="2070" max="2071" width="10.5546875" style="3" customWidth="1"/>
    <col min="2072" max="2072" width="13.109375" style="3" bestFit="1" customWidth="1"/>
    <col min="2073" max="2073" width="9.44140625" style="3" customWidth="1"/>
    <col min="2074" max="2074" width="13.88671875" style="3" customWidth="1"/>
    <col min="2075" max="2075" width="10.5546875" style="3" bestFit="1" customWidth="1"/>
    <col min="2076" max="2077" width="10.5546875" style="3" customWidth="1"/>
    <col min="2078" max="2078" width="13.109375" style="3" bestFit="1" customWidth="1"/>
    <col min="2079" max="2304" width="9.109375" style="3"/>
    <col min="2305" max="2305" width="27.44140625" style="3" customWidth="1"/>
    <col min="2306" max="2306" width="13.88671875" style="3" customWidth="1"/>
    <col min="2307" max="2307" width="10.5546875" style="3" bestFit="1" customWidth="1"/>
    <col min="2308" max="2308" width="10.5546875" style="3" customWidth="1"/>
    <col min="2309" max="2309" width="11.109375" style="3" bestFit="1" customWidth="1"/>
    <col min="2310" max="2310" width="13.109375" style="3" bestFit="1" customWidth="1"/>
    <col min="2311" max="2311" width="9.44140625" style="3" customWidth="1"/>
    <col min="2312" max="2312" width="13.5546875" style="3" customWidth="1"/>
    <col min="2313" max="2313" width="10.5546875" style="3" bestFit="1" customWidth="1"/>
    <col min="2314" max="2315" width="10.5546875" style="3" customWidth="1"/>
    <col min="2316" max="2316" width="13.109375" style="3" bestFit="1" customWidth="1"/>
    <col min="2317" max="2317" width="9.44140625" style="3" customWidth="1"/>
    <col min="2318" max="2318" width="13.88671875" style="3" customWidth="1"/>
    <col min="2319" max="2319" width="10.5546875" style="3" bestFit="1" customWidth="1"/>
    <col min="2320" max="2321" width="10.5546875" style="3" customWidth="1"/>
    <col min="2322" max="2322" width="13.109375" style="3" bestFit="1" customWidth="1"/>
    <col min="2323" max="2323" width="9.44140625" style="3" customWidth="1"/>
    <col min="2324" max="2324" width="13.88671875" style="3" customWidth="1"/>
    <col min="2325" max="2325" width="10.5546875" style="3" bestFit="1" customWidth="1"/>
    <col min="2326" max="2327" width="10.5546875" style="3" customWidth="1"/>
    <col min="2328" max="2328" width="13.109375" style="3" bestFit="1" customWidth="1"/>
    <col min="2329" max="2329" width="9.44140625" style="3" customWidth="1"/>
    <col min="2330" max="2330" width="13.88671875" style="3" customWidth="1"/>
    <col min="2331" max="2331" width="10.5546875" style="3" bestFit="1" customWidth="1"/>
    <col min="2332" max="2333" width="10.5546875" style="3" customWidth="1"/>
    <col min="2334" max="2334" width="13.109375" style="3" bestFit="1" customWidth="1"/>
    <col min="2335" max="2560" width="9.109375" style="3"/>
    <col min="2561" max="2561" width="27.44140625" style="3" customWidth="1"/>
    <col min="2562" max="2562" width="13.88671875" style="3" customWidth="1"/>
    <col min="2563" max="2563" width="10.5546875" style="3" bestFit="1" customWidth="1"/>
    <col min="2564" max="2564" width="10.5546875" style="3" customWidth="1"/>
    <col min="2565" max="2565" width="11.109375" style="3" bestFit="1" customWidth="1"/>
    <col min="2566" max="2566" width="13.109375" style="3" bestFit="1" customWidth="1"/>
    <col min="2567" max="2567" width="9.44140625" style="3" customWidth="1"/>
    <col min="2568" max="2568" width="13.5546875" style="3" customWidth="1"/>
    <col min="2569" max="2569" width="10.5546875" style="3" bestFit="1" customWidth="1"/>
    <col min="2570" max="2571" width="10.5546875" style="3" customWidth="1"/>
    <col min="2572" max="2572" width="13.109375" style="3" bestFit="1" customWidth="1"/>
    <col min="2573" max="2573" width="9.44140625" style="3" customWidth="1"/>
    <col min="2574" max="2574" width="13.88671875" style="3" customWidth="1"/>
    <col min="2575" max="2575" width="10.5546875" style="3" bestFit="1" customWidth="1"/>
    <col min="2576" max="2577" width="10.5546875" style="3" customWidth="1"/>
    <col min="2578" max="2578" width="13.109375" style="3" bestFit="1" customWidth="1"/>
    <col min="2579" max="2579" width="9.44140625" style="3" customWidth="1"/>
    <col min="2580" max="2580" width="13.88671875" style="3" customWidth="1"/>
    <col min="2581" max="2581" width="10.5546875" style="3" bestFit="1" customWidth="1"/>
    <col min="2582" max="2583" width="10.5546875" style="3" customWidth="1"/>
    <col min="2584" max="2584" width="13.109375" style="3" bestFit="1" customWidth="1"/>
    <col min="2585" max="2585" width="9.44140625" style="3" customWidth="1"/>
    <col min="2586" max="2586" width="13.88671875" style="3" customWidth="1"/>
    <col min="2587" max="2587" width="10.5546875" style="3" bestFit="1" customWidth="1"/>
    <col min="2588" max="2589" width="10.5546875" style="3" customWidth="1"/>
    <col min="2590" max="2590" width="13.109375" style="3" bestFit="1" customWidth="1"/>
    <col min="2591" max="2816" width="9.109375" style="3"/>
    <col min="2817" max="2817" width="27.44140625" style="3" customWidth="1"/>
    <col min="2818" max="2818" width="13.88671875" style="3" customWidth="1"/>
    <col min="2819" max="2819" width="10.5546875" style="3" bestFit="1" customWidth="1"/>
    <col min="2820" max="2820" width="10.5546875" style="3" customWidth="1"/>
    <col min="2821" max="2821" width="11.109375" style="3" bestFit="1" customWidth="1"/>
    <col min="2822" max="2822" width="13.109375" style="3" bestFit="1" customWidth="1"/>
    <col min="2823" max="2823" width="9.44140625" style="3" customWidth="1"/>
    <col min="2824" max="2824" width="13.5546875" style="3" customWidth="1"/>
    <col min="2825" max="2825" width="10.5546875" style="3" bestFit="1" customWidth="1"/>
    <col min="2826" max="2827" width="10.5546875" style="3" customWidth="1"/>
    <col min="2828" max="2828" width="13.109375" style="3" bestFit="1" customWidth="1"/>
    <col min="2829" max="2829" width="9.44140625" style="3" customWidth="1"/>
    <col min="2830" max="2830" width="13.88671875" style="3" customWidth="1"/>
    <col min="2831" max="2831" width="10.5546875" style="3" bestFit="1" customWidth="1"/>
    <col min="2832" max="2833" width="10.5546875" style="3" customWidth="1"/>
    <col min="2834" max="2834" width="13.109375" style="3" bestFit="1" customWidth="1"/>
    <col min="2835" max="2835" width="9.44140625" style="3" customWidth="1"/>
    <col min="2836" max="2836" width="13.88671875" style="3" customWidth="1"/>
    <col min="2837" max="2837" width="10.5546875" style="3" bestFit="1" customWidth="1"/>
    <col min="2838" max="2839" width="10.5546875" style="3" customWidth="1"/>
    <col min="2840" max="2840" width="13.109375" style="3" bestFit="1" customWidth="1"/>
    <col min="2841" max="2841" width="9.44140625" style="3" customWidth="1"/>
    <col min="2842" max="2842" width="13.88671875" style="3" customWidth="1"/>
    <col min="2843" max="2843" width="10.5546875" style="3" bestFit="1" customWidth="1"/>
    <col min="2844" max="2845" width="10.5546875" style="3" customWidth="1"/>
    <col min="2846" max="2846" width="13.109375" style="3" bestFit="1" customWidth="1"/>
    <col min="2847" max="3072" width="9.109375" style="3"/>
    <col min="3073" max="3073" width="27.44140625" style="3" customWidth="1"/>
    <col min="3074" max="3074" width="13.88671875" style="3" customWidth="1"/>
    <col min="3075" max="3075" width="10.5546875" style="3" bestFit="1" customWidth="1"/>
    <col min="3076" max="3076" width="10.5546875" style="3" customWidth="1"/>
    <col min="3077" max="3077" width="11.109375" style="3" bestFit="1" customWidth="1"/>
    <col min="3078" max="3078" width="13.109375" style="3" bestFit="1" customWidth="1"/>
    <col min="3079" max="3079" width="9.44140625" style="3" customWidth="1"/>
    <col min="3080" max="3080" width="13.5546875" style="3" customWidth="1"/>
    <col min="3081" max="3081" width="10.5546875" style="3" bestFit="1" customWidth="1"/>
    <col min="3082" max="3083" width="10.5546875" style="3" customWidth="1"/>
    <col min="3084" max="3084" width="13.109375" style="3" bestFit="1" customWidth="1"/>
    <col min="3085" max="3085" width="9.44140625" style="3" customWidth="1"/>
    <col min="3086" max="3086" width="13.88671875" style="3" customWidth="1"/>
    <col min="3087" max="3087" width="10.5546875" style="3" bestFit="1" customWidth="1"/>
    <col min="3088" max="3089" width="10.5546875" style="3" customWidth="1"/>
    <col min="3090" max="3090" width="13.109375" style="3" bestFit="1" customWidth="1"/>
    <col min="3091" max="3091" width="9.44140625" style="3" customWidth="1"/>
    <col min="3092" max="3092" width="13.88671875" style="3" customWidth="1"/>
    <col min="3093" max="3093" width="10.5546875" style="3" bestFit="1" customWidth="1"/>
    <col min="3094" max="3095" width="10.5546875" style="3" customWidth="1"/>
    <col min="3096" max="3096" width="13.109375" style="3" bestFit="1" customWidth="1"/>
    <col min="3097" max="3097" width="9.44140625" style="3" customWidth="1"/>
    <col min="3098" max="3098" width="13.88671875" style="3" customWidth="1"/>
    <col min="3099" max="3099" width="10.5546875" style="3" bestFit="1" customWidth="1"/>
    <col min="3100" max="3101" width="10.5546875" style="3" customWidth="1"/>
    <col min="3102" max="3102" width="13.109375" style="3" bestFit="1" customWidth="1"/>
    <col min="3103" max="3328" width="9.109375" style="3"/>
    <col min="3329" max="3329" width="27.44140625" style="3" customWidth="1"/>
    <col min="3330" max="3330" width="13.88671875" style="3" customWidth="1"/>
    <col min="3331" max="3331" width="10.5546875" style="3" bestFit="1" customWidth="1"/>
    <col min="3332" max="3332" width="10.5546875" style="3" customWidth="1"/>
    <col min="3333" max="3333" width="11.109375" style="3" bestFit="1" customWidth="1"/>
    <col min="3334" max="3334" width="13.109375" style="3" bestFit="1" customWidth="1"/>
    <col min="3335" max="3335" width="9.44140625" style="3" customWidth="1"/>
    <col min="3336" max="3336" width="13.5546875" style="3" customWidth="1"/>
    <col min="3337" max="3337" width="10.5546875" style="3" bestFit="1" customWidth="1"/>
    <col min="3338" max="3339" width="10.5546875" style="3" customWidth="1"/>
    <col min="3340" max="3340" width="13.109375" style="3" bestFit="1" customWidth="1"/>
    <col min="3341" max="3341" width="9.44140625" style="3" customWidth="1"/>
    <col min="3342" max="3342" width="13.88671875" style="3" customWidth="1"/>
    <col min="3343" max="3343" width="10.5546875" style="3" bestFit="1" customWidth="1"/>
    <col min="3344" max="3345" width="10.5546875" style="3" customWidth="1"/>
    <col min="3346" max="3346" width="13.109375" style="3" bestFit="1" customWidth="1"/>
    <col min="3347" max="3347" width="9.44140625" style="3" customWidth="1"/>
    <col min="3348" max="3348" width="13.88671875" style="3" customWidth="1"/>
    <col min="3349" max="3349" width="10.5546875" style="3" bestFit="1" customWidth="1"/>
    <col min="3350" max="3351" width="10.5546875" style="3" customWidth="1"/>
    <col min="3352" max="3352" width="13.109375" style="3" bestFit="1" customWidth="1"/>
    <col min="3353" max="3353" width="9.44140625" style="3" customWidth="1"/>
    <col min="3354" max="3354" width="13.88671875" style="3" customWidth="1"/>
    <col min="3355" max="3355" width="10.5546875" style="3" bestFit="1" customWidth="1"/>
    <col min="3356" max="3357" width="10.5546875" style="3" customWidth="1"/>
    <col min="3358" max="3358" width="13.109375" style="3" bestFit="1" customWidth="1"/>
    <col min="3359" max="3584" width="9.109375" style="3"/>
    <col min="3585" max="3585" width="27.44140625" style="3" customWidth="1"/>
    <col min="3586" max="3586" width="13.88671875" style="3" customWidth="1"/>
    <col min="3587" max="3587" width="10.5546875" style="3" bestFit="1" customWidth="1"/>
    <col min="3588" max="3588" width="10.5546875" style="3" customWidth="1"/>
    <col min="3589" max="3589" width="11.109375" style="3" bestFit="1" customWidth="1"/>
    <col min="3590" max="3590" width="13.109375" style="3" bestFit="1" customWidth="1"/>
    <col min="3591" max="3591" width="9.44140625" style="3" customWidth="1"/>
    <col min="3592" max="3592" width="13.5546875" style="3" customWidth="1"/>
    <col min="3593" max="3593" width="10.5546875" style="3" bestFit="1" customWidth="1"/>
    <col min="3594" max="3595" width="10.5546875" style="3" customWidth="1"/>
    <col min="3596" max="3596" width="13.109375" style="3" bestFit="1" customWidth="1"/>
    <col min="3597" max="3597" width="9.44140625" style="3" customWidth="1"/>
    <col min="3598" max="3598" width="13.88671875" style="3" customWidth="1"/>
    <col min="3599" max="3599" width="10.5546875" style="3" bestFit="1" customWidth="1"/>
    <col min="3600" max="3601" width="10.5546875" style="3" customWidth="1"/>
    <col min="3602" max="3602" width="13.109375" style="3" bestFit="1" customWidth="1"/>
    <col min="3603" max="3603" width="9.44140625" style="3" customWidth="1"/>
    <col min="3604" max="3604" width="13.88671875" style="3" customWidth="1"/>
    <col min="3605" max="3605" width="10.5546875" style="3" bestFit="1" customWidth="1"/>
    <col min="3606" max="3607" width="10.5546875" style="3" customWidth="1"/>
    <col min="3608" max="3608" width="13.109375" style="3" bestFit="1" customWidth="1"/>
    <col min="3609" max="3609" width="9.44140625" style="3" customWidth="1"/>
    <col min="3610" max="3610" width="13.88671875" style="3" customWidth="1"/>
    <col min="3611" max="3611" width="10.5546875" style="3" bestFit="1" customWidth="1"/>
    <col min="3612" max="3613" width="10.5546875" style="3" customWidth="1"/>
    <col min="3614" max="3614" width="13.109375" style="3" bestFit="1" customWidth="1"/>
    <col min="3615" max="3840" width="9.109375" style="3"/>
    <col min="3841" max="3841" width="27.44140625" style="3" customWidth="1"/>
    <col min="3842" max="3842" width="13.88671875" style="3" customWidth="1"/>
    <col min="3843" max="3843" width="10.5546875" style="3" bestFit="1" customWidth="1"/>
    <col min="3844" max="3844" width="10.5546875" style="3" customWidth="1"/>
    <col min="3845" max="3845" width="11.109375" style="3" bestFit="1" customWidth="1"/>
    <col min="3846" max="3846" width="13.109375" style="3" bestFit="1" customWidth="1"/>
    <col min="3847" max="3847" width="9.44140625" style="3" customWidth="1"/>
    <col min="3848" max="3848" width="13.5546875" style="3" customWidth="1"/>
    <col min="3849" max="3849" width="10.5546875" style="3" bestFit="1" customWidth="1"/>
    <col min="3850" max="3851" width="10.5546875" style="3" customWidth="1"/>
    <col min="3852" max="3852" width="13.109375" style="3" bestFit="1" customWidth="1"/>
    <col min="3853" max="3853" width="9.44140625" style="3" customWidth="1"/>
    <col min="3854" max="3854" width="13.88671875" style="3" customWidth="1"/>
    <col min="3855" max="3855" width="10.5546875" style="3" bestFit="1" customWidth="1"/>
    <col min="3856" max="3857" width="10.5546875" style="3" customWidth="1"/>
    <col min="3858" max="3858" width="13.109375" style="3" bestFit="1" customWidth="1"/>
    <col min="3859" max="3859" width="9.44140625" style="3" customWidth="1"/>
    <col min="3860" max="3860" width="13.88671875" style="3" customWidth="1"/>
    <col min="3861" max="3861" width="10.5546875" style="3" bestFit="1" customWidth="1"/>
    <col min="3862" max="3863" width="10.5546875" style="3" customWidth="1"/>
    <col min="3864" max="3864" width="13.109375" style="3" bestFit="1" customWidth="1"/>
    <col min="3865" max="3865" width="9.44140625" style="3" customWidth="1"/>
    <col min="3866" max="3866" width="13.88671875" style="3" customWidth="1"/>
    <col min="3867" max="3867" width="10.5546875" style="3" bestFit="1" customWidth="1"/>
    <col min="3868" max="3869" width="10.5546875" style="3" customWidth="1"/>
    <col min="3870" max="3870" width="13.109375" style="3" bestFit="1" customWidth="1"/>
    <col min="3871" max="4096" width="9.109375" style="3"/>
    <col min="4097" max="4097" width="27.44140625" style="3" customWidth="1"/>
    <col min="4098" max="4098" width="13.88671875" style="3" customWidth="1"/>
    <col min="4099" max="4099" width="10.5546875" style="3" bestFit="1" customWidth="1"/>
    <col min="4100" max="4100" width="10.5546875" style="3" customWidth="1"/>
    <col min="4101" max="4101" width="11.109375" style="3" bestFit="1" customWidth="1"/>
    <col min="4102" max="4102" width="13.109375" style="3" bestFit="1" customWidth="1"/>
    <col min="4103" max="4103" width="9.44140625" style="3" customWidth="1"/>
    <col min="4104" max="4104" width="13.5546875" style="3" customWidth="1"/>
    <col min="4105" max="4105" width="10.5546875" style="3" bestFit="1" customWidth="1"/>
    <col min="4106" max="4107" width="10.5546875" style="3" customWidth="1"/>
    <col min="4108" max="4108" width="13.109375" style="3" bestFit="1" customWidth="1"/>
    <col min="4109" max="4109" width="9.44140625" style="3" customWidth="1"/>
    <col min="4110" max="4110" width="13.88671875" style="3" customWidth="1"/>
    <col min="4111" max="4111" width="10.5546875" style="3" bestFit="1" customWidth="1"/>
    <col min="4112" max="4113" width="10.5546875" style="3" customWidth="1"/>
    <col min="4114" max="4114" width="13.109375" style="3" bestFit="1" customWidth="1"/>
    <col min="4115" max="4115" width="9.44140625" style="3" customWidth="1"/>
    <col min="4116" max="4116" width="13.88671875" style="3" customWidth="1"/>
    <col min="4117" max="4117" width="10.5546875" style="3" bestFit="1" customWidth="1"/>
    <col min="4118" max="4119" width="10.5546875" style="3" customWidth="1"/>
    <col min="4120" max="4120" width="13.109375" style="3" bestFit="1" customWidth="1"/>
    <col min="4121" max="4121" width="9.44140625" style="3" customWidth="1"/>
    <col min="4122" max="4122" width="13.88671875" style="3" customWidth="1"/>
    <col min="4123" max="4123" width="10.5546875" style="3" bestFit="1" customWidth="1"/>
    <col min="4124" max="4125" width="10.5546875" style="3" customWidth="1"/>
    <col min="4126" max="4126" width="13.109375" style="3" bestFit="1" customWidth="1"/>
    <col min="4127" max="4352" width="9.109375" style="3"/>
    <col min="4353" max="4353" width="27.44140625" style="3" customWidth="1"/>
    <col min="4354" max="4354" width="13.88671875" style="3" customWidth="1"/>
    <col min="4355" max="4355" width="10.5546875" style="3" bestFit="1" customWidth="1"/>
    <col min="4356" max="4356" width="10.5546875" style="3" customWidth="1"/>
    <col min="4357" max="4357" width="11.109375" style="3" bestFit="1" customWidth="1"/>
    <col min="4358" max="4358" width="13.109375" style="3" bestFit="1" customWidth="1"/>
    <col min="4359" max="4359" width="9.44140625" style="3" customWidth="1"/>
    <col min="4360" max="4360" width="13.5546875" style="3" customWidth="1"/>
    <col min="4361" max="4361" width="10.5546875" style="3" bestFit="1" customWidth="1"/>
    <col min="4362" max="4363" width="10.5546875" style="3" customWidth="1"/>
    <col min="4364" max="4364" width="13.109375" style="3" bestFit="1" customWidth="1"/>
    <col min="4365" max="4365" width="9.44140625" style="3" customWidth="1"/>
    <col min="4366" max="4366" width="13.88671875" style="3" customWidth="1"/>
    <col min="4367" max="4367" width="10.5546875" style="3" bestFit="1" customWidth="1"/>
    <col min="4368" max="4369" width="10.5546875" style="3" customWidth="1"/>
    <col min="4370" max="4370" width="13.109375" style="3" bestFit="1" customWidth="1"/>
    <col min="4371" max="4371" width="9.44140625" style="3" customWidth="1"/>
    <col min="4372" max="4372" width="13.88671875" style="3" customWidth="1"/>
    <col min="4373" max="4373" width="10.5546875" style="3" bestFit="1" customWidth="1"/>
    <col min="4374" max="4375" width="10.5546875" style="3" customWidth="1"/>
    <col min="4376" max="4376" width="13.109375" style="3" bestFit="1" customWidth="1"/>
    <col min="4377" max="4377" width="9.44140625" style="3" customWidth="1"/>
    <col min="4378" max="4378" width="13.88671875" style="3" customWidth="1"/>
    <col min="4379" max="4379" width="10.5546875" style="3" bestFit="1" customWidth="1"/>
    <col min="4380" max="4381" width="10.5546875" style="3" customWidth="1"/>
    <col min="4382" max="4382" width="13.109375" style="3" bestFit="1" customWidth="1"/>
    <col min="4383" max="4608" width="9.109375" style="3"/>
    <col min="4609" max="4609" width="27.44140625" style="3" customWidth="1"/>
    <col min="4610" max="4610" width="13.88671875" style="3" customWidth="1"/>
    <col min="4611" max="4611" width="10.5546875" style="3" bestFit="1" customWidth="1"/>
    <col min="4612" max="4612" width="10.5546875" style="3" customWidth="1"/>
    <col min="4613" max="4613" width="11.109375" style="3" bestFit="1" customWidth="1"/>
    <col min="4614" max="4614" width="13.109375" style="3" bestFit="1" customWidth="1"/>
    <col min="4615" max="4615" width="9.44140625" style="3" customWidth="1"/>
    <col min="4616" max="4616" width="13.5546875" style="3" customWidth="1"/>
    <col min="4617" max="4617" width="10.5546875" style="3" bestFit="1" customWidth="1"/>
    <col min="4618" max="4619" width="10.5546875" style="3" customWidth="1"/>
    <col min="4620" max="4620" width="13.109375" style="3" bestFit="1" customWidth="1"/>
    <col min="4621" max="4621" width="9.44140625" style="3" customWidth="1"/>
    <col min="4622" max="4622" width="13.88671875" style="3" customWidth="1"/>
    <col min="4623" max="4623" width="10.5546875" style="3" bestFit="1" customWidth="1"/>
    <col min="4624" max="4625" width="10.5546875" style="3" customWidth="1"/>
    <col min="4626" max="4626" width="13.109375" style="3" bestFit="1" customWidth="1"/>
    <col min="4627" max="4627" width="9.44140625" style="3" customWidth="1"/>
    <col min="4628" max="4628" width="13.88671875" style="3" customWidth="1"/>
    <col min="4629" max="4629" width="10.5546875" style="3" bestFit="1" customWidth="1"/>
    <col min="4630" max="4631" width="10.5546875" style="3" customWidth="1"/>
    <col min="4632" max="4632" width="13.109375" style="3" bestFit="1" customWidth="1"/>
    <col min="4633" max="4633" width="9.44140625" style="3" customWidth="1"/>
    <col min="4634" max="4634" width="13.88671875" style="3" customWidth="1"/>
    <col min="4635" max="4635" width="10.5546875" style="3" bestFit="1" customWidth="1"/>
    <col min="4636" max="4637" width="10.5546875" style="3" customWidth="1"/>
    <col min="4638" max="4638" width="13.109375" style="3" bestFit="1" customWidth="1"/>
    <col min="4639" max="4864" width="9.109375" style="3"/>
    <col min="4865" max="4865" width="27.44140625" style="3" customWidth="1"/>
    <col min="4866" max="4866" width="13.88671875" style="3" customWidth="1"/>
    <col min="4867" max="4867" width="10.5546875" style="3" bestFit="1" customWidth="1"/>
    <col min="4868" max="4868" width="10.5546875" style="3" customWidth="1"/>
    <col min="4869" max="4869" width="11.109375" style="3" bestFit="1" customWidth="1"/>
    <col min="4870" max="4870" width="13.109375" style="3" bestFit="1" customWidth="1"/>
    <col min="4871" max="4871" width="9.44140625" style="3" customWidth="1"/>
    <col min="4872" max="4872" width="13.5546875" style="3" customWidth="1"/>
    <col min="4873" max="4873" width="10.5546875" style="3" bestFit="1" customWidth="1"/>
    <col min="4874" max="4875" width="10.5546875" style="3" customWidth="1"/>
    <col min="4876" max="4876" width="13.109375" style="3" bestFit="1" customWidth="1"/>
    <col min="4877" max="4877" width="9.44140625" style="3" customWidth="1"/>
    <col min="4878" max="4878" width="13.88671875" style="3" customWidth="1"/>
    <col min="4879" max="4879" width="10.5546875" style="3" bestFit="1" customWidth="1"/>
    <col min="4880" max="4881" width="10.5546875" style="3" customWidth="1"/>
    <col min="4882" max="4882" width="13.109375" style="3" bestFit="1" customWidth="1"/>
    <col min="4883" max="4883" width="9.44140625" style="3" customWidth="1"/>
    <col min="4884" max="4884" width="13.88671875" style="3" customWidth="1"/>
    <col min="4885" max="4885" width="10.5546875" style="3" bestFit="1" customWidth="1"/>
    <col min="4886" max="4887" width="10.5546875" style="3" customWidth="1"/>
    <col min="4888" max="4888" width="13.109375" style="3" bestFit="1" customWidth="1"/>
    <col min="4889" max="4889" width="9.44140625" style="3" customWidth="1"/>
    <col min="4890" max="4890" width="13.88671875" style="3" customWidth="1"/>
    <col min="4891" max="4891" width="10.5546875" style="3" bestFit="1" customWidth="1"/>
    <col min="4892" max="4893" width="10.5546875" style="3" customWidth="1"/>
    <col min="4894" max="4894" width="13.109375" style="3" bestFit="1" customWidth="1"/>
    <col min="4895" max="5120" width="9.109375" style="3"/>
    <col min="5121" max="5121" width="27.44140625" style="3" customWidth="1"/>
    <col min="5122" max="5122" width="13.88671875" style="3" customWidth="1"/>
    <col min="5123" max="5123" width="10.5546875" style="3" bestFit="1" customWidth="1"/>
    <col min="5124" max="5124" width="10.5546875" style="3" customWidth="1"/>
    <col min="5125" max="5125" width="11.109375" style="3" bestFit="1" customWidth="1"/>
    <col min="5126" max="5126" width="13.109375" style="3" bestFit="1" customWidth="1"/>
    <col min="5127" max="5127" width="9.44140625" style="3" customWidth="1"/>
    <col min="5128" max="5128" width="13.5546875" style="3" customWidth="1"/>
    <col min="5129" max="5129" width="10.5546875" style="3" bestFit="1" customWidth="1"/>
    <col min="5130" max="5131" width="10.5546875" style="3" customWidth="1"/>
    <col min="5132" max="5132" width="13.109375" style="3" bestFit="1" customWidth="1"/>
    <col min="5133" max="5133" width="9.44140625" style="3" customWidth="1"/>
    <col min="5134" max="5134" width="13.88671875" style="3" customWidth="1"/>
    <col min="5135" max="5135" width="10.5546875" style="3" bestFit="1" customWidth="1"/>
    <col min="5136" max="5137" width="10.5546875" style="3" customWidth="1"/>
    <col min="5138" max="5138" width="13.109375" style="3" bestFit="1" customWidth="1"/>
    <col min="5139" max="5139" width="9.44140625" style="3" customWidth="1"/>
    <col min="5140" max="5140" width="13.88671875" style="3" customWidth="1"/>
    <col min="5141" max="5141" width="10.5546875" style="3" bestFit="1" customWidth="1"/>
    <col min="5142" max="5143" width="10.5546875" style="3" customWidth="1"/>
    <col min="5144" max="5144" width="13.109375" style="3" bestFit="1" customWidth="1"/>
    <col min="5145" max="5145" width="9.44140625" style="3" customWidth="1"/>
    <col min="5146" max="5146" width="13.88671875" style="3" customWidth="1"/>
    <col min="5147" max="5147" width="10.5546875" style="3" bestFit="1" customWidth="1"/>
    <col min="5148" max="5149" width="10.5546875" style="3" customWidth="1"/>
    <col min="5150" max="5150" width="13.109375" style="3" bestFit="1" customWidth="1"/>
    <col min="5151" max="5376" width="9.109375" style="3"/>
    <col min="5377" max="5377" width="27.44140625" style="3" customWidth="1"/>
    <col min="5378" max="5378" width="13.88671875" style="3" customWidth="1"/>
    <col min="5379" max="5379" width="10.5546875" style="3" bestFit="1" customWidth="1"/>
    <col min="5380" max="5380" width="10.5546875" style="3" customWidth="1"/>
    <col min="5381" max="5381" width="11.109375" style="3" bestFit="1" customWidth="1"/>
    <col min="5382" max="5382" width="13.109375" style="3" bestFit="1" customWidth="1"/>
    <col min="5383" max="5383" width="9.44140625" style="3" customWidth="1"/>
    <col min="5384" max="5384" width="13.5546875" style="3" customWidth="1"/>
    <col min="5385" max="5385" width="10.5546875" style="3" bestFit="1" customWidth="1"/>
    <col min="5386" max="5387" width="10.5546875" style="3" customWidth="1"/>
    <col min="5388" max="5388" width="13.109375" style="3" bestFit="1" customWidth="1"/>
    <col min="5389" max="5389" width="9.44140625" style="3" customWidth="1"/>
    <col min="5390" max="5390" width="13.88671875" style="3" customWidth="1"/>
    <col min="5391" max="5391" width="10.5546875" style="3" bestFit="1" customWidth="1"/>
    <col min="5392" max="5393" width="10.5546875" style="3" customWidth="1"/>
    <col min="5394" max="5394" width="13.109375" style="3" bestFit="1" customWidth="1"/>
    <col min="5395" max="5395" width="9.44140625" style="3" customWidth="1"/>
    <col min="5396" max="5396" width="13.88671875" style="3" customWidth="1"/>
    <col min="5397" max="5397" width="10.5546875" style="3" bestFit="1" customWidth="1"/>
    <col min="5398" max="5399" width="10.5546875" style="3" customWidth="1"/>
    <col min="5400" max="5400" width="13.109375" style="3" bestFit="1" customWidth="1"/>
    <col min="5401" max="5401" width="9.44140625" style="3" customWidth="1"/>
    <col min="5402" max="5402" width="13.88671875" style="3" customWidth="1"/>
    <col min="5403" max="5403" width="10.5546875" style="3" bestFit="1" customWidth="1"/>
    <col min="5404" max="5405" width="10.5546875" style="3" customWidth="1"/>
    <col min="5406" max="5406" width="13.109375" style="3" bestFit="1" customWidth="1"/>
    <col min="5407" max="5632" width="9.109375" style="3"/>
    <col min="5633" max="5633" width="27.44140625" style="3" customWidth="1"/>
    <col min="5634" max="5634" width="13.88671875" style="3" customWidth="1"/>
    <col min="5635" max="5635" width="10.5546875" style="3" bestFit="1" customWidth="1"/>
    <col min="5636" max="5636" width="10.5546875" style="3" customWidth="1"/>
    <col min="5637" max="5637" width="11.109375" style="3" bestFit="1" customWidth="1"/>
    <col min="5638" max="5638" width="13.109375" style="3" bestFit="1" customWidth="1"/>
    <col min="5639" max="5639" width="9.44140625" style="3" customWidth="1"/>
    <col min="5640" max="5640" width="13.5546875" style="3" customWidth="1"/>
    <col min="5641" max="5641" width="10.5546875" style="3" bestFit="1" customWidth="1"/>
    <col min="5642" max="5643" width="10.5546875" style="3" customWidth="1"/>
    <col min="5644" max="5644" width="13.109375" style="3" bestFit="1" customWidth="1"/>
    <col min="5645" max="5645" width="9.44140625" style="3" customWidth="1"/>
    <col min="5646" max="5646" width="13.88671875" style="3" customWidth="1"/>
    <col min="5647" max="5647" width="10.5546875" style="3" bestFit="1" customWidth="1"/>
    <col min="5648" max="5649" width="10.5546875" style="3" customWidth="1"/>
    <col min="5650" max="5650" width="13.109375" style="3" bestFit="1" customWidth="1"/>
    <col min="5651" max="5651" width="9.44140625" style="3" customWidth="1"/>
    <col min="5652" max="5652" width="13.88671875" style="3" customWidth="1"/>
    <col min="5653" max="5653" width="10.5546875" style="3" bestFit="1" customWidth="1"/>
    <col min="5654" max="5655" width="10.5546875" style="3" customWidth="1"/>
    <col min="5656" max="5656" width="13.109375" style="3" bestFit="1" customWidth="1"/>
    <col min="5657" max="5657" width="9.44140625" style="3" customWidth="1"/>
    <col min="5658" max="5658" width="13.88671875" style="3" customWidth="1"/>
    <col min="5659" max="5659" width="10.5546875" style="3" bestFit="1" customWidth="1"/>
    <col min="5660" max="5661" width="10.5546875" style="3" customWidth="1"/>
    <col min="5662" max="5662" width="13.109375" style="3" bestFit="1" customWidth="1"/>
    <col min="5663" max="5888" width="9.109375" style="3"/>
    <col min="5889" max="5889" width="27.44140625" style="3" customWidth="1"/>
    <col min="5890" max="5890" width="13.88671875" style="3" customWidth="1"/>
    <col min="5891" max="5891" width="10.5546875" style="3" bestFit="1" customWidth="1"/>
    <col min="5892" max="5892" width="10.5546875" style="3" customWidth="1"/>
    <col min="5893" max="5893" width="11.109375" style="3" bestFit="1" customWidth="1"/>
    <col min="5894" max="5894" width="13.109375" style="3" bestFit="1" customWidth="1"/>
    <col min="5895" max="5895" width="9.44140625" style="3" customWidth="1"/>
    <col min="5896" max="5896" width="13.5546875" style="3" customWidth="1"/>
    <col min="5897" max="5897" width="10.5546875" style="3" bestFit="1" customWidth="1"/>
    <col min="5898" max="5899" width="10.5546875" style="3" customWidth="1"/>
    <col min="5900" max="5900" width="13.109375" style="3" bestFit="1" customWidth="1"/>
    <col min="5901" max="5901" width="9.44140625" style="3" customWidth="1"/>
    <col min="5902" max="5902" width="13.88671875" style="3" customWidth="1"/>
    <col min="5903" max="5903" width="10.5546875" style="3" bestFit="1" customWidth="1"/>
    <col min="5904" max="5905" width="10.5546875" style="3" customWidth="1"/>
    <col min="5906" max="5906" width="13.109375" style="3" bestFit="1" customWidth="1"/>
    <col min="5907" max="5907" width="9.44140625" style="3" customWidth="1"/>
    <col min="5908" max="5908" width="13.88671875" style="3" customWidth="1"/>
    <col min="5909" max="5909" width="10.5546875" style="3" bestFit="1" customWidth="1"/>
    <col min="5910" max="5911" width="10.5546875" style="3" customWidth="1"/>
    <col min="5912" max="5912" width="13.109375" style="3" bestFit="1" customWidth="1"/>
    <col min="5913" max="5913" width="9.44140625" style="3" customWidth="1"/>
    <col min="5914" max="5914" width="13.88671875" style="3" customWidth="1"/>
    <col min="5915" max="5915" width="10.5546875" style="3" bestFit="1" customWidth="1"/>
    <col min="5916" max="5917" width="10.5546875" style="3" customWidth="1"/>
    <col min="5918" max="5918" width="13.109375" style="3" bestFit="1" customWidth="1"/>
    <col min="5919" max="6144" width="9.109375" style="3"/>
    <col min="6145" max="6145" width="27.44140625" style="3" customWidth="1"/>
    <col min="6146" max="6146" width="13.88671875" style="3" customWidth="1"/>
    <col min="6147" max="6147" width="10.5546875" style="3" bestFit="1" customWidth="1"/>
    <col min="6148" max="6148" width="10.5546875" style="3" customWidth="1"/>
    <col min="6149" max="6149" width="11.109375" style="3" bestFit="1" customWidth="1"/>
    <col min="6150" max="6150" width="13.109375" style="3" bestFit="1" customWidth="1"/>
    <col min="6151" max="6151" width="9.44140625" style="3" customWidth="1"/>
    <col min="6152" max="6152" width="13.5546875" style="3" customWidth="1"/>
    <col min="6153" max="6153" width="10.5546875" style="3" bestFit="1" customWidth="1"/>
    <col min="6154" max="6155" width="10.5546875" style="3" customWidth="1"/>
    <col min="6156" max="6156" width="13.109375" style="3" bestFit="1" customWidth="1"/>
    <col min="6157" max="6157" width="9.44140625" style="3" customWidth="1"/>
    <col min="6158" max="6158" width="13.88671875" style="3" customWidth="1"/>
    <col min="6159" max="6159" width="10.5546875" style="3" bestFit="1" customWidth="1"/>
    <col min="6160" max="6161" width="10.5546875" style="3" customWidth="1"/>
    <col min="6162" max="6162" width="13.109375" style="3" bestFit="1" customWidth="1"/>
    <col min="6163" max="6163" width="9.44140625" style="3" customWidth="1"/>
    <col min="6164" max="6164" width="13.88671875" style="3" customWidth="1"/>
    <col min="6165" max="6165" width="10.5546875" style="3" bestFit="1" customWidth="1"/>
    <col min="6166" max="6167" width="10.5546875" style="3" customWidth="1"/>
    <col min="6168" max="6168" width="13.109375" style="3" bestFit="1" customWidth="1"/>
    <col min="6169" max="6169" width="9.44140625" style="3" customWidth="1"/>
    <col min="6170" max="6170" width="13.88671875" style="3" customWidth="1"/>
    <col min="6171" max="6171" width="10.5546875" style="3" bestFit="1" customWidth="1"/>
    <col min="6172" max="6173" width="10.5546875" style="3" customWidth="1"/>
    <col min="6174" max="6174" width="13.109375" style="3" bestFit="1" customWidth="1"/>
    <col min="6175" max="6400" width="9.109375" style="3"/>
    <col min="6401" max="6401" width="27.44140625" style="3" customWidth="1"/>
    <col min="6402" max="6402" width="13.88671875" style="3" customWidth="1"/>
    <col min="6403" max="6403" width="10.5546875" style="3" bestFit="1" customWidth="1"/>
    <col min="6404" max="6404" width="10.5546875" style="3" customWidth="1"/>
    <col min="6405" max="6405" width="11.109375" style="3" bestFit="1" customWidth="1"/>
    <col min="6406" max="6406" width="13.109375" style="3" bestFit="1" customWidth="1"/>
    <col min="6407" max="6407" width="9.44140625" style="3" customWidth="1"/>
    <col min="6408" max="6408" width="13.5546875" style="3" customWidth="1"/>
    <col min="6409" max="6409" width="10.5546875" style="3" bestFit="1" customWidth="1"/>
    <col min="6410" max="6411" width="10.5546875" style="3" customWidth="1"/>
    <col min="6412" max="6412" width="13.109375" style="3" bestFit="1" customWidth="1"/>
    <col min="6413" max="6413" width="9.44140625" style="3" customWidth="1"/>
    <col min="6414" max="6414" width="13.88671875" style="3" customWidth="1"/>
    <col min="6415" max="6415" width="10.5546875" style="3" bestFit="1" customWidth="1"/>
    <col min="6416" max="6417" width="10.5546875" style="3" customWidth="1"/>
    <col min="6418" max="6418" width="13.109375" style="3" bestFit="1" customWidth="1"/>
    <col min="6419" max="6419" width="9.44140625" style="3" customWidth="1"/>
    <col min="6420" max="6420" width="13.88671875" style="3" customWidth="1"/>
    <col min="6421" max="6421" width="10.5546875" style="3" bestFit="1" customWidth="1"/>
    <col min="6422" max="6423" width="10.5546875" style="3" customWidth="1"/>
    <col min="6424" max="6424" width="13.109375" style="3" bestFit="1" customWidth="1"/>
    <col min="6425" max="6425" width="9.44140625" style="3" customWidth="1"/>
    <col min="6426" max="6426" width="13.88671875" style="3" customWidth="1"/>
    <col min="6427" max="6427" width="10.5546875" style="3" bestFit="1" customWidth="1"/>
    <col min="6428" max="6429" width="10.5546875" style="3" customWidth="1"/>
    <col min="6430" max="6430" width="13.109375" style="3" bestFit="1" customWidth="1"/>
    <col min="6431" max="6656" width="9.109375" style="3"/>
    <col min="6657" max="6657" width="27.44140625" style="3" customWidth="1"/>
    <col min="6658" max="6658" width="13.88671875" style="3" customWidth="1"/>
    <col min="6659" max="6659" width="10.5546875" style="3" bestFit="1" customWidth="1"/>
    <col min="6660" max="6660" width="10.5546875" style="3" customWidth="1"/>
    <col min="6661" max="6661" width="11.109375" style="3" bestFit="1" customWidth="1"/>
    <col min="6662" max="6662" width="13.109375" style="3" bestFit="1" customWidth="1"/>
    <col min="6663" max="6663" width="9.44140625" style="3" customWidth="1"/>
    <col min="6664" max="6664" width="13.5546875" style="3" customWidth="1"/>
    <col min="6665" max="6665" width="10.5546875" style="3" bestFit="1" customWidth="1"/>
    <col min="6666" max="6667" width="10.5546875" style="3" customWidth="1"/>
    <col min="6668" max="6668" width="13.109375" style="3" bestFit="1" customWidth="1"/>
    <col min="6669" max="6669" width="9.44140625" style="3" customWidth="1"/>
    <col min="6670" max="6670" width="13.88671875" style="3" customWidth="1"/>
    <col min="6671" max="6671" width="10.5546875" style="3" bestFit="1" customWidth="1"/>
    <col min="6672" max="6673" width="10.5546875" style="3" customWidth="1"/>
    <col min="6674" max="6674" width="13.109375" style="3" bestFit="1" customWidth="1"/>
    <col min="6675" max="6675" width="9.44140625" style="3" customWidth="1"/>
    <col min="6676" max="6676" width="13.88671875" style="3" customWidth="1"/>
    <col min="6677" max="6677" width="10.5546875" style="3" bestFit="1" customWidth="1"/>
    <col min="6678" max="6679" width="10.5546875" style="3" customWidth="1"/>
    <col min="6680" max="6680" width="13.109375" style="3" bestFit="1" customWidth="1"/>
    <col min="6681" max="6681" width="9.44140625" style="3" customWidth="1"/>
    <col min="6682" max="6682" width="13.88671875" style="3" customWidth="1"/>
    <col min="6683" max="6683" width="10.5546875" style="3" bestFit="1" customWidth="1"/>
    <col min="6684" max="6685" width="10.5546875" style="3" customWidth="1"/>
    <col min="6686" max="6686" width="13.109375" style="3" bestFit="1" customWidth="1"/>
    <col min="6687" max="6912" width="9.109375" style="3"/>
    <col min="6913" max="6913" width="27.44140625" style="3" customWidth="1"/>
    <col min="6914" max="6914" width="13.88671875" style="3" customWidth="1"/>
    <col min="6915" max="6915" width="10.5546875" style="3" bestFit="1" customWidth="1"/>
    <col min="6916" max="6916" width="10.5546875" style="3" customWidth="1"/>
    <col min="6917" max="6917" width="11.109375" style="3" bestFit="1" customWidth="1"/>
    <col min="6918" max="6918" width="13.109375" style="3" bestFit="1" customWidth="1"/>
    <col min="6919" max="6919" width="9.44140625" style="3" customWidth="1"/>
    <col min="6920" max="6920" width="13.5546875" style="3" customWidth="1"/>
    <col min="6921" max="6921" width="10.5546875" style="3" bestFit="1" customWidth="1"/>
    <col min="6922" max="6923" width="10.5546875" style="3" customWidth="1"/>
    <col min="6924" max="6924" width="13.109375" style="3" bestFit="1" customWidth="1"/>
    <col min="6925" max="6925" width="9.44140625" style="3" customWidth="1"/>
    <col min="6926" max="6926" width="13.88671875" style="3" customWidth="1"/>
    <col min="6927" max="6927" width="10.5546875" style="3" bestFit="1" customWidth="1"/>
    <col min="6928" max="6929" width="10.5546875" style="3" customWidth="1"/>
    <col min="6930" max="6930" width="13.109375" style="3" bestFit="1" customWidth="1"/>
    <col min="6931" max="6931" width="9.44140625" style="3" customWidth="1"/>
    <col min="6932" max="6932" width="13.88671875" style="3" customWidth="1"/>
    <col min="6933" max="6933" width="10.5546875" style="3" bestFit="1" customWidth="1"/>
    <col min="6934" max="6935" width="10.5546875" style="3" customWidth="1"/>
    <col min="6936" max="6936" width="13.109375" style="3" bestFit="1" customWidth="1"/>
    <col min="6937" max="6937" width="9.44140625" style="3" customWidth="1"/>
    <col min="6938" max="6938" width="13.88671875" style="3" customWidth="1"/>
    <col min="6939" max="6939" width="10.5546875" style="3" bestFit="1" customWidth="1"/>
    <col min="6940" max="6941" width="10.5546875" style="3" customWidth="1"/>
    <col min="6942" max="6942" width="13.109375" style="3" bestFit="1" customWidth="1"/>
    <col min="6943" max="7168" width="9.109375" style="3"/>
    <col min="7169" max="7169" width="27.44140625" style="3" customWidth="1"/>
    <col min="7170" max="7170" width="13.88671875" style="3" customWidth="1"/>
    <col min="7171" max="7171" width="10.5546875" style="3" bestFit="1" customWidth="1"/>
    <col min="7172" max="7172" width="10.5546875" style="3" customWidth="1"/>
    <col min="7173" max="7173" width="11.109375" style="3" bestFit="1" customWidth="1"/>
    <col min="7174" max="7174" width="13.109375" style="3" bestFit="1" customWidth="1"/>
    <col min="7175" max="7175" width="9.44140625" style="3" customWidth="1"/>
    <col min="7176" max="7176" width="13.5546875" style="3" customWidth="1"/>
    <col min="7177" max="7177" width="10.5546875" style="3" bestFit="1" customWidth="1"/>
    <col min="7178" max="7179" width="10.5546875" style="3" customWidth="1"/>
    <col min="7180" max="7180" width="13.109375" style="3" bestFit="1" customWidth="1"/>
    <col min="7181" max="7181" width="9.44140625" style="3" customWidth="1"/>
    <col min="7182" max="7182" width="13.88671875" style="3" customWidth="1"/>
    <col min="7183" max="7183" width="10.5546875" style="3" bestFit="1" customWidth="1"/>
    <col min="7184" max="7185" width="10.5546875" style="3" customWidth="1"/>
    <col min="7186" max="7186" width="13.109375" style="3" bestFit="1" customWidth="1"/>
    <col min="7187" max="7187" width="9.44140625" style="3" customWidth="1"/>
    <col min="7188" max="7188" width="13.88671875" style="3" customWidth="1"/>
    <col min="7189" max="7189" width="10.5546875" style="3" bestFit="1" customWidth="1"/>
    <col min="7190" max="7191" width="10.5546875" style="3" customWidth="1"/>
    <col min="7192" max="7192" width="13.109375" style="3" bestFit="1" customWidth="1"/>
    <col min="7193" max="7193" width="9.44140625" style="3" customWidth="1"/>
    <col min="7194" max="7194" width="13.88671875" style="3" customWidth="1"/>
    <col min="7195" max="7195" width="10.5546875" style="3" bestFit="1" customWidth="1"/>
    <col min="7196" max="7197" width="10.5546875" style="3" customWidth="1"/>
    <col min="7198" max="7198" width="13.109375" style="3" bestFit="1" customWidth="1"/>
    <col min="7199" max="7424" width="9.109375" style="3"/>
    <col min="7425" max="7425" width="27.44140625" style="3" customWidth="1"/>
    <col min="7426" max="7426" width="13.88671875" style="3" customWidth="1"/>
    <col min="7427" max="7427" width="10.5546875" style="3" bestFit="1" customWidth="1"/>
    <col min="7428" max="7428" width="10.5546875" style="3" customWidth="1"/>
    <col min="7429" max="7429" width="11.109375" style="3" bestFit="1" customWidth="1"/>
    <col min="7430" max="7430" width="13.109375" style="3" bestFit="1" customWidth="1"/>
    <col min="7431" max="7431" width="9.44140625" style="3" customWidth="1"/>
    <col min="7432" max="7432" width="13.5546875" style="3" customWidth="1"/>
    <col min="7433" max="7433" width="10.5546875" style="3" bestFit="1" customWidth="1"/>
    <col min="7434" max="7435" width="10.5546875" style="3" customWidth="1"/>
    <col min="7436" max="7436" width="13.109375" style="3" bestFit="1" customWidth="1"/>
    <col min="7437" max="7437" width="9.44140625" style="3" customWidth="1"/>
    <col min="7438" max="7438" width="13.88671875" style="3" customWidth="1"/>
    <col min="7439" max="7439" width="10.5546875" style="3" bestFit="1" customWidth="1"/>
    <col min="7440" max="7441" width="10.5546875" style="3" customWidth="1"/>
    <col min="7442" max="7442" width="13.109375" style="3" bestFit="1" customWidth="1"/>
    <col min="7443" max="7443" width="9.44140625" style="3" customWidth="1"/>
    <col min="7444" max="7444" width="13.88671875" style="3" customWidth="1"/>
    <col min="7445" max="7445" width="10.5546875" style="3" bestFit="1" customWidth="1"/>
    <col min="7446" max="7447" width="10.5546875" style="3" customWidth="1"/>
    <col min="7448" max="7448" width="13.109375" style="3" bestFit="1" customWidth="1"/>
    <col min="7449" max="7449" width="9.44140625" style="3" customWidth="1"/>
    <col min="7450" max="7450" width="13.88671875" style="3" customWidth="1"/>
    <col min="7451" max="7451" width="10.5546875" style="3" bestFit="1" customWidth="1"/>
    <col min="7452" max="7453" width="10.5546875" style="3" customWidth="1"/>
    <col min="7454" max="7454" width="13.109375" style="3" bestFit="1" customWidth="1"/>
    <col min="7455" max="7680" width="9.109375" style="3"/>
    <col min="7681" max="7681" width="27.44140625" style="3" customWidth="1"/>
    <col min="7682" max="7682" width="13.88671875" style="3" customWidth="1"/>
    <col min="7683" max="7683" width="10.5546875" style="3" bestFit="1" customWidth="1"/>
    <col min="7684" max="7684" width="10.5546875" style="3" customWidth="1"/>
    <col min="7685" max="7685" width="11.109375" style="3" bestFit="1" customWidth="1"/>
    <col min="7686" max="7686" width="13.109375" style="3" bestFit="1" customWidth="1"/>
    <col min="7687" max="7687" width="9.44140625" style="3" customWidth="1"/>
    <col min="7688" max="7688" width="13.5546875" style="3" customWidth="1"/>
    <col min="7689" max="7689" width="10.5546875" style="3" bestFit="1" customWidth="1"/>
    <col min="7690" max="7691" width="10.5546875" style="3" customWidth="1"/>
    <col min="7692" max="7692" width="13.109375" style="3" bestFit="1" customWidth="1"/>
    <col min="7693" max="7693" width="9.44140625" style="3" customWidth="1"/>
    <col min="7694" max="7694" width="13.88671875" style="3" customWidth="1"/>
    <col min="7695" max="7695" width="10.5546875" style="3" bestFit="1" customWidth="1"/>
    <col min="7696" max="7697" width="10.5546875" style="3" customWidth="1"/>
    <col min="7698" max="7698" width="13.109375" style="3" bestFit="1" customWidth="1"/>
    <col min="7699" max="7699" width="9.44140625" style="3" customWidth="1"/>
    <col min="7700" max="7700" width="13.88671875" style="3" customWidth="1"/>
    <col min="7701" max="7701" width="10.5546875" style="3" bestFit="1" customWidth="1"/>
    <col min="7702" max="7703" width="10.5546875" style="3" customWidth="1"/>
    <col min="7704" max="7704" width="13.109375" style="3" bestFit="1" customWidth="1"/>
    <col min="7705" max="7705" width="9.44140625" style="3" customWidth="1"/>
    <col min="7706" max="7706" width="13.88671875" style="3" customWidth="1"/>
    <col min="7707" max="7707" width="10.5546875" style="3" bestFit="1" customWidth="1"/>
    <col min="7708" max="7709" width="10.5546875" style="3" customWidth="1"/>
    <col min="7710" max="7710" width="13.109375" style="3" bestFit="1" customWidth="1"/>
    <col min="7711" max="7936" width="9.109375" style="3"/>
    <col min="7937" max="7937" width="27.44140625" style="3" customWidth="1"/>
    <col min="7938" max="7938" width="13.88671875" style="3" customWidth="1"/>
    <col min="7939" max="7939" width="10.5546875" style="3" bestFit="1" customWidth="1"/>
    <col min="7940" max="7940" width="10.5546875" style="3" customWidth="1"/>
    <col min="7941" max="7941" width="11.109375" style="3" bestFit="1" customWidth="1"/>
    <col min="7942" max="7942" width="13.109375" style="3" bestFit="1" customWidth="1"/>
    <col min="7943" max="7943" width="9.44140625" style="3" customWidth="1"/>
    <col min="7944" max="7944" width="13.5546875" style="3" customWidth="1"/>
    <col min="7945" max="7945" width="10.5546875" style="3" bestFit="1" customWidth="1"/>
    <col min="7946" max="7947" width="10.5546875" style="3" customWidth="1"/>
    <col min="7948" max="7948" width="13.109375" style="3" bestFit="1" customWidth="1"/>
    <col min="7949" max="7949" width="9.44140625" style="3" customWidth="1"/>
    <col min="7950" max="7950" width="13.88671875" style="3" customWidth="1"/>
    <col min="7951" max="7951" width="10.5546875" style="3" bestFit="1" customWidth="1"/>
    <col min="7952" max="7953" width="10.5546875" style="3" customWidth="1"/>
    <col min="7954" max="7954" width="13.109375" style="3" bestFit="1" customWidth="1"/>
    <col min="7955" max="7955" width="9.44140625" style="3" customWidth="1"/>
    <col min="7956" max="7956" width="13.88671875" style="3" customWidth="1"/>
    <col min="7957" max="7957" width="10.5546875" style="3" bestFit="1" customWidth="1"/>
    <col min="7958" max="7959" width="10.5546875" style="3" customWidth="1"/>
    <col min="7960" max="7960" width="13.109375" style="3" bestFit="1" customWidth="1"/>
    <col min="7961" max="7961" width="9.44140625" style="3" customWidth="1"/>
    <col min="7962" max="7962" width="13.88671875" style="3" customWidth="1"/>
    <col min="7963" max="7963" width="10.5546875" style="3" bestFit="1" customWidth="1"/>
    <col min="7964" max="7965" width="10.5546875" style="3" customWidth="1"/>
    <col min="7966" max="7966" width="13.109375" style="3" bestFit="1" customWidth="1"/>
    <col min="7967" max="8192" width="9.109375" style="3"/>
    <col min="8193" max="8193" width="27.44140625" style="3" customWidth="1"/>
    <col min="8194" max="8194" width="13.88671875" style="3" customWidth="1"/>
    <col min="8195" max="8195" width="10.5546875" style="3" bestFit="1" customWidth="1"/>
    <col min="8196" max="8196" width="10.5546875" style="3" customWidth="1"/>
    <col min="8197" max="8197" width="11.109375" style="3" bestFit="1" customWidth="1"/>
    <col min="8198" max="8198" width="13.109375" style="3" bestFit="1" customWidth="1"/>
    <col min="8199" max="8199" width="9.44140625" style="3" customWidth="1"/>
    <col min="8200" max="8200" width="13.5546875" style="3" customWidth="1"/>
    <col min="8201" max="8201" width="10.5546875" style="3" bestFit="1" customWidth="1"/>
    <col min="8202" max="8203" width="10.5546875" style="3" customWidth="1"/>
    <col min="8204" max="8204" width="13.109375" style="3" bestFit="1" customWidth="1"/>
    <col min="8205" max="8205" width="9.44140625" style="3" customWidth="1"/>
    <col min="8206" max="8206" width="13.88671875" style="3" customWidth="1"/>
    <col min="8207" max="8207" width="10.5546875" style="3" bestFit="1" customWidth="1"/>
    <col min="8208" max="8209" width="10.5546875" style="3" customWidth="1"/>
    <col min="8210" max="8210" width="13.109375" style="3" bestFit="1" customWidth="1"/>
    <col min="8211" max="8211" width="9.44140625" style="3" customWidth="1"/>
    <col min="8212" max="8212" width="13.88671875" style="3" customWidth="1"/>
    <col min="8213" max="8213" width="10.5546875" style="3" bestFit="1" customWidth="1"/>
    <col min="8214" max="8215" width="10.5546875" style="3" customWidth="1"/>
    <col min="8216" max="8216" width="13.109375" style="3" bestFit="1" customWidth="1"/>
    <col min="8217" max="8217" width="9.44140625" style="3" customWidth="1"/>
    <col min="8218" max="8218" width="13.88671875" style="3" customWidth="1"/>
    <col min="8219" max="8219" width="10.5546875" style="3" bestFit="1" customWidth="1"/>
    <col min="8220" max="8221" width="10.5546875" style="3" customWidth="1"/>
    <col min="8222" max="8222" width="13.109375" style="3" bestFit="1" customWidth="1"/>
    <col min="8223" max="8448" width="9.109375" style="3"/>
    <col min="8449" max="8449" width="27.44140625" style="3" customWidth="1"/>
    <col min="8450" max="8450" width="13.88671875" style="3" customWidth="1"/>
    <col min="8451" max="8451" width="10.5546875" style="3" bestFit="1" customWidth="1"/>
    <col min="8452" max="8452" width="10.5546875" style="3" customWidth="1"/>
    <col min="8453" max="8453" width="11.109375" style="3" bestFit="1" customWidth="1"/>
    <col min="8454" max="8454" width="13.109375" style="3" bestFit="1" customWidth="1"/>
    <col min="8455" max="8455" width="9.44140625" style="3" customWidth="1"/>
    <col min="8456" max="8456" width="13.5546875" style="3" customWidth="1"/>
    <col min="8457" max="8457" width="10.5546875" style="3" bestFit="1" customWidth="1"/>
    <col min="8458" max="8459" width="10.5546875" style="3" customWidth="1"/>
    <col min="8460" max="8460" width="13.109375" style="3" bestFit="1" customWidth="1"/>
    <col min="8461" max="8461" width="9.44140625" style="3" customWidth="1"/>
    <col min="8462" max="8462" width="13.88671875" style="3" customWidth="1"/>
    <col min="8463" max="8463" width="10.5546875" style="3" bestFit="1" customWidth="1"/>
    <col min="8464" max="8465" width="10.5546875" style="3" customWidth="1"/>
    <col min="8466" max="8466" width="13.109375" style="3" bestFit="1" customWidth="1"/>
    <col min="8467" max="8467" width="9.44140625" style="3" customWidth="1"/>
    <col min="8468" max="8468" width="13.88671875" style="3" customWidth="1"/>
    <col min="8469" max="8469" width="10.5546875" style="3" bestFit="1" customWidth="1"/>
    <col min="8470" max="8471" width="10.5546875" style="3" customWidth="1"/>
    <col min="8472" max="8472" width="13.109375" style="3" bestFit="1" customWidth="1"/>
    <col min="8473" max="8473" width="9.44140625" style="3" customWidth="1"/>
    <col min="8474" max="8474" width="13.88671875" style="3" customWidth="1"/>
    <col min="8475" max="8475" width="10.5546875" style="3" bestFit="1" customWidth="1"/>
    <col min="8476" max="8477" width="10.5546875" style="3" customWidth="1"/>
    <col min="8478" max="8478" width="13.109375" style="3" bestFit="1" customWidth="1"/>
    <col min="8479" max="8704" width="9.109375" style="3"/>
    <col min="8705" max="8705" width="27.44140625" style="3" customWidth="1"/>
    <col min="8706" max="8706" width="13.88671875" style="3" customWidth="1"/>
    <col min="8707" max="8707" width="10.5546875" style="3" bestFit="1" customWidth="1"/>
    <col min="8708" max="8708" width="10.5546875" style="3" customWidth="1"/>
    <col min="8709" max="8709" width="11.109375" style="3" bestFit="1" customWidth="1"/>
    <col min="8710" max="8710" width="13.109375" style="3" bestFit="1" customWidth="1"/>
    <col min="8711" max="8711" width="9.44140625" style="3" customWidth="1"/>
    <col min="8712" max="8712" width="13.5546875" style="3" customWidth="1"/>
    <col min="8713" max="8713" width="10.5546875" style="3" bestFit="1" customWidth="1"/>
    <col min="8714" max="8715" width="10.5546875" style="3" customWidth="1"/>
    <col min="8716" max="8716" width="13.109375" style="3" bestFit="1" customWidth="1"/>
    <col min="8717" max="8717" width="9.44140625" style="3" customWidth="1"/>
    <col min="8718" max="8718" width="13.88671875" style="3" customWidth="1"/>
    <col min="8719" max="8719" width="10.5546875" style="3" bestFit="1" customWidth="1"/>
    <col min="8720" max="8721" width="10.5546875" style="3" customWidth="1"/>
    <col min="8722" max="8722" width="13.109375" style="3" bestFit="1" customWidth="1"/>
    <col min="8723" max="8723" width="9.44140625" style="3" customWidth="1"/>
    <col min="8724" max="8724" width="13.88671875" style="3" customWidth="1"/>
    <col min="8725" max="8725" width="10.5546875" style="3" bestFit="1" customWidth="1"/>
    <col min="8726" max="8727" width="10.5546875" style="3" customWidth="1"/>
    <col min="8728" max="8728" width="13.109375" style="3" bestFit="1" customWidth="1"/>
    <col min="8729" max="8729" width="9.44140625" style="3" customWidth="1"/>
    <col min="8730" max="8730" width="13.88671875" style="3" customWidth="1"/>
    <col min="8731" max="8731" width="10.5546875" style="3" bestFit="1" customWidth="1"/>
    <col min="8732" max="8733" width="10.5546875" style="3" customWidth="1"/>
    <col min="8734" max="8734" width="13.109375" style="3" bestFit="1" customWidth="1"/>
    <col min="8735" max="8960" width="9.109375" style="3"/>
    <col min="8961" max="8961" width="27.44140625" style="3" customWidth="1"/>
    <col min="8962" max="8962" width="13.88671875" style="3" customWidth="1"/>
    <col min="8963" max="8963" width="10.5546875" style="3" bestFit="1" customWidth="1"/>
    <col min="8964" max="8964" width="10.5546875" style="3" customWidth="1"/>
    <col min="8965" max="8965" width="11.109375" style="3" bestFit="1" customWidth="1"/>
    <col min="8966" max="8966" width="13.109375" style="3" bestFit="1" customWidth="1"/>
    <col min="8967" max="8967" width="9.44140625" style="3" customWidth="1"/>
    <col min="8968" max="8968" width="13.5546875" style="3" customWidth="1"/>
    <col min="8969" max="8969" width="10.5546875" style="3" bestFit="1" customWidth="1"/>
    <col min="8970" max="8971" width="10.5546875" style="3" customWidth="1"/>
    <col min="8972" max="8972" width="13.109375" style="3" bestFit="1" customWidth="1"/>
    <col min="8973" max="8973" width="9.44140625" style="3" customWidth="1"/>
    <col min="8974" max="8974" width="13.88671875" style="3" customWidth="1"/>
    <col min="8975" max="8975" width="10.5546875" style="3" bestFit="1" customWidth="1"/>
    <col min="8976" max="8977" width="10.5546875" style="3" customWidth="1"/>
    <col min="8978" max="8978" width="13.109375" style="3" bestFit="1" customWidth="1"/>
    <col min="8979" max="8979" width="9.44140625" style="3" customWidth="1"/>
    <col min="8980" max="8980" width="13.88671875" style="3" customWidth="1"/>
    <col min="8981" max="8981" width="10.5546875" style="3" bestFit="1" customWidth="1"/>
    <col min="8982" max="8983" width="10.5546875" style="3" customWidth="1"/>
    <col min="8984" max="8984" width="13.109375" style="3" bestFit="1" customWidth="1"/>
    <col min="8985" max="8985" width="9.44140625" style="3" customWidth="1"/>
    <col min="8986" max="8986" width="13.88671875" style="3" customWidth="1"/>
    <col min="8987" max="8987" width="10.5546875" style="3" bestFit="1" customWidth="1"/>
    <col min="8988" max="8989" width="10.5546875" style="3" customWidth="1"/>
    <col min="8990" max="8990" width="13.109375" style="3" bestFit="1" customWidth="1"/>
    <col min="8991" max="9216" width="9.109375" style="3"/>
    <col min="9217" max="9217" width="27.44140625" style="3" customWidth="1"/>
    <col min="9218" max="9218" width="13.88671875" style="3" customWidth="1"/>
    <col min="9219" max="9219" width="10.5546875" style="3" bestFit="1" customWidth="1"/>
    <col min="9220" max="9220" width="10.5546875" style="3" customWidth="1"/>
    <col min="9221" max="9221" width="11.109375" style="3" bestFit="1" customWidth="1"/>
    <col min="9222" max="9222" width="13.109375" style="3" bestFit="1" customWidth="1"/>
    <col min="9223" max="9223" width="9.44140625" style="3" customWidth="1"/>
    <col min="9224" max="9224" width="13.5546875" style="3" customWidth="1"/>
    <col min="9225" max="9225" width="10.5546875" style="3" bestFit="1" customWidth="1"/>
    <col min="9226" max="9227" width="10.5546875" style="3" customWidth="1"/>
    <col min="9228" max="9228" width="13.109375" style="3" bestFit="1" customWidth="1"/>
    <col min="9229" max="9229" width="9.44140625" style="3" customWidth="1"/>
    <col min="9230" max="9230" width="13.88671875" style="3" customWidth="1"/>
    <col min="9231" max="9231" width="10.5546875" style="3" bestFit="1" customWidth="1"/>
    <col min="9232" max="9233" width="10.5546875" style="3" customWidth="1"/>
    <col min="9234" max="9234" width="13.109375" style="3" bestFit="1" customWidth="1"/>
    <col min="9235" max="9235" width="9.44140625" style="3" customWidth="1"/>
    <col min="9236" max="9236" width="13.88671875" style="3" customWidth="1"/>
    <col min="9237" max="9237" width="10.5546875" style="3" bestFit="1" customWidth="1"/>
    <col min="9238" max="9239" width="10.5546875" style="3" customWidth="1"/>
    <col min="9240" max="9240" width="13.109375" style="3" bestFit="1" customWidth="1"/>
    <col min="9241" max="9241" width="9.44140625" style="3" customWidth="1"/>
    <col min="9242" max="9242" width="13.88671875" style="3" customWidth="1"/>
    <col min="9243" max="9243" width="10.5546875" style="3" bestFit="1" customWidth="1"/>
    <col min="9244" max="9245" width="10.5546875" style="3" customWidth="1"/>
    <col min="9246" max="9246" width="13.109375" style="3" bestFit="1" customWidth="1"/>
    <col min="9247" max="9472" width="9.109375" style="3"/>
    <col min="9473" max="9473" width="27.44140625" style="3" customWidth="1"/>
    <col min="9474" max="9474" width="13.88671875" style="3" customWidth="1"/>
    <col min="9475" max="9475" width="10.5546875" style="3" bestFit="1" customWidth="1"/>
    <col min="9476" max="9476" width="10.5546875" style="3" customWidth="1"/>
    <col min="9477" max="9477" width="11.109375" style="3" bestFit="1" customWidth="1"/>
    <col min="9478" max="9478" width="13.109375" style="3" bestFit="1" customWidth="1"/>
    <col min="9479" max="9479" width="9.44140625" style="3" customWidth="1"/>
    <col min="9480" max="9480" width="13.5546875" style="3" customWidth="1"/>
    <col min="9481" max="9481" width="10.5546875" style="3" bestFit="1" customWidth="1"/>
    <col min="9482" max="9483" width="10.5546875" style="3" customWidth="1"/>
    <col min="9484" max="9484" width="13.109375" style="3" bestFit="1" customWidth="1"/>
    <col min="9485" max="9485" width="9.44140625" style="3" customWidth="1"/>
    <col min="9486" max="9486" width="13.88671875" style="3" customWidth="1"/>
    <col min="9487" max="9487" width="10.5546875" style="3" bestFit="1" customWidth="1"/>
    <col min="9488" max="9489" width="10.5546875" style="3" customWidth="1"/>
    <col min="9490" max="9490" width="13.109375" style="3" bestFit="1" customWidth="1"/>
    <col min="9491" max="9491" width="9.44140625" style="3" customWidth="1"/>
    <col min="9492" max="9492" width="13.88671875" style="3" customWidth="1"/>
    <col min="9493" max="9493" width="10.5546875" style="3" bestFit="1" customWidth="1"/>
    <col min="9494" max="9495" width="10.5546875" style="3" customWidth="1"/>
    <col min="9496" max="9496" width="13.109375" style="3" bestFit="1" customWidth="1"/>
    <col min="9497" max="9497" width="9.44140625" style="3" customWidth="1"/>
    <col min="9498" max="9498" width="13.88671875" style="3" customWidth="1"/>
    <col min="9499" max="9499" width="10.5546875" style="3" bestFit="1" customWidth="1"/>
    <col min="9500" max="9501" width="10.5546875" style="3" customWidth="1"/>
    <col min="9502" max="9502" width="13.109375" style="3" bestFit="1" customWidth="1"/>
    <col min="9503" max="9728" width="9.109375" style="3"/>
    <col min="9729" max="9729" width="27.44140625" style="3" customWidth="1"/>
    <col min="9730" max="9730" width="13.88671875" style="3" customWidth="1"/>
    <col min="9731" max="9731" width="10.5546875" style="3" bestFit="1" customWidth="1"/>
    <col min="9732" max="9732" width="10.5546875" style="3" customWidth="1"/>
    <col min="9733" max="9733" width="11.109375" style="3" bestFit="1" customWidth="1"/>
    <col min="9734" max="9734" width="13.109375" style="3" bestFit="1" customWidth="1"/>
    <col min="9735" max="9735" width="9.44140625" style="3" customWidth="1"/>
    <col min="9736" max="9736" width="13.5546875" style="3" customWidth="1"/>
    <col min="9737" max="9737" width="10.5546875" style="3" bestFit="1" customWidth="1"/>
    <col min="9738" max="9739" width="10.5546875" style="3" customWidth="1"/>
    <col min="9740" max="9740" width="13.109375" style="3" bestFit="1" customWidth="1"/>
    <col min="9741" max="9741" width="9.44140625" style="3" customWidth="1"/>
    <col min="9742" max="9742" width="13.88671875" style="3" customWidth="1"/>
    <col min="9743" max="9743" width="10.5546875" style="3" bestFit="1" customWidth="1"/>
    <col min="9744" max="9745" width="10.5546875" style="3" customWidth="1"/>
    <col min="9746" max="9746" width="13.109375" style="3" bestFit="1" customWidth="1"/>
    <col min="9747" max="9747" width="9.44140625" style="3" customWidth="1"/>
    <col min="9748" max="9748" width="13.88671875" style="3" customWidth="1"/>
    <col min="9749" max="9749" width="10.5546875" style="3" bestFit="1" customWidth="1"/>
    <col min="9750" max="9751" width="10.5546875" style="3" customWidth="1"/>
    <col min="9752" max="9752" width="13.109375" style="3" bestFit="1" customWidth="1"/>
    <col min="9753" max="9753" width="9.44140625" style="3" customWidth="1"/>
    <col min="9754" max="9754" width="13.88671875" style="3" customWidth="1"/>
    <col min="9755" max="9755" width="10.5546875" style="3" bestFit="1" customWidth="1"/>
    <col min="9756" max="9757" width="10.5546875" style="3" customWidth="1"/>
    <col min="9758" max="9758" width="13.109375" style="3" bestFit="1" customWidth="1"/>
    <col min="9759" max="9984" width="9.109375" style="3"/>
    <col min="9985" max="9985" width="27.44140625" style="3" customWidth="1"/>
    <col min="9986" max="9986" width="13.88671875" style="3" customWidth="1"/>
    <col min="9987" max="9987" width="10.5546875" style="3" bestFit="1" customWidth="1"/>
    <col min="9988" max="9988" width="10.5546875" style="3" customWidth="1"/>
    <col min="9989" max="9989" width="11.109375" style="3" bestFit="1" customWidth="1"/>
    <col min="9990" max="9990" width="13.109375" style="3" bestFit="1" customWidth="1"/>
    <col min="9991" max="9991" width="9.44140625" style="3" customWidth="1"/>
    <col min="9992" max="9992" width="13.5546875" style="3" customWidth="1"/>
    <col min="9993" max="9993" width="10.5546875" style="3" bestFit="1" customWidth="1"/>
    <col min="9994" max="9995" width="10.5546875" style="3" customWidth="1"/>
    <col min="9996" max="9996" width="13.109375" style="3" bestFit="1" customWidth="1"/>
    <col min="9997" max="9997" width="9.44140625" style="3" customWidth="1"/>
    <col min="9998" max="9998" width="13.88671875" style="3" customWidth="1"/>
    <col min="9999" max="9999" width="10.5546875" style="3" bestFit="1" customWidth="1"/>
    <col min="10000" max="10001" width="10.5546875" style="3" customWidth="1"/>
    <col min="10002" max="10002" width="13.109375" style="3" bestFit="1" customWidth="1"/>
    <col min="10003" max="10003" width="9.44140625" style="3" customWidth="1"/>
    <col min="10004" max="10004" width="13.88671875" style="3" customWidth="1"/>
    <col min="10005" max="10005" width="10.5546875" style="3" bestFit="1" customWidth="1"/>
    <col min="10006" max="10007" width="10.5546875" style="3" customWidth="1"/>
    <col min="10008" max="10008" width="13.109375" style="3" bestFit="1" customWidth="1"/>
    <col min="10009" max="10009" width="9.44140625" style="3" customWidth="1"/>
    <col min="10010" max="10010" width="13.88671875" style="3" customWidth="1"/>
    <col min="10011" max="10011" width="10.5546875" style="3" bestFit="1" customWidth="1"/>
    <col min="10012" max="10013" width="10.5546875" style="3" customWidth="1"/>
    <col min="10014" max="10014" width="13.109375" style="3" bestFit="1" customWidth="1"/>
    <col min="10015" max="10240" width="9.109375" style="3"/>
    <col min="10241" max="10241" width="27.44140625" style="3" customWidth="1"/>
    <col min="10242" max="10242" width="13.88671875" style="3" customWidth="1"/>
    <col min="10243" max="10243" width="10.5546875" style="3" bestFit="1" customWidth="1"/>
    <col min="10244" max="10244" width="10.5546875" style="3" customWidth="1"/>
    <col min="10245" max="10245" width="11.109375" style="3" bestFit="1" customWidth="1"/>
    <col min="10246" max="10246" width="13.109375" style="3" bestFit="1" customWidth="1"/>
    <col min="10247" max="10247" width="9.44140625" style="3" customWidth="1"/>
    <col min="10248" max="10248" width="13.5546875" style="3" customWidth="1"/>
    <col min="10249" max="10249" width="10.5546875" style="3" bestFit="1" customWidth="1"/>
    <col min="10250" max="10251" width="10.5546875" style="3" customWidth="1"/>
    <col min="10252" max="10252" width="13.109375" style="3" bestFit="1" customWidth="1"/>
    <col min="10253" max="10253" width="9.44140625" style="3" customWidth="1"/>
    <col min="10254" max="10254" width="13.88671875" style="3" customWidth="1"/>
    <col min="10255" max="10255" width="10.5546875" style="3" bestFit="1" customWidth="1"/>
    <col min="10256" max="10257" width="10.5546875" style="3" customWidth="1"/>
    <col min="10258" max="10258" width="13.109375" style="3" bestFit="1" customWidth="1"/>
    <col min="10259" max="10259" width="9.44140625" style="3" customWidth="1"/>
    <col min="10260" max="10260" width="13.88671875" style="3" customWidth="1"/>
    <col min="10261" max="10261" width="10.5546875" style="3" bestFit="1" customWidth="1"/>
    <col min="10262" max="10263" width="10.5546875" style="3" customWidth="1"/>
    <col min="10264" max="10264" width="13.109375" style="3" bestFit="1" customWidth="1"/>
    <col min="10265" max="10265" width="9.44140625" style="3" customWidth="1"/>
    <col min="10266" max="10266" width="13.88671875" style="3" customWidth="1"/>
    <col min="10267" max="10267" width="10.5546875" style="3" bestFit="1" customWidth="1"/>
    <col min="10268" max="10269" width="10.5546875" style="3" customWidth="1"/>
    <col min="10270" max="10270" width="13.109375" style="3" bestFit="1" customWidth="1"/>
    <col min="10271" max="10496" width="9.109375" style="3"/>
    <col min="10497" max="10497" width="27.44140625" style="3" customWidth="1"/>
    <col min="10498" max="10498" width="13.88671875" style="3" customWidth="1"/>
    <col min="10499" max="10499" width="10.5546875" style="3" bestFit="1" customWidth="1"/>
    <col min="10500" max="10500" width="10.5546875" style="3" customWidth="1"/>
    <col min="10501" max="10501" width="11.109375" style="3" bestFit="1" customWidth="1"/>
    <col min="10502" max="10502" width="13.109375" style="3" bestFit="1" customWidth="1"/>
    <col min="10503" max="10503" width="9.44140625" style="3" customWidth="1"/>
    <col min="10504" max="10504" width="13.5546875" style="3" customWidth="1"/>
    <col min="10505" max="10505" width="10.5546875" style="3" bestFit="1" customWidth="1"/>
    <col min="10506" max="10507" width="10.5546875" style="3" customWidth="1"/>
    <col min="10508" max="10508" width="13.109375" style="3" bestFit="1" customWidth="1"/>
    <col min="10509" max="10509" width="9.44140625" style="3" customWidth="1"/>
    <col min="10510" max="10510" width="13.88671875" style="3" customWidth="1"/>
    <col min="10511" max="10511" width="10.5546875" style="3" bestFit="1" customWidth="1"/>
    <col min="10512" max="10513" width="10.5546875" style="3" customWidth="1"/>
    <col min="10514" max="10514" width="13.109375" style="3" bestFit="1" customWidth="1"/>
    <col min="10515" max="10515" width="9.44140625" style="3" customWidth="1"/>
    <col min="10516" max="10516" width="13.88671875" style="3" customWidth="1"/>
    <col min="10517" max="10517" width="10.5546875" style="3" bestFit="1" customWidth="1"/>
    <col min="10518" max="10519" width="10.5546875" style="3" customWidth="1"/>
    <col min="10520" max="10520" width="13.109375" style="3" bestFit="1" customWidth="1"/>
    <col min="10521" max="10521" width="9.44140625" style="3" customWidth="1"/>
    <col min="10522" max="10522" width="13.88671875" style="3" customWidth="1"/>
    <col min="10523" max="10523" width="10.5546875" style="3" bestFit="1" customWidth="1"/>
    <col min="10524" max="10525" width="10.5546875" style="3" customWidth="1"/>
    <col min="10526" max="10526" width="13.109375" style="3" bestFit="1" customWidth="1"/>
    <col min="10527" max="10752" width="9.109375" style="3"/>
    <col min="10753" max="10753" width="27.44140625" style="3" customWidth="1"/>
    <col min="10754" max="10754" width="13.88671875" style="3" customWidth="1"/>
    <col min="10755" max="10755" width="10.5546875" style="3" bestFit="1" customWidth="1"/>
    <col min="10756" max="10756" width="10.5546875" style="3" customWidth="1"/>
    <col min="10757" max="10757" width="11.109375" style="3" bestFit="1" customWidth="1"/>
    <col min="10758" max="10758" width="13.109375" style="3" bestFit="1" customWidth="1"/>
    <col min="10759" max="10759" width="9.44140625" style="3" customWidth="1"/>
    <col min="10760" max="10760" width="13.5546875" style="3" customWidth="1"/>
    <col min="10761" max="10761" width="10.5546875" style="3" bestFit="1" customWidth="1"/>
    <col min="10762" max="10763" width="10.5546875" style="3" customWidth="1"/>
    <col min="10764" max="10764" width="13.109375" style="3" bestFit="1" customWidth="1"/>
    <col min="10765" max="10765" width="9.44140625" style="3" customWidth="1"/>
    <col min="10766" max="10766" width="13.88671875" style="3" customWidth="1"/>
    <col min="10767" max="10767" width="10.5546875" style="3" bestFit="1" customWidth="1"/>
    <col min="10768" max="10769" width="10.5546875" style="3" customWidth="1"/>
    <col min="10770" max="10770" width="13.109375" style="3" bestFit="1" customWidth="1"/>
    <col min="10771" max="10771" width="9.44140625" style="3" customWidth="1"/>
    <col min="10772" max="10772" width="13.88671875" style="3" customWidth="1"/>
    <col min="10773" max="10773" width="10.5546875" style="3" bestFit="1" customWidth="1"/>
    <col min="10774" max="10775" width="10.5546875" style="3" customWidth="1"/>
    <col min="10776" max="10776" width="13.109375" style="3" bestFit="1" customWidth="1"/>
    <col min="10777" max="10777" width="9.44140625" style="3" customWidth="1"/>
    <col min="10778" max="10778" width="13.88671875" style="3" customWidth="1"/>
    <col min="10779" max="10779" width="10.5546875" style="3" bestFit="1" customWidth="1"/>
    <col min="10780" max="10781" width="10.5546875" style="3" customWidth="1"/>
    <col min="10782" max="10782" width="13.109375" style="3" bestFit="1" customWidth="1"/>
    <col min="10783" max="11008" width="9.109375" style="3"/>
    <col min="11009" max="11009" width="27.44140625" style="3" customWidth="1"/>
    <col min="11010" max="11010" width="13.88671875" style="3" customWidth="1"/>
    <col min="11011" max="11011" width="10.5546875" style="3" bestFit="1" customWidth="1"/>
    <col min="11012" max="11012" width="10.5546875" style="3" customWidth="1"/>
    <col min="11013" max="11013" width="11.109375" style="3" bestFit="1" customWidth="1"/>
    <col min="11014" max="11014" width="13.109375" style="3" bestFit="1" customWidth="1"/>
    <col min="11015" max="11015" width="9.44140625" style="3" customWidth="1"/>
    <col min="11016" max="11016" width="13.5546875" style="3" customWidth="1"/>
    <col min="11017" max="11017" width="10.5546875" style="3" bestFit="1" customWidth="1"/>
    <col min="11018" max="11019" width="10.5546875" style="3" customWidth="1"/>
    <col min="11020" max="11020" width="13.109375" style="3" bestFit="1" customWidth="1"/>
    <col min="11021" max="11021" width="9.44140625" style="3" customWidth="1"/>
    <col min="11022" max="11022" width="13.88671875" style="3" customWidth="1"/>
    <col min="11023" max="11023" width="10.5546875" style="3" bestFit="1" customWidth="1"/>
    <col min="11024" max="11025" width="10.5546875" style="3" customWidth="1"/>
    <col min="11026" max="11026" width="13.109375" style="3" bestFit="1" customWidth="1"/>
    <col min="11027" max="11027" width="9.44140625" style="3" customWidth="1"/>
    <col min="11028" max="11028" width="13.88671875" style="3" customWidth="1"/>
    <col min="11029" max="11029" width="10.5546875" style="3" bestFit="1" customWidth="1"/>
    <col min="11030" max="11031" width="10.5546875" style="3" customWidth="1"/>
    <col min="11032" max="11032" width="13.109375" style="3" bestFit="1" customWidth="1"/>
    <col min="11033" max="11033" width="9.44140625" style="3" customWidth="1"/>
    <col min="11034" max="11034" width="13.88671875" style="3" customWidth="1"/>
    <col min="11035" max="11035" width="10.5546875" style="3" bestFit="1" customWidth="1"/>
    <col min="11036" max="11037" width="10.5546875" style="3" customWidth="1"/>
    <col min="11038" max="11038" width="13.109375" style="3" bestFit="1" customWidth="1"/>
    <col min="11039" max="11264" width="9.109375" style="3"/>
    <col min="11265" max="11265" width="27.44140625" style="3" customWidth="1"/>
    <col min="11266" max="11266" width="13.88671875" style="3" customWidth="1"/>
    <col min="11267" max="11267" width="10.5546875" style="3" bestFit="1" customWidth="1"/>
    <col min="11268" max="11268" width="10.5546875" style="3" customWidth="1"/>
    <col min="11269" max="11269" width="11.109375" style="3" bestFit="1" customWidth="1"/>
    <col min="11270" max="11270" width="13.109375" style="3" bestFit="1" customWidth="1"/>
    <col min="11271" max="11271" width="9.44140625" style="3" customWidth="1"/>
    <col min="11272" max="11272" width="13.5546875" style="3" customWidth="1"/>
    <col min="11273" max="11273" width="10.5546875" style="3" bestFit="1" customWidth="1"/>
    <col min="11274" max="11275" width="10.5546875" style="3" customWidth="1"/>
    <col min="11276" max="11276" width="13.109375" style="3" bestFit="1" customWidth="1"/>
    <col min="11277" max="11277" width="9.44140625" style="3" customWidth="1"/>
    <col min="11278" max="11278" width="13.88671875" style="3" customWidth="1"/>
    <col min="11279" max="11279" width="10.5546875" style="3" bestFit="1" customWidth="1"/>
    <col min="11280" max="11281" width="10.5546875" style="3" customWidth="1"/>
    <col min="11282" max="11282" width="13.109375" style="3" bestFit="1" customWidth="1"/>
    <col min="11283" max="11283" width="9.44140625" style="3" customWidth="1"/>
    <col min="11284" max="11284" width="13.88671875" style="3" customWidth="1"/>
    <col min="11285" max="11285" width="10.5546875" style="3" bestFit="1" customWidth="1"/>
    <col min="11286" max="11287" width="10.5546875" style="3" customWidth="1"/>
    <col min="11288" max="11288" width="13.109375" style="3" bestFit="1" customWidth="1"/>
    <col min="11289" max="11289" width="9.44140625" style="3" customWidth="1"/>
    <col min="11290" max="11290" width="13.88671875" style="3" customWidth="1"/>
    <col min="11291" max="11291" width="10.5546875" style="3" bestFit="1" customWidth="1"/>
    <col min="11292" max="11293" width="10.5546875" style="3" customWidth="1"/>
    <col min="11294" max="11294" width="13.109375" style="3" bestFit="1" customWidth="1"/>
    <col min="11295" max="11520" width="9.109375" style="3"/>
    <col min="11521" max="11521" width="27.44140625" style="3" customWidth="1"/>
    <col min="11522" max="11522" width="13.88671875" style="3" customWidth="1"/>
    <col min="11523" max="11523" width="10.5546875" style="3" bestFit="1" customWidth="1"/>
    <col min="11524" max="11524" width="10.5546875" style="3" customWidth="1"/>
    <col min="11525" max="11525" width="11.109375" style="3" bestFit="1" customWidth="1"/>
    <col min="11526" max="11526" width="13.109375" style="3" bestFit="1" customWidth="1"/>
    <col min="11527" max="11527" width="9.44140625" style="3" customWidth="1"/>
    <col min="11528" max="11528" width="13.5546875" style="3" customWidth="1"/>
    <col min="11529" max="11529" width="10.5546875" style="3" bestFit="1" customWidth="1"/>
    <col min="11530" max="11531" width="10.5546875" style="3" customWidth="1"/>
    <col min="11532" max="11532" width="13.109375" style="3" bestFit="1" customWidth="1"/>
    <col min="11533" max="11533" width="9.44140625" style="3" customWidth="1"/>
    <col min="11534" max="11534" width="13.88671875" style="3" customWidth="1"/>
    <col min="11535" max="11535" width="10.5546875" style="3" bestFit="1" customWidth="1"/>
    <col min="11536" max="11537" width="10.5546875" style="3" customWidth="1"/>
    <col min="11538" max="11538" width="13.109375" style="3" bestFit="1" customWidth="1"/>
    <col min="11539" max="11539" width="9.44140625" style="3" customWidth="1"/>
    <col min="11540" max="11540" width="13.88671875" style="3" customWidth="1"/>
    <col min="11541" max="11541" width="10.5546875" style="3" bestFit="1" customWidth="1"/>
    <col min="11542" max="11543" width="10.5546875" style="3" customWidth="1"/>
    <col min="11544" max="11544" width="13.109375" style="3" bestFit="1" customWidth="1"/>
    <col min="11545" max="11545" width="9.44140625" style="3" customWidth="1"/>
    <col min="11546" max="11546" width="13.88671875" style="3" customWidth="1"/>
    <col min="11547" max="11547" width="10.5546875" style="3" bestFit="1" customWidth="1"/>
    <col min="11548" max="11549" width="10.5546875" style="3" customWidth="1"/>
    <col min="11550" max="11550" width="13.109375" style="3" bestFit="1" customWidth="1"/>
    <col min="11551" max="11776" width="9.109375" style="3"/>
    <col min="11777" max="11777" width="27.44140625" style="3" customWidth="1"/>
    <col min="11778" max="11778" width="13.88671875" style="3" customWidth="1"/>
    <col min="11779" max="11779" width="10.5546875" style="3" bestFit="1" customWidth="1"/>
    <col min="11780" max="11780" width="10.5546875" style="3" customWidth="1"/>
    <col min="11781" max="11781" width="11.109375" style="3" bestFit="1" customWidth="1"/>
    <col min="11782" max="11782" width="13.109375" style="3" bestFit="1" customWidth="1"/>
    <col min="11783" max="11783" width="9.44140625" style="3" customWidth="1"/>
    <col min="11784" max="11784" width="13.5546875" style="3" customWidth="1"/>
    <col min="11785" max="11785" width="10.5546875" style="3" bestFit="1" customWidth="1"/>
    <col min="11786" max="11787" width="10.5546875" style="3" customWidth="1"/>
    <col min="11788" max="11788" width="13.109375" style="3" bestFit="1" customWidth="1"/>
    <col min="11789" max="11789" width="9.44140625" style="3" customWidth="1"/>
    <col min="11790" max="11790" width="13.88671875" style="3" customWidth="1"/>
    <col min="11791" max="11791" width="10.5546875" style="3" bestFit="1" customWidth="1"/>
    <col min="11792" max="11793" width="10.5546875" style="3" customWidth="1"/>
    <col min="11794" max="11794" width="13.109375" style="3" bestFit="1" customWidth="1"/>
    <col min="11795" max="11795" width="9.44140625" style="3" customWidth="1"/>
    <col min="11796" max="11796" width="13.88671875" style="3" customWidth="1"/>
    <col min="11797" max="11797" width="10.5546875" style="3" bestFit="1" customWidth="1"/>
    <col min="11798" max="11799" width="10.5546875" style="3" customWidth="1"/>
    <col min="11800" max="11800" width="13.109375" style="3" bestFit="1" customWidth="1"/>
    <col min="11801" max="11801" width="9.44140625" style="3" customWidth="1"/>
    <col min="11802" max="11802" width="13.88671875" style="3" customWidth="1"/>
    <col min="11803" max="11803" width="10.5546875" style="3" bestFit="1" customWidth="1"/>
    <col min="11804" max="11805" width="10.5546875" style="3" customWidth="1"/>
    <col min="11806" max="11806" width="13.109375" style="3" bestFit="1" customWidth="1"/>
    <col min="11807" max="12032" width="9.109375" style="3"/>
    <col min="12033" max="12033" width="27.44140625" style="3" customWidth="1"/>
    <col min="12034" max="12034" width="13.88671875" style="3" customWidth="1"/>
    <col min="12035" max="12035" width="10.5546875" style="3" bestFit="1" customWidth="1"/>
    <col min="12036" max="12036" width="10.5546875" style="3" customWidth="1"/>
    <col min="12037" max="12037" width="11.109375" style="3" bestFit="1" customWidth="1"/>
    <col min="12038" max="12038" width="13.109375" style="3" bestFit="1" customWidth="1"/>
    <col min="12039" max="12039" width="9.44140625" style="3" customWidth="1"/>
    <col min="12040" max="12040" width="13.5546875" style="3" customWidth="1"/>
    <col min="12041" max="12041" width="10.5546875" style="3" bestFit="1" customWidth="1"/>
    <col min="12042" max="12043" width="10.5546875" style="3" customWidth="1"/>
    <col min="12044" max="12044" width="13.109375" style="3" bestFit="1" customWidth="1"/>
    <col min="12045" max="12045" width="9.44140625" style="3" customWidth="1"/>
    <col min="12046" max="12046" width="13.88671875" style="3" customWidth="1"/>
    <col min="12047" max="12047" width="10.5546875" style="3" bestFit="1" customWidth="1"/>
    <col min="12048" max="12049" width="10.5546875" style="3" customWidth="1"/>
    <col min="12050" max="12050" width="13.109375" style="3" bestFit="1" customWidth="1"/>
    <col min="12051" max="12051" width="9.44140625" style="3" customWidth="1"/>
    <col min="12052" max="12052" width="13.88671875" style="3" customWidth="1"/>
    <col min="12053" max="12053" width="10.5546875" style="3" bestFit="1" customWidth="1"/>
    <col min="12054" max="12055" width="10.5546875" style="3" customWidth="1"/>
    <col min="12056" max="12056" width="13.109375" style="3" bestFit="1" customWidth="1"/>
    <col min="12057" max="12057" width="9.44140625" style="3" customWidth="1"/>
    <col min="12058" max="12058" width="13.88671875" style="3" customWidth="1"/>
    <col min="12059" max="12059" width="10.5546875" style="3" bestFit="1" customWidth="1"/>
    <col min="12060" max="12061" width="10.5546875" style="3" customWidth="1"/>
    <col min="12062" max="12062" width="13.109375" style="3" bestFit="1" customWidth="1"/>
    <col min="12063" max="12288" width="9.109375" style="3"/>
    <col min="12289" max="12289" width="27.44140625" style="3" customWidth="1"/>
    <col min="12290" max="12290" width="13.88671875" style="3" customWidth="1"/>
    <col min="12291" max="12291" width="10.5546875" style="3" bestFit="1" customWidth="1"/>
    <col min="12292" max="12292" width="10.5546875" style="3" customWidth="1"/>
    <col min="12293" max="12293" width="11.109375" style="3" bestFit="1" customWidth="1"/>
    <col min="12294" max="12294" width="13.109375" style="3" bestFit="1" customWidth="1"/>
    <col min="12295" max="12295" width="9.44140625" style="3" customWidth="1"/>
    <col min="12296" max="12296" width="13.5546875" style="3" customWidth="1"/>
    <col min="12297" max="12297" width="10.5546875" style="3" bestFit="1" customWidth="1"/>
    <col min="12298" max="12299" width="10.5546875" style="3" customWidth="1"/>
    <col min="12300" max="12300" width="13.109375" style="3" bestFit="1" customWidth="1"/>
    <col min="12301" max="12301" width="9.44140625" style="3" customWidth="1"/>
    <col min="12302" max="12302" width="13.88671875" style="3" customWidth="1"/>
    <col min="12303" max="12303" width="10.5546875" style="3" bestFit="1" customWidth="1"/>
    <col min="12304" max="12305" width="10.5546875" style="3" customWidth="1"/>
    <col min="12306" max="12306" width="13.109375" style="3" bestFit="1" customWidth="1"/>
    <col min="12307" max="12307" width="9.44140625" style="3" customWidth="1"/>
    <col min="12308" max="12308" width="13.88671875" style="3" customWidth="1"/>
    <col min="12309" max="12309" width="10.5546875" style="3" bestFit="1" customWidth="1"/>
    <col min="12310" max="12311" width="10.5546875" style="3" customWidth="1"/>
    <col min="12312" max="12312" width="13.109375" style="3" bestFit="1" customWidth="1"/>
    <col min="12313" max="12313" width="9.44140625" style="3" customWidth="1"/>
    <col min="12314" max="12314" width="13.88671875" style="3" customWidth="1"/>
    <col min="12315" max="12315" width="10.5546875" style="3" bestFit="1" customWidth="1"/>
    <col min="12316" max="12317" width="10.5546875" style="3" customWidth="1"/>
    <col min="12318" max="12318" width="13.109375" style="3" bestFit="1" customWidth="1"/>
    <col min="12319" max="12544" width="9.109375" style="3"/>
    <col min="12545" max="12545" width="27.44140625" style="3" customWidth="1"/>
    <col min="12546" max="12546" width="13.88671875" style="3" customWidth="1"/>
    <col min="12547" max="12547" width="10.5546875" style="3" bestFit="1" customWidth="1"/>
    <col min="12548" max="12548" width="10.5546875" style="3" customWidth="1"/>
    <col min="12549" max="12549" width="11.109375" style="3" bestFit="1" customWidth="1"/>
    <col min="12550" max="12550" width="13.109375" style="3" bestFit="1" customWidth="1"/>
    <col min="12551" max="12551" width="9.44140625" style="3" customWidth="1"/>
    <col min="12552" max="12552" width="13.5546875" style="3" customWidth="1"/>
    <col min="12553" max="12553" width="10.5546875" style="3" bestFit="1" customWidth="1"/>
    <col min="12554" max="12555" width="10.5546875" style="3" customWidth="1"/>
    <col min="12556" max="12556" width="13.109375" style="3" bestFit="1" customWidth="1"/>
    <col min="12557" max="12557" width="9.44140625" style="3" customWidth="1"/>
    <col min="12558" max="12558" width="13.88671875" style="3" customWidth="1"/>
    <col min="12559" max="12559" width="10.5546875" style="3" bestFit="1" customWidth="1"/>
    <col min="12560" max="12561" width="10.5546875" style="3" customWidth="1"/>
    <col min="12562" max="12562" width="13.109375" style="3" bestFit="1" customWidth="1"/>
    <col min="12563" max="12563" width="9.44140625" style="3" customWidth="1"/>
    <col min="12564" max="12564" width="13.88671875" style="3" customWidth="1"/>
    <col min="12565" max="12565" width="10.5546875" style="3" bestFit="1" customWidth="1"/>
    <col min="12566" max="12567" width="10.5546875" style="3" customWidth="1"/>
    <col min="12568" max="12568" width="13.109375" style="3" bestFit="1" customWidth="1"/>
    <col min="12569" max="12569" width="9.44140625" style="3" customWidth="1"/>
    <col min="12570" max="12570" width="13.88671875" style="3" customWidth="1"/>
    <col min="12571" max="12571" width="10.5546875" style="3" bestFit="1" customWidth="1"/>
    <col min="12572" max="12573" width="10.5546875" style="3" customWidth="1"/>
    <col min="12574" max="12574" width="13.109375" style="3" bestFit="1" customWidth="1"/>
    <col min="12575" max="12800" width="9.109375" style="3"/>
    <col min="12801" max="12801" width="27.44140625" style="3" customWidth="1"/>
    <col min="12802" max="12802" width="13.88671875" style="3" customWidth="1"/>
    <col min="12803" max="12803" width="10.5546875" style="3" bestFit="1" customWidth="1"/>
    <col min="12804" max="12804" width="10.5546875" style="3" customWidth="1"/>
    <col min="12805" max="12805" width="11.109375" style="3" bestFit="1" customWidth="1"/>
    <col min="12806" max="12806" width="13.109375" style="3" bestFit="1" customWidth="1"/>
    <col min="12807" max="12807" width="9.44140625" style="3" customWidth="1"/>
    <col min="12808" max="12808" width="13.5546875" style="3" customWidth="1"/>
    <col min="12809" max="12809" width="10.5546875" style="3" bestFit="1" customWidth="1"/>
    <col min="12810" max="12811" width="10.5546875" style="3" customWidth="1"/>
    <col min="12812" max="12812" width="13.109375" style="3" bestFit="1" customWidth="1"/>
    <col min="12813" max="12813" width="9.44140625" style="3" customWidth="1"/>
    <col min="12814" max="12814" width="13.88671875" style="3" customWidth="1"/>
    <col min="12815" max="12815" width="10.5546875" style="3" bestFit="1" customWidth="1"/>
    <col min="12816" max="12817" width="10.5546875" style="3" customWidth="1"/>
    <col min="12818" max="12818" width="13.109375" style="3" bestFit="1" customWidth="1"/>
    <col min="12819" max="12819" width="9.44140625" style="3" customWidth="1"/>
    <col min="12820" max="12820" width="13.88671875" style="3" customWidth="1"/>
    <col min="12821" max="12821" width="10.5546875" style="3" bestFit="1" customWidth="1"/>
    <col min="12822" max="12823" width="10.5546875" style="3" customWidth="1"/>
    <col min="12824" max="12824" width="13.109375" style="3" bestFit="1" customWidth="1"/>
    <col min="12825" max="12825" width="9.44140625" style="3" customWidth="1"/>
    <col min="12826" max="12826" width="13.88671875" style="3" customWidth="1"/>
    <col min="12827" max="12827" width="10.5546875" style="3" bestFit="1" customWidth="1"/>
    <col min="12828" max="12829" width="10.5546875" style="3" customWidth="1"/>
    <col min="12830" max="12830" width="13.109375" style="3" bestFit="1" customWidth="1"/>
    <col min="12831" max="13056" width="9.109375" style="3"/>
    <col min="13057" max="13057" width="27.44140625" style="3" customWidth="1"/>
    <col min="13058" max="13058" width="13.88671875" style="3" customWidth="1"/>
    <col min="13059" max="13059" width="10.5546875" style="3" bestFit="1" customWidth="1"/>
    <col min="13060" max="13060" width="10.5546875" style="3" customWidth="1"/>
    <col min="13061" max="13061" width="11.109375" style="3" bestFit="1" customWidth="1"/>
    <col min="13062" max="13062" width="13.109375" style="3" bestFit="1" customWidth="1"/>
    <col min="13063" max="13063" width="9.44140625" style="3" customWidth="1"/>
    <col min="13064" max="13064" width="13.5546875" style="3" customWidth="1"/>
    <col min="13065" max="13065" width="10.5546875" style="3" bestFit="1" customWidth="1"/>
    <col min="13066" max="13067" width="10.5546875" style="3" customWidth="1"/>
    <col min="13068" max="13068" width="13.109375" style="3" bestFit="1" customWidth="1"/>
    <col min="13069" max="13069" width="9.44140625" style="3" customWidth="1"/>
    <col min="13070" max="13070" width="13.88671875" style="3" customWidth="1"/>
    <col min="13071" max="13071" width="10.5546875" style="3" bestFit="1" customWidth="1"/>
    <col min="13072" max="13073" width="10.5546875" style="3" customWidth="1"/>
    <col min="13074" max="13074" width="13.109375" style="3" bestFit="1" customWidth="1"/>
    <col min="13075" max="13075" width="9.44140625" style="3" customWidth="1"/>
    <col min="13076" max="13076" width="13.88671875" style="3" customWidth="1"/>
    <col min="13077" max="13077" width="10.5546875" style="3" bestFit="1" customWidth="1"/>
    <col min="13078" max="13079" width="10.5546875" style="3" customWidth="1"/>
    <col min="13080" max="13080" width="13.109375" style="3" bestFit="1" customWidth="1"/>
    <col min="13081" max="13081" width="9.44140625" style="3" customWidth="1"/>
    <col min="13082" max="13082" width="13.88671875" style="3" customWidth="1"/>
    <col min="13083" max="13083" width="10.5546875" style="3" bestFit="1" customWidth="1"/>
    <col min="13084" max="13085" width="10.5546875" style="3" customWidth="1"/>
    <col min="13086" max="13086" width="13.109375" style="3" bestFit="1" customWidth="1"/>
    <col min="13087" max="13312" width="9.109375" style="3"/>
    <col min="13313" max="13313" width="27.44140625" style="3" customWidth="1"/>
    <col min="13314" max="13314" width="13.88671875" style="3" customWidth="1"/>
    <col min="13315" max="13315" width="10.5546875" style="3" bestFit="1" customWidth="1"/>
    <col min="13316" max="13316" width="10.5546875" style="3" customWidth="1"/>
    <col min="13317" max="13317" width="11.109375" style="3" bestFit="1" customWidth="1"/>
    <col min="13318" max="13318" width="13.109375" style="3" bestFit="1" customWidth="1"/>
    <col min="13319" max="13319" width="9.44140625" style="3" customWidth="1"/>
    <col min="13320" max="13320" width="13.5546875" style="3" customWidth="1"/>
    <col min="13321" max="13321" width="10.5546875" style="3" bestFit="1" customWidth="1"/>
    <col min="13322" max="13323" width="10.5546875" style="3" customWidth="1"/>
    <col min="13324" max="13324" width="13.109375" style="3" bestFit="1" customWidth="1"/>
    <col min="13325" max="13325" width="9.44140625" style="3" customWidth="1"/>
    <col min="13326" max="13326" width="13.88671875" style="3" customWidth="1"/>
    <col min="13327" max="13327" width="10.5546875" style="3" bestFit="1" customWidth="1"/>
    <col min="13328" max="13329" width="10.5546875" style="3" customWidth="1"/>
    <col min="13330" max="13330" width="13.109375" style="3" bestFit="1" customWidth="1"/>
    <col min="13331" max="13331" width="9.44140625" style="3" customWidth="1"/>
    <col min="13332" max="13332" width="13.88671875" style="3" customWidth="1"/>
    <col min="13333" max="13333" width="10.5546875" style="3" bestFit="1" customWidth="1"/>
    <col min="13334" max="13335" width="10.5546875" style="3" customWidth="1"/>
    <col min="13336" max="13336" width="13.109375" style="3" bestFit="1" customWidth="1"/>
    <col min="13337" max="13337" width="9.44140625" style="3" customWidth="1"/>
    <col min="13338" max="13338" width="13.88671875" style="3" customWidth="1"/>
    <col min="13339" max="13339" width="10.5546875" style="3" bestFit="1" customWidth="1"/>
    <col min="13340" max="13341" width="10.5546875" style="3" customWidth="1"/>
    <col min="13342" max="13342" width="13.109375" style="3" bestFit="1" customWidth="1"/>
    <col min="13343" max="13568" width="9.109375" style="3"/>
    <col min="13569" max="13569" width="27.44140625" style="3" customWidth="1"/>
    <col min="13570" max="13570" width="13.88671875" style="3" customWidth="1"/>
    <col min="13571" max="13571" width="10.5546875" style="3" bestFit="1" customWidth="1"/>
    <col min="13572" max="13572" width="10.5546875" style="3" customWidth="1"/>
    <col min="13573" max="13573" width="11.109375" style="3" bestFit="1" customWidth="1"/>
    <col min="13574" max="13574" width="13.109375" style="3" bestFit="1" customWidth="1"/>
    <col min="13575" max="13575" width="9.44140625" style="3" customWidth="1"/>
    <col min="13576" max="13576" width="13.5546875" style="3" customWidth="1"/>
    <col min="13577" max="13577" width="10.5546875" style="3" bestFit="1" customWidth="1"/>
    <col min="13578" max="13579" width="10.5546875" style="3" customWidth="1"/>
    <col min="13580" max="13580" width="13.109375" style="3" bestFit="1" customWidth="1"/>
    <col min="13581" max="13581" width="9.44140625" style="3" customWidth="1"/>
    <col min="13582" max="13582" width="13.88671875" style="3" customWidth="1"/>
    <col min="13583" max="13583" width="10.5546875" style="3" bestFit="1" customWidth="1"/>
    <col min="13584" max="13585" width="10.5546875" style="3" customWidth="1"/>
    <col min="13586" max="13586" width="13.109375" style="3" bestFit="1" customWidth="1"/>
    <col min="13587" max="13587" width="9.44140625" style="3" customWidth="1"/>
    <col min="13588" max="13588" width="13.88671875" style="3" customWidth="1"/>
    <col min="13589" max="13589" width="10.5546875" style="3" bestFit="1" customWidth="1"/>
    <col min="13590" max="13591" width="10.5546875" style="3" customWidth="1"/>
    <col min="13592" max="13592" width="13.109375" style="3" bestFit="1" customWidth="1"/>
    <col min="13593" max="13593" width="9.44140625" style="3" customWidth="1"/>
    <col min="13594" max="13594" width="13.88671875" style="3" customWidth="1"/>
    <col min="13595" max="13595" width="10.5546875" style="3" bestFit="1" customWidth="1"/>
    <col min="13596" max="13597" width="10.5546875" style="3" customWidth="1"/>
    <col min="13598" max="13598" width="13.109375" style="3" bestFit="1" customWidth="1"/>
    <col min="13599" max="13824" width="9.109375" style="3"/>
    <col min="13825" max="13825" width="27.44140625" style="3" customWidth="1"/>
    <col min="13826" max="13826" width="13.88671875" style="3" customWidth="1"/>
    <col min="13827" max="13827" width="10.5546875" style="3" bestFit="1" customWidth="1"/>
    <col min="13828" max="13828" width="10.5546875" style="3" customWidth="1"/>
    <col min="13829" max="13829" width="11.109375" style="3" bestFit="1" customWidth="1"/>
    <col min="13830" max="13830" width="13.109375" style="3" bestFit="1" customWidth="1"/>
    <col min="13831" max="13831" width="9.44140625" style="3" customWidth="1"/>
    <col min="13832" max="13832" width="13.5546875" style="3" customWidth="1"/>
    <col min="13833" max="13833" width="10.5546875" style="3" bestFit="1" customWidth="1"/>
    <col min="13834" max="13835" width="10.5546875" style="3" customWidth="1"/>
    <col min="13836" max="13836" width="13.109375" style="3" bestFit="1" customWidth="1"/>
    <col min="13837" max="13837" width="9.44140625" style="3" customWidth="1"/>
    <col min="13838" max="13838" width="13.88671875" style="3" customWidth="1"/>
    <col min="13839" max="13839" width="10.5546875" style="3" bestFit="1" customWidth="1"/>
    <col min="13840" max="13841" width="10.5546875" style="3" customWidth="1"/>
    <col min="13842" max="13842" width="13.109375" style="3" bestFit="1" customWidth="1"/>
    <col min="13843" max="13843" width="9.44140625" style="3" customWidth="1"/>
    <col min="13844" max="13844" width="13.88671875" style="3" customWidth="1"/>
    <col min="13845" max="13845" width="10.5546875" style="3" bestFit="1" customWidth="1"/>
    <col min="13846" max="13847" width="10.5546875" style="3" customWidth="1"/>
    <col min="13848" max="13848" width="13.109375" style="3" bestFit="1" customWidth="1"/>
    <col min="13849" max="13849" width="9.44140625" style="3" customWidth="1"/>
    <col min="13850" max="13850" width="13.88671875" style="3" customWidth="1"/>
    <col min="13851" max="13851" width="10.5546875" style="3" bestFit="1" customWidth="1"/>
    <col min="13852" max="13853" width="10.5546875" style="3" customWidth="1"/>
    <col min="13854" max="13854" width="13.109375" style="3" bestFit="1" customWidth="1"/>
    <col min="13855" max="14080" width="9.109375" style="3"/>
    <col min="14081" max="14081" width="27.44140625" style="3" customWidth="1"/>
    <col min="14082" max="14082" width="13.88671875" style="3" customWidth="1"/>
    <col min="14083" max="14083" width="10.5546875" style="3" bestFit="1" customWidth="1"/>
    <col min="14084" max="14084" width="10.5546875" style="3" customWidth="1"/>
    <col min="14085" max="14085" width="11.109375" style="3" bestFit="1" customWidth="1"/>
    <col min="14086" max="14086" width="13.109375" style="3" bestFit="1" customWidth="1"/>
    <col min="14087" max="14087" width="9.44140625" style="3" customWidth="1"/>
    <col min="14088" max="14088" width="13.5546875" style="3" customWidth="1"/>
    <col min="14089" max="14089" width="10.5546875" style="3" bestFit="1" customWidth="1"/>
    <col min="14090" max="14091" width="10.5546875" style="3" customWidth="1"/>
    <col min="14092" max="14092" width="13.109375" style="3" bestFit="1" customWidth="1"/>
    <col min="14093" max="14093" width="9.44140625" style="3" customWidth="1"/>
    <col min="14094" max="14094" width="13.88671875" style="3" customWidth="1"/>
    <col min="14095" max="14095" width="10.5546875" style="3" bestFit="1" customWidth="1"/>
    <col min="14096" max="14097" width="10.5546875" style="3" customWidth="1"/>
    <col min="14098" max="14098" width="13.109375" style="3" bestFit="1" customWidth="1"/>
    <col min="14099" max="14099" width="9.44140625" style="3" customWidth="1"/>
    <col min="14100" max="14100" width="13.88671875" style="3" customWidth="1"/>
    <col min="14101" max="14101" width="10.5546875" style="3" bestFit="1" customWidth="1"/>
    <col min="14102" max="14103" width="10.5546875" style="3" customWidth="1"/>
    <col min="14104" max="14104" width="13.109375" style="3" bestFit="1" customWidth="1"/>
    <col min="14105" max="14105" width="9.44140625" style="3" customWidth="1"/>
    <col min="14106" max="14106" width="13.88671875" style="3" customWidth="1"/>
    <col min="14107" max="14107" width="10.5546875" style="3" bestFit="1" customWidth="1"/>
    <col min="14108" max="14109" width="10.5546875" style="3" customWidth="1"/>
    <col min="14110" max="14110" width="13.109375" style="3" bestFit="1" customWidth="1"/>
    <col min="14111" max="14336" width="9.109375" style="3"/>
    <col min="14337" max="14337" width="27.44140625" style="3" customWidth="1"/>
    <col min="14338" max="14338" width="13.88671875" style="3" customWidth="1"/>
    <col min="14339" max="14339" width="10.5546875" style="3" bestFit="1" customWidth="1"/>
    <col min="14340" max="14340" width="10.5546875" style="3" customWidth="1"/>
    <col min="14341" max="14341" width="11.109375" style="3" bestFit="1" customWidth="1"/>
    <col min="14342" max="14342" width="13.109375" style="3" bestFit="1" customWidth="1"/>
    <col min="14343" max="14343" width="9.44140625" style="3" customWidth="1"/>
    <col min="14344" max="14344" width="13.5546875" style="3" customWidth="1"/>
    <col min="14345" max="14345" width="10.5546875" style="3" bestFit="1" customWidth="1"/>
    <col min="14346" max="14347" width="10.5546875" style="3" customWidth="1"/>
    <col min="14348" max="14348" width="13.109375" style="3" bestFit="1" customWidth="1"/>
    <col min="14349" max="14349" width="9.44140625" style="3" customWidth="1"/>
    <col min="14350" max="14350" width="13.88671875" style="3" customWidth="1"/>
    <col min="14351" max="14351" width="10.5546875" style="3" bestFit="1" customWidth="1"/>
    <col min="14352" max="14353" width="10.5546875" style="3" customWidth="1"/>
    <col min="14354" max="14354" width="13.109375" style="3" bestFit="1" customWidth="1"/>
    <col min="14355" max="14355" width="9.44140625" style="3" customWidth="1"/>
    <col min="14356" max="14356" width="13.88671875" style="3" customWidth="1"/>
    <col min="14357" max="14357" width="10.5546875" style="3" bestFit="1" customWidth="1"/>
    <col min="14358" max="14359" width="10.5546875" style="3" customWidth="1"/>
    <col min="14360" max="14360" width="13.109375" style="3" bestFit="1" customWidth="1"/>
    <col min="14361" max="14361" width="9.44140625" style="3" customWidth="1"/>
    <col min="14362" max="14362" width="13.88671875" style="3" customWidth="1"/>
    <col min="14363" max="14363" width="10.5546875" style="3" bestFit="1" customWidth="1"/>
    <col min="14364" max="14365" width="10.5546875" style="3" customWidth="1"/>
    <col min="14366" max="14366" width="13.109375" style="3" bestFit="1" customWidth="1"/>
    <col min="14367" max="14592" width="9.109375" style="3"/>
    <col min="14593" max="14593" width="27.44140625" style="3" customWidth="1"/>
    <col min="14594" max="14594" width="13.88671875" style="3" customWidth="1"/>
    <col min="14595" max="14595" width="10.5546875" style="3" bestFit="1" customWidth="1"/>
    <col min="14596" max="14596" width="10.5546875" style="3" customWidth="1"/>
    <col min="14597" max="14597" width="11.109375" style="3" bestFit="1" customWidth="1"/>
    <col min="14598" max="14598" width="13.109375" style="3" bestFit="1" customWidth="1"/>
    <col min="14599" max="14599" width="9.44140625" style="3" customWidth="1"/>
    <col min="14600" max="14600" width="13.5546875" style="3" customWidth="1"/>
    <col min="14601" max="14601" width="10.5546875" style="3" bestFit="1" customWidth="1"/>
    <col min="14602" max="14603" width="10.5546875" style="3" customWidth="1"/>
    <col min="14604" max="14604" width="13.109375" style="3" bestFit="1" customWidth="1"/>
    <col min="14605" max="14605" width="9.44140625" style="3" customWidth="1"/>
    <col min="14606" max="14606" width="13.88671875" style="3" customWidth="1"/>
    <col min="14607" max="14607" width="10.5546875" style="3" bestFit="1" customWidth="1"/>
    <col min="14608" max="14609" width="10.5546875" style="3" customWidth="1"/>
    <col min="14610" max="14610" width="13.109375" style="3" bestFit="1" customWidth="1"/>
    <col min="14611" max="14611" width="9.44140625" style="3" customWidth="1"/>
    <col min="14612" max="14612" width="13.88671875" style="3" customWidth="1"/>
    <col min="14613" max="14613" width="10.5546875" style="3" bestFit="1" customWidth="1"/>
    <col min="14614" max="14615" width="10.5546875" style="3" customWidth="1"/>
    <col min="14616" max="14616" width="13.109375" style="3" bestFit="1" customWidth="1"/>
    <col min="14617" max="14617" width="9.44140625" style="3" customWidth="1"/>
    <col min="14618" max="14618" width="13.88671875" style="3" customWidth="1"/>
    <col min="14619" max="14619" width="10.5546875" style="3" bestFit="1" customWidth="1"/>
    <col min="14620" max="14621" width="10.5546875" style="3" customWidth="1"/>
    <col min="14622" max="14622" width="13.109375" style="3" bestFit="1" customWidth="1"/>
    <col min="14623" max="14848" width="9.109375" style="3"/>
    <col min="14849" max="14849" width="27.44140625" style="3" customWidth="1"/>
    <col min="14850" max="14850" width="13.88671875" style="3" customWidth="1"/>
    <col min="14851" max="14851" width="10.5546875" style="3" bestFit="1" customWidth="1"/>
    <col min="14852" max="14852" width="10.5546875" style="3" customWidth="1"/>
    <col min="14853" max="14853" width="11.109375" style="3" bestFit="1" customWidth="1"/>
    <col min="14854" max="14854" width="13.109375" style="3" bestFit="1" customWidth="1"/>
    <col min="14855" max="14855" width="9.44140625" style="3" customWidth="1"/>
    <col min="14856" max="14856" width="13.5546875" style="3" customWidth="1"/>
    <col min="14857" max="14857" width="10.5546875" style="3" bestFit="1" customWidth="1"/>
    <col min="14858" max="14859" width="10.5546875" style="3" customWidth="1"/>
    <col min="14860" max="14860" width="13.109375" style="3" bestFit="1" customWidth="1"/>
    <col min="14861" max="14861" width="9.44140625" style="3" customWidth="1"/>
    <col min="14862" max="14862" width="13.88671875" style="3" customWidth="1"/>
    <col min="14863" max="14863" width="10.5546875" style="3" bestFit="1" customWidth="1"/>
    <col min="14864" max="14865" width="10.5546875" style="3" customWidth="1"/>
    <col min="14866" max="14866" width="13.109375" style="3" bestFit="1" customWidth="1"/>
    <col min="14867" max="14867" width="9.44140625" style="3" customWidth="1"/>
    <col min="14868" max="14868" width="13.88671875" style="3" customWidth="1"/>
    <col min="14869" max="14869" width="10.5546875" style="3" bestFit="1" customWidth="1"/>
    <col min="14870" max="14871" width="10.5546875" style="3" customWidth="1"/>
    <col min="14872" max="14872" width="13.109375" style="3" bestFit="1" customWidth="1"/>
    <col min="14873" max="14873" width="9.44140625" style="3" customWidth="1"/>
    <col min="14874" max="14874" width="13.88671875" style="3" customWidth="1"/>
    <col min="14875" max="14875" width="10.5546875" style="3" bestFit="1" customWidth="1"/>
    <col min="14876" max="14877" width="10.5546875" style="3" customWidth="1"/>
    <col min="14878" max="14878" width="13.109375" style="3" bestFit="1" customWidth="1"/>
    <col min="14879" max="15104" width="9.109375" style="3"/>
    <col min="15105" max="15105" width="27.44140625" style="3" customWidth="1"/>
    <col min="15106" max="15106" width="13.88671875" style="3" customWidth="1"/>
    <col min="15107" max="15107" width="10.5546875" style="3" bestFit="1" customWidth="1"/>
    <col min="15108" max="15108" width="10.5546875" style="3" customWidth="1"/>
    <col min="15109" max="15109" width="11.109375" style="3" bestFit="1" customWidth="1"/>
    <col min="15110" max="15110" width="13.109375" style="3" bestFit="1" customWidth="1"/>
    <col min="15111" max="15111" width="9.44140625" style="3" customWidth="1"/>
    <col min="15112" max="15112" width="13.5546875" style="3" customWidth="1"/>
    <col min="15113" max="15113" width="10.5546875" style="3" bestFit="1" customWidth="1"/>
    <col min="15114" max="15115" width="10.5546875" style="3" customWidth="1"/>
    <col min="15116" max="15116" width="13.109375" style="3" bestFit="1" customWidth="1"/>
    <col min="15117" max="15117" width="9.44140625" style="3" customWidth="1"/>
    <col min="15118" max="15118" width="13.88671875" style="3" customWidth="1"/>
    <col min="15119" max="15119" width="10.5546875" style="3" bestFit="1" customWidth="1"/>
    <col min="15120" max="15121" width="10.5546875" style="3" customWidth="1"/>
    <col min="15122" max="15122" width="13.109375" style="3" bestFit="1" customWidth="1"/>
    <col min="15123" max="15123" width="9.44140625" style="3" customWidth="1"/>
    <col min="15124" max="15124" width="13.88671875" style="3" customWidth="1"/>
    <col min="15125" max="15125" width="10.5546875" style="3" bestFit="1" customWidth="1"/>
    <col min="15126" max="15127" width="10.5546875" style="3" customWidth="1"/>
    <col min="15128" max="15128" width="13.109375" style="3" bestFit="1" customWidth="1"/>
    <col min="15129" max="15129" width="9.44140625" style="3" customWidth="1"/>
    <col min="15130" max="15130" width="13.88671875" style="3" customWidth="1"/>
    <col min="15131" max="15131" width="10.5546875" style="3" bestFit="1" customWidth="1"/>
    <col min="15132" max="15133" width="10.5546875" style="3" customWidth="1"/>
    <col min="15134" max="15134" width="13.109375" style="3" bestFit="1" customWidth="1"/>
    <col min="15135" max="15360" width="9.109375" style="3"/>
    <col min="15361" max="15361" width="27.44140625" style="3" customWidth="1"/>
    <col min="15362" max="15362" width="13.88671875" style="3" customWidth="1"/>
    <col min="15363" max="15363" width="10.5546875" style="3" bestFit="1" customWidth="1"/>
    <col min="15364" max="15364" width="10.5546875" style="3" customWidth="1"/>
    <col min="15365" max="15365" width="11.109375" style="3" bestFit="1" customWidth="1"/>
    <col min="15366" max="15366" width="13.109375" style="3" bestFit="1" customWidth="1"/>
    <col min="15367" max="15367" width="9.44140625" style="3" customWidth="1"/>
    <col min="15368" max="15368" width="13.5546875" style="3" customWidth="1"/>
    <col min="15369" max="15369" width="10.5546875" style="3" bestFit="1" customWidth="1"/>
    <col min="15370" max="15371" width="10.5546875" style="3" customWidth="1"/>
    <col min="15372" max="15372" width="13.109375" style="3" bestFit="1" customWidth="1"/>
    <col min="15373" max="15373" width="9.44140625" style="3" customWidth="1"/>
    <col min="15374" max="15374" width="13.88671875" style="3" customWidth="1"/>
    <col min="15375" max="15375" width="10.5546875" style="3" bestFit="1" customWidth="1"/>
    <col min="15376" max="15377" width="10.5546875" style="3" customWidth="1"/>
    <col min="15378" max="15378" width="13.109375" style="3" bestFit="1" customWidth="1"/>
    <col min="15379" max="15379" width="9.44140625" style="3" customWidth="1"/>
    <col min="15380" max="15380" width="13.88671875" style="3" customWidth="1"/>
    <col min="15381" max="15381" width="10.5546875" style="3" bestFit="1" customWidth="1"/>
    <col min="15382" max="15383" width="10.5546875" style="3" customWidth="1"/>
    <col min="15384" max="15384" width="13.109375" style="3" bestFit="1" customWidth="1"/>
    <col min="15385" max="15385" width="9.44140625" style="3" customWidth="1"/>
    <col min="15386" max="15386" width="13.88671875" style="3" customWidth="1"/>
    <col min="15387" max="15387" width="10.5546875" style="3" bestFit="1" customWidth="1"/>
    <col min="15388" max="15389" width="10.5546875" style="3" customWidth="1"/>
    <col min="15390" max="15390" width="13.109375" style="3" bestFit="1" customWidth="1"/>
    <col min="15391" max="15616" width="9.109375" style="3"/>
    <col min="15617" max="15617" width="27.44140625" style="3" customWidth="1"/>
    <col min="15618" max="15618" width="13.88671875" style="3" customWidth="1"/>
    <col min="15619" max="15619" width="10.5546875" style="3" bestFit="1" customWidth="1"/>
    <col min="15620" max="15620" width="10.5546875" style="3" customWidth="1"/>
    <col min="15621" max="15621" width="11.109375" style="3" bestFit="1" customWidth="1"/>
    <col min="15622" max="15622" width="13.109375" style="3" bestFit="1" customWidth="1"/>
    <col min="15623" max="15623" width="9.44140625" style="3" customWidth="1"/>
    <col min="15624" max="15624" width="13.5546875" style="3" customWidth="1"/>
    <col min="15625" max="15625" width="10.5546875" style="3" bestFit="1" customWidth="1"/>
    <col min="15626" max="15627" width="10.5546875" style="3" customWidth="1"/>
    <col min="15628" max="15628" width="13.109375" style="3" bestFit="1" customWidth="1"/>
    <col min="15629" max="15629" width="9.44140625" style="3" customWidth="1"/>
    <col min="15630" max="15630" width="13.88671875" style="3" customWidth="1"/>
    <col min="15631" max="15631" width="10.5546875" style="3" bestFit="1" customWidth="1"/>
    <col min="15632" max="15633" width="10.5546875" style="3" customWidth="1"/>
    <col min="15634" max="15634" width="13.109375" style="3" bestFit="1" customWidth="1"/>
    <col min="15635" max="15635" width="9.44140625" style="3" customWidth="1"/>
    <col min="15636" max="15636" width="13.88671875" style="3" customWidth="1"/>
    <col min="15637" max="15637" width="10.5546875" style="3" bestFit="1" customWidth="1"/>
    <col min="15638" max="15639" width="10.5546875" style="3" customWidth="1"/>
    <col min="15640" max="15640" width="13.109375" style="3" bestFit="1" customWidth="1"/>
    <col min="15641" max="15641" width="9.44140625" style="3" customWidth="1"/>
    <col min="15642" max="15642" width="13.88671875" style="3" customWidth="1"/>
    <col min="15643" max="15643" width="10.5546875" style="3" bestFit="1" customWidth="1"/>
    <col min="15644" max="15645" width="10.5546875" style="3" customWidth="1"/>
    <col min="15646" max="15646" width="13.109375" style="3" bestFit="1" customWidth="1"/>
    <col min="15647" max="15872" width="9.109375" style="3"/>
    <col min="15873" max="15873" width="27.44140625" style="3" customWidth="1"/>
    <col min="15874" max="15874" width="13.88671875" style="3" customWidth="1"/>
    <col min="15875" max="15875" width="10.5546875" style="3" bestFit="1" customWidth="1"/>
    <col min="15876" max="15876" width="10.5546875" style="3" customWidth="1"/>
    <col min="15877" max="15877" width="11.109375" style="3" bestFit="1" customWidth="1"/>
    <col min="15878" max="15878" width="13.109375" style="3" bestFit="1" customWidth="1"/>
    <col min="15879" max="15879" width="9.44140625" style="3" customWidth="1"/>
    <col min="15880" max="15880" width="13.5546875" style="3" customWidth="1"/>
    <col min="15881" max="15881" width="10.5546875" style="3" bestFit="1" customWidth="1"/>
    <col min="15882" max="15883" width="10.5546875" style="3" customWidth="1"/>
    <col min="15884" max="15884" width="13.109375" style="3" bestFit="1" customWidth="1"/>
    <col min="15885" max="15885" width="9.44140625" style="3" customWidth="1"/>
    <col min="15886" max="15886" width="13.88671875" style="3" customWidth="1"/>
    <col min="15887" max="15887" width="10.5546875" style="3" bestFit="1" customWidth="1"/>
    <col min="15888" max="15889" width="10.5546875" style="3" customWidth="1"/>
    <col min="15890" max="15890" width="13.109375" style="3" bestFit="1" customWidth="1"/>
    <col min="15891" max="15891" width="9.44140625" style="3" customWidth="1"/>
    <col min="15892" max="15892" width="13.88671875" style="3" customWidth="1"/>
    <col min="15893" max="15893" width="10.5546875" style="3" bestFit="1" customWidth="1"/>
    <col min="15894" max="15895" width="10.5546875" style="3" customWidth="1"/>
    <col min="15896" max="15896" width="13.109375" style="3" bestFit="1" customWidth="1"/>
    <col min="15897" max="15897" width="9.44140625" style="3" customWidth="1"/>
    <col min="15898" max="15898" width="13.88671875" style="3" customWidth="1"/>
    <col min="15899" max="15899" width="10.5546875" style="3" bestFit="1" customWidth="1"/>
    <col min="15900" max="15901" width="10.5546875" style="3" customWidth="1"/>
    <col min="15902" max="15902" width="13.109375" style="3" bestFit="1" customWidth="1"/>
    <col min="15903" max="16128" width="9.109375" style="3"/>
    <col min="16129" max="16129" width="27.44140625" style="3" customWidth="1"/>
    <col min="16130" max="16130" width="13.88671875" style="3" customWidth="1"/>
    <col min="16131" max="16131" width="10.5546875" style="3" bestFit="1" customWidth="1"/>
    <col min="16132" max="16132" width="10.5546875" style="3" customWidth="1"/>
    <col min="16133" max="16133" width="11.109375" style="3" bestFit="1" customWidth="1"/>
    <col min="16134" max="16134" width="13.109375" style="3" bestFit="1" customWidth="1"/>
    <col min="16135" max="16135" width="9.44140625" style="3" customWidth="1"/>
    <col min="16136" max="16136" width="13.5546875" style="3" customWidth="1"/>
    <col min="16137" max="16137" width="10.5546875" style="3" bestFit="1" customWidth="1"/>
    <col min="16138" max="16139" width="10.5546875" style="3" customWidth="1"/>
    <col min="16140" max="16140" width="13.109375" style="3" bestFit="1" customWidth="1"/>
    <col min="16141" max="16141" width="9.44140625" style="3" customWidth="1"/>
    <col min="16142" max="16142" width="13.88671875" style="3" customWidth="1"/>
    <col min="16143" max="16143" width="10.5546875" style="3" bestFit="1" customWidth="1"/>
    <col min="16144" max="16145" width="10.5546875" style="3" customWidth="1"/>
    <col min="16146" max="16146" width="13.109375" style="3" bestFit="1" customWidth="1"/>
    <col min="16147" max="16147" width="9.44140625" style="3" customWidth="1"/>
    <col min="16148" max="16148" width="13.88671875" style="3" customWidth="1"/>
    <col min="16149" max="16149" width="10.5546875" style="3" bestFit="1" customWidth="1"/>
    <col min="16150" max="16151" width="10.5546875" style="3" customWidth="1"/>
    <col min="16152" max="16152" width="13.109375" style="3" bestFit="1" customWidth="1"/>
    <col min="16153" max="16153" width="9.44140625" style="3" customWidth="1"/>
    <col min="16154" max="16154" width="13.88671875" style="3" customWidth="1"/>
    <col min="16155" max="16155" width="10.5546875" style="3" bestFit="1" customWidth="1"/>
    <col min="16156" max="16157" width="10.5546875" style="3" customWidth="1"/>
    <col min="16158" max="16158" width="13.109375" style="3" bestFit="1" customWidth="1"/>
    <col min="16159" max="16384" width="9.109375" style="3"/>
  </cols>
  <sheetData>
    <row r="1" spans="1:30" ht="15.6" x14ac:dyDescent="0.25">
      <c r="A1" s="2" t="s">
        <v>231</v>
      </c>
      <c r="B1" s="2"/>
      <c r="H1" s="2"/>
      <c r="N1" s="2"/>
      <c r="T1" s="2"/>
      <c r="Z1" s="2"/>
    </row>
    <row r="3" spans="1:30" ht="13.8" thickBot="1" x14ac:dyDescent="0.3">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5" customFormat="1" x14ac:dyDescent="0.25">
      <c r="B4" s="1083" t="s">
        <v>40</v>
      </c>
      <c r="C4" s="1084"/>
      <c r="D4" s="1084"/>
      <c r="E4" s="1084"/>
      <c r="F4" s="1084"/>
      <c r="G4" s="494"/>
      <c r="H4" s="1083" t="s">
        <v>41</v>
      </c>
      <c r="I4" s="1084"/>
      <c r="J4" s="1084"/>
      <c r="K4" s="1084"/>
      <c r="L4" s="1084"/>
      <c r="M4" s="494"/>
      <c r="N4" s="1083" t="s">
        <v>42</v>
      </c>
      <c r="O4" s="1084"/>
      <c r="P4" s="1084"/>
      <c r="Q4" s="1084"/>
      <c r="R4" s="1084"/>
      <c r="S4" s="494"/>
      <c r="T4" s="1083" t="s">
        <v>44</v>
      </c>
      <c r="U4" s="1084"/>
      <c r="V4" s="1084"/>
      <c r="W4" s="1084"/>
      <c r="X4" s="1084"/>
      <c r="Y4" s="494"/>
      <c r="Z4" s="1083" t="s">
        <v>91</v>
      </c>
      <c r="AA4" s="1084"/>
      <c r="AB4" s="1084"/>
      <c r="AC4" s="1084"/>
      <c r="AD4" s="1084"/>
    </row>
    <row r="5" spans="1:30" s="5" customFormat="1" ht="12.75" customHeight="1" x14ac:dyDescent="0.25">
      <c r="B5" s="1078" t="s">
        <v>159</v>
      </c>
      <c r="C5" s="1017" t="s">
        <v>160</v>
      </c>
      <c r="D5" s="1017"/>
      <c r="E5" s="1017" t="s">
        <v>161</v>
      </c>
      <c r="F5" s="1077"/>
      <c r="G5" s="494"/>
      <c r="H5" s="1078" t="s">
        <v>159</v>
      </c>
      <c r="I5" s="1017" t="s">
        <v>160</v>
      </c>
      <c r="J5" s="1017"/>
      <c r="K5" s="1017" t="s">
        <v>161</v>
      </c>
      <c r="L5" s="1077"/>
      <c r="M5" s="494"/>
      <c r="N5" s="1078" t="s">
        <v>159</v>
      </c>
      <c r="O5" s="1017" t="s">
        <v>160</v>
      </c>
      <c r="P5" s="1017"/>
      <c r="Q5" s="1017" t="s">
        <v>161</v>
      </c>
      <c r="R5" s="1077"/>
      <c r="S5" s="494"/>
      <c r="T5" s="1078" t="s">
        <v>159</v>
      </c>
      <c r="U5" s="1017" t="s">
        <v>160</v>
      </c>
      <c r="V5" s="1017"/>
      <c r="W5" s="1017" t="s">
        <v>161</v>
      </c>
      <c r="X5" s="1077"/>
      <c r="Y5" s="494"/>
      <c r="Z5" s="1078" t="s">
        <v>159</v>
      </c>
      <c r="AA5" s="1017" t="s">
        <v>160</v>
      </c>
      <c r="AB5" s="1017"/>
      <c r="AC5" s="1017" t="s">
        <v>161</v>
      </c>
      <c r="AD5" s="1077"/>
    </row>
    <row r="6" spans="1:30" s="5" customFormat="1" x14ac:dyDescent="0.25">
      <c r="B6" s="1079"/>
      <c r="C6" s="1081" t="s">
        <v>60</v>
      </c>
      <c r="D6" s="498" t="s">
        <v>162</v>
      </c>
      <c r="E6" s="498" t="s">
        <v>91</v>
      </c>
      <c r="F6" s="498" t="s">
        <v>163</v>
      </c>
      <c r="G6" s="494"/>
      <c r="H6" s="1079"/>
      <c r="I6" s="1081" t="s">
        <v>60</v>
      </c>
      <c r="J6" s="498" t="s">
        <v>162</v>
      </c>
      <c r="K6" s="498" t="s">
        <v>91</v>
      </c>
      <c r="L6" s="498" t="s">
        <v>163</v>
      </c>
      <c r="M6" s="494"/>
      <c r="N6" s="1079"/>
      <c r="O6" s="1081" t="s">
        <v>60</v>
      </c>
      <c r="P6" s="498" t="s">
        <v>162</v>
      </c>
      <c r="Q6" s="498" t="s">
        <v>91</v>
      </c>
      <c r="R6" s="498" t="s">
        <v>163</v>
      </c>
      <c r="S6" s="494"/>
      <c r="T6" s="1079"/>
      <c r="U6" s="1081" t="s">
        <v>60</v>
      </c>
      <c r="V6" s="498" t="s">
        <v>162</v>
      </c>
      <c r="W6" s="498" t="s">
        <v>91</v>
      </c>
      <c r="X6" s="498" t="s">
        <v>163</v>
      </c>
      <c r="Y6" s="494"/>
      <c r="Z6" s="1079"/>
      <c r="AA6" s="1081" t="s">
        <v>60</v>
      </c>
      <c r="AB6" s="498" t="s">
        <v>162</v>
      </c>
      <c r="AC6" s="498" t="s">
        <v>91</v>
      </c>
      <c r="AD6" s="498" t="s">
        <v>163</v>
      </c>
    </row>
    <row r="7" spans="1:30" ht="14.25" customHeight="1" x14ac:dyDescent="0.25">
      <c r="A7" s="11"/>
      <c r="B7" s="1080"/>
      <c r="C7" s="1082"/>
      <c r="D7" s="95" t="s">
        <v>164</v>
      </c>
      <c r="E7" s="95" t="s">
        <v>165</v>
      </c>
      <c r="F7" s="95" t="s">
        <v>166</v>
      </c>
      <c r="G7" s="515"/>
      <c r="H7" s="1080"/>
      <c r="I7" s="1082"/>
      <c r="J7" s="95" t="s">
        <v>164</v>
      </c>
      <c r="K7" s="95" t="s">
        <v>165</v>
      </c>
      <c r="L7" s="95" t="s">
        <v>166</v>
      </c>
      <c r="M7" s="515"/>
      <c r="N7" s="1080"/>
      <c r="O7" s="1082"/>
      <c r="P7" s="95" t="s">
        <v>164</v>
      </c>
      <c r="Q7" s="95" t="s">
        <v>165</v>
      </c>
      <c r="R7" s="95" t="s">
        <v>166</v>
      </c>
      <c r="S7" s="515"/>
      <c r="T7" s="1080"/>
      <c r="U7" s="1082"/>
      <c r="V7" s="95" t="s">
        <v>164</v>
      </c>
      <c r="W7" s="95" t="s">
        <v>165</v>
      </c>
      <c r="X7" s="95" t="s">
        <v>166</v>
      </c>
      <c r="Y7" s="515"/>
      <c r="Z7" s="1080"/>
      <c r="AA7" s="1082"/>
      <c r="AB7" s="95" t="s">
        <v>164</v>
      </c>
      <c r="AC7" s="95" t="s">
        <v>165</v>
      </c>
      <c r="AD7" s="95" t="s">
        <v>166</v>
      </c>
    </row>
    <row r="8" spans="1:30" x14ac:dyDescent="0.25">
      <c r="A8" s="5"/>
      <c r="B8" s="5"/>
      <c r="C8" s="498"/>
      <c r="D8" s="498"/>
      <c r="E8" s="498"/>
      <c r="F8" s="498"/>
      <c r="G8" s="494"/>
      <c r="H8" s="5"/>
      <c r="I8" s="498"/>
      <c r="J8" s="498"/>
      <c r="K8" s="498"/>
      <c r="L8" s="498"/>
      <c r="M8" s="494"/>
      <c r="N8" s="5"/>
      <c r="O8" s="498"/>
      <c r="P8" s="498"/>
      <c r="Q8" s="498"/>
      <c r="R8" s="498"/>
      <c r="S8" s="494"/>
      <c r="T8" s="5"/>
      <c r="U8" s="498"/>
      <c r="V8" s="498"/>
      <c r="W8" s="498"/>
      <c r="X8" s="498"/>
      <c r="Y8" s="494"/>
      <c r="Z8" s="5"/>
      <c r="AA8" s="498"/>
      <c r="AB8" s="498"/>
      <c r="AC8" s="498"/>
      <c r="AD8" s="498"/>
    </row>
    <row r="9" spans="1:30" x14ac:dyDescent="0.25">
      <c r="A9" s="2" t="s">
        <v>33</v>
      </c>
      <c r="B9" s="142"/>
      <c r="C9" s="142"/>
      <c r="D9" s="499"/>
      <c r="E9" s="142"/>
      <c r="F9" s="142"/>
      <c r="H9" s="142"/>
      <c r="I9" s="142"/>
      <c r="J9" s="499"/>
      <c r="K9" s="142"/>
      <c r="L9" s="142"/>
      <c r="N9" s="142"/>
      <c r="O9" s="142"/>
      <c r="P9" s="499"/>
      <c r="Q9" s="142"/>
      <c r="R9" s="142"/>
      <c r="T9" s="142"/>
      <c r="U9" s="142"/>
      <c r="V9" s="499"/>
      <c r="W9" s="142"/>
      <c r="X9" s="142"/>
      <c r="Z9" s="142"/>
      <c r="AA9" s="142"/>
      <c r="AB9" s="499"/>
      <c r="AC9" s="142"/>
      <c r="AD9" s="142"/>
    </row>
    <row r="10" spans="1:30" x14ac:dyDescent="0.25">
      <c r="A10" s="12"/>
      <c r="B10" s="146"/>
      <c r="C10" s="11"/>
      <c r="D10" s="500"/>
      <c r="E10" s="500"/>
      <c r="F10" s="554"/>
      <c r="G10" s="11"/>
      <c r="H10" s="146"/>
      <c r="I10" s="11"/>
      <c r="J10" s="500"/>
      <c r="K10" s="500"/>
      <c r="L10" s="554"/>
      <c r="M10" s="11"/>
      <c r="N10" s="146"/>
      <c r="O10" s="11"/>
      <c r="P10" s="500"/>
      <c r="Q10" s="500"/>
      <c r="R10" s="554"/>
      <c r="S10" s="11"/>
      <c r="T10" s="146"/>
      <c r="U10" s="11"/>
      <c r="V10" s="500"/>
      <c r="W10" s="500"/>
      <c r="X10" s="554"/>
      <c r="Y10" s="11"/>
      <c r="Z10" s="146"/>
      <c r="AA10" s="11"/>
      <c r="AB10" s="500"/>
      <c r="AC10" s="500"/>
      <c r="AD10" s="554"/>
    </row>
    <row r="11" spans="1:30" x14ac:dyDescent="0.25">
      <c r="A11" s="2" t="s">
        <v>10</v>
      </c>
      <c r="B11" s="142"/>
      <c r="D11" s="501"/>
      <c r="E11" s="501"/>
      <c r="F11" s="555"/>
      <c r="H11" s="142"/>
      <c r="J11" s="501"/>
      <c r="K11" s="501"/>
      <c r="L11" s="555"/>
      <c r="N11" s="142"/>
      <c r="P11" s="501"/>
      <c r="Q11" s="501"/>
      <c r="R11" s="555"/>
      <c r="T11" s="142"/>
      <c r="V11" s="501"/>
      <c r="W11" s="501"/>
      <c r="X11" s="555"/>
      <c r="Z11" s="142"/>
      <c r="AB11" s="501"/>
      <c r="AC11" s="501"/>
      <c r="AD11" s="555"/>
    </row>
    <row r="12" spans="1:30" x14ac:dyDescent="0.25">
      <c r="A12" s="7" t="s">
        <v>11</v>
      </c>
      <c r="B12" s="142">
        <v>9428.1538461538457</v>
      </c>
      <c r="C12" s="142">
        <v>1200</v>
      </c>
      <c r="D12" s="499"/>
      <c r="E12" s="556">
        <v>206511.08000000002</v>
      </c>
      <c r="F12" s="142">
        <f>E12/C12</f>
        <v>172.09256666666667</v>
      </c>
      <c r="H12" s="142">
        <v>5291.6923076923076</v>
      </c>
      <c r="I12" s="142">
        <v>1459</v>
      </c>
      <c r="J12" s="499"/>
      <c r="K12" s="556">
        <v>347989</v>
      </c>
      <c r="L12" s="142">
        <f>K12/I12</f>
        <v>238.51199451679233</v>
      </c>
      <c r="N12" s="142">
        <v>668.15384615384619</v>
      </c>
      <c r="O12" s="142">
        <v>178</v>
      </c>
      <c r="P12" s="499"/>
      <c r="Q12" s="556">
        <v>49805</v>
      </c>
      <c r="R12" s="142">
        <f>Q12/O12</f>
        <v>279.80337078651684</v>
      </c>
      <c r="T12" s="142"/>
      <c r="U12" s="142"/>
      <c r="V12" s="499"/>
      <c r="W12" s="142"/>
      <c r="X12" s="142"/>
      <c r="Z12" s="142">
        <f>B12+H12+N12</f>
        <v>15387.999999999998</v>
      </c>
      <c r="AA12" s="142">
        <f>O12+I12+C12</f>
        <v>2837</v>
      </c>
      <c r="AB12" s="499"/>
      <c r="AC12" s="556">
        <f>Q12+K12+E12</f>
        <v>604305.08000000007</v>
      </c>
      <c r="AD12" s="142">
        <f>AC12/AA12</f>
        <v>213.00848783926685</v>
      </c>
    </row>
    <row r="13" spans="1:30" x14ac:dyDescent="0.25">
      <c r="A13" s="7" t="s">
        <v>12</v>
      </c>
      <c r="B13" s="142">
        <v>4022.6923076923076</v>
      </c>
      <c r="C13" s="142">
        <v>618</v>
      </c>
      <c r="D13" s="499"/>
      <c r="E13" s="556">
        <v>112317</v>
      </c>
      <c r="F13" s="142">
        <f>E13/C13</f>
        <v>181.74271844660194</v>
      </c>
      <c r="H13" s="142">
        <v>2785.8461538461538</v>
      </c>
      <c r="I13" s="142">
        <v>767</v>
      </c>
      <c r="J13" s="499"/>
      <c r="K13" s="556">
        <v>179645</v>
      </c>
      <c r="L13" s="142">
        <f>K13/I13</f>
        <v>234.21773142112124</v>
      </c>
      <c r="N13" s="142">
        <v>655.46153846153845</v>
      </c>
      <c r="O13" s="142">
        <v>133</v>
      </c>
      <c r="P13" s="499"/>
      <c r="Q13" s="556">
        <v>41275</v>
      </c>
      <c r="R13" s="142">
        <f>Q13/O13</f>
        <v>310.33834586466168</v>
      </c>
      <c r="T13" s="142"/>
      <c r="U13" s="142"/>
      <c r="V13" s="499"/>
      <c r="W13" s="142"/>
      <c r="X13" s="142"/>
      <c r="Z13" s="142">
        <f>B13+H13+N13</f>
        <v>7463.9999999999991</v>
      </c>
      <c r="AA13" s="142">
        <f>O13+I13+C13</f>
        <v>1518</v>
      </c>
      <c r="AB13" s="499"/>
      <c r="AC13" s="556">
        <f>Q13+K13+E13</f>
        <v>333237</v>
      </c>
      <c r="AD13" s="142">
        <f>AC13/AA13</f>
        <v>219.52371541501975</v>
      </c>
    </row>
    <row r="14" spans="1:30" x14ac:dyDescent="0.25">
      <c r="A14" s="40" t="s">
        <v>13</v>
      </c>
      <c r="B14" s="503"/>
      <c r="C14" s="27"/>
      <c r="D14" s="504"/>
      <c r="E14" s="504"/>
      <c r="F14" s="557"/>
      <c r="G14" s="27"/>
      <c r="H14" s="503"/>
      <c r="I14" s="27"/>
      <c r="J14" s="504"/>
      <c r="K14" s="504"/>
      <c r="L14" s="557"/>
      <c r="M14" s="27"/>
      <c r="N14" s="503"/>
      <c r="O14" s="27"/>
      <c r="P14" s="504"/>
      <c r="Q14" s="504"/>
      <c r="R14" s="557"/>
      <c r="S14" s="27"/>
      <c r="T14" s="503"/>
      <c r="U14" s="27"/>
      <c r="V14" s="504"/>
      <c r="W14" s="504"/>
      <c r="X14" s="557"/>
      <c r="Y14" s="27"/>
      <c r="Z14" s="503"/>
      <c r="AA14" s="27"/>
      <c r="AB14" s="504"/>
      <c r="AC14" s="504"/>
      <c r="AD14" s="557"/>
    </row>
    <row r="15" spans="1:30" x14ac:dyDescent="0.25">
      <c r="A15" s="7" t="s">
        <v>14</v>
      </c>
      <c r="B15" s="142">
        <v>1945.2307692307693</v>
      </c>
      <c r="C15" s="142">
        <v>295</v>
      </c>
      <c r="D15" s="499"/>
      <c r="E15" s="556">
        <v>57925</v>
      </c>
      <c r="F15" s="142">
        <f>E15/C15</f>
        <v>196.35593220338984</v>
      </c>
      <c r="H15" s="142">
        <v>760.76923076923072</v>
      </c>
      <c r="I15" s="142">
        <v>231</v>
      </c>
      <c r="J15" s="499"/>
      <c r="K15" s="556">
        <v>53575</v>
      </c>
      <c r="L15" s="142">
        <f>K15/I15</f>
        <v>231.92640692640694</v>
      </c>
      <c r="N15" s="142">
        <v>33.153846153846153</v>
      </c>
      <c r="O15" s="142">
        <v>12</v>
      </c>
      <c r="P15" s="499"/>
      <c r="Q15" s="556">
        <v>3350</v>
      </c>
      <c r="R15" s="142">
        <f>Q15/O15</f>
        <v>279.16666666666669</v>
      </c>
      <c r="T15" s="142"/>
      <c r="U15" s="142"/>
      <c r="V15" s="499"/>
      <c r="W15" s="142"/>
      <c r="X15" s="142"/>
      <c r="Z15" s="142">
        <f>B15+H15+N15</f>
        <v>2739.1538461538462</v>
      </c>
      <c r="AA15" s="142">
        <f>O15+I15+C15</f>
        <v>538</v>
      </c>
      <c r="AB15" s="499"/>
      <c r="AC15" s="556">
        <f>Q15+K15+E15</f>
        <v>114850</v>
      </c>
      <c r="AD15" s="142">
        <f>AC15/AA15</f>
        <v>213.47583643122675</v>
      </c>
    </row>
    <row r="16" spans="1:30" x14ac:dyDescent="0.25">
      <c r="A16" s="7" t="s">
        <v>15</v>
      </c>
      <c r="B16" s="142">
        <v>2931.3076923076924</v>
      </c>
      <c r="C16" s="142">
        <v>478</v>
      </c>
      <c r="D16" s="499"/>
      <c r="E16" s="556">
        <v>84007</v>
      </c>
      <c r="F16" s="142">
        <f>E16/C16</f>
        <v>175.74686192468619</v>
      </c>
      <c r="H16" s="142">
        <v>2100.2307692307691</v>
      </c>
      <c r="I16" s="142">
        <v>651</v>
      </c>
      <c r="J16" s="499"/>
      <c r="K16" s="556">
        <v>148779</v>
      </c>
      <c r="L16" s="142">
        <f>K16/I16</f>
        <v>228.53917050691246</v>
      </c>
      <c r="N16" s="142">
        <v>326.84615384615387</v>
      </c>
      <c r="O16" s="142">
        <v>82</v>
      </c>
      <c r="P16" s="499"/>
      <c r="Q16" s="556">
        <v>24220</v>
      </c>
      <c r="R16" s="142">
        <f>Q16/O16</f>
        <v>295.36585365853659</v>
      </c>
      <c r="T16" s="142"/>
      <c r="U16" s="142"/>
      <c r="V16" s="499"/>
      <c r="W16" s="142"/>
      <c r="X16" s="142"/>
      <c r="Z16" s="142">
        <f>B16+H16+N16</f>
        <v>5358.3846153846152</v>
      </c>
      <c r="AA16" s="142">
        <f>O16+I16+C16</f>
        <v>1211</v>
      </c>
      <c r="AB16" s="499"/>
      <c r="AC16" s="556">
        <f>Q16+K16+E16</f>
        <v>257006</v>
      </c>
      <c r="AD16" s="142">
        <f>AC16/AA16</f>
        <v>212.22625928984311</v>
      </c>
    </row>
    <row r="17" spans="1:30" x14ac:dyDescent="0.25">
      <c r="A17" s="7" t="s">
        <v>16</v>
      </c>
      <c r="B17" s="142">
        <v>3115.5384615384614</v>
      </c>
      <c r="C17" s="142">
        <v>442</v>
      </c>
      <c r="D17" s="499"/>
      <c r="E17" s="556">
        <v>74591.08</v>
      </c>
      <c r="F17" s="142">
        <f>E17/C17</f>
        <v>168.75809954751131</v>
      </c>
      <c r="H17" s="142">
        <v>2581.3076923076924</v>
      </c>
      <c r="I17" s="142">
        <v>665</v>
      </c>
      <c r="J17" s="499"/>
      <c r="K17" s="556">
        <v>156940</v>
      </c>
      <c r="L17" s="142">
        <f>K17/I17</f>
        <v>236</v>
      </c>
      <c r="N17" s="142">
        <v>427.53846153846155</v>
      </c>
      <c r="O17" s="142">
        <v>107</v>
      </c>
      <c r="P17" s="499"/>
      <c r="Q17" s="556">
        <v>32125</v>
      </c>
      <c r="R17" s="142">
        <f>Q17/O17</f>
        <v>300.23364485981307</v>
      </c>
      <c r="T17" s="142"/>
      <c r="U17" s="142"/>
      <c r="V17" s="499"/>
      <c r="W17" s="142"/>
      <c r="X17" s="142"/>
      <c r="Z17" s="142">
        <f>B17+H17+N17</f>
        <v>6124.3846153846162</v>
      </c>
      <c r="AA17" s="142">
        <f>O17+I17+C17</f>
        <v>1214</v>
      </c>
      <c r="AB17" s="499"/>
      <c r="AC17" s="556">
        <f>Q17+K17+E17</f>
        <v>263656.08</v>
      </c>
      <c r="AD17" s="142">
        <f>AC17/AA17</f>
        <v>217.17963756177926</v>
      </c>
    </row>
    <row r="18" spans="1:30" x14ac:dyDescent="0.25">
      <c r="A18" s="7" t="s">
        <v>17</v>
      </c>
      <c r="B18" s="142">
        <v>3672.6153846153848</v>
      </c>
      <c r="C18" s="142">
        <v>441</v>
      </c>
      <c r="D18" s="499"/>
      <c r="E18" s="556">
        <v>75330</v>
      </c>
      <c r="F18" s="142">
        <f>E18/C18</f>
        <v>170.81632653061226</v>
      </c>
      <c r="H18" s="142">
        <v>2211.5384615384614</v>
      </c>
      <c r="I18" s="142">
        <v>575</v>
      </c>
      <c r="J18" s="499"/>
      <c r="K18" s="556">
        <v>142850</v>
      </c>
      <c r="L18" s="142">
        <f>K18/I18</f>
        <v>248.43478260869566</v>
      </c>
      <c r="N18" s="142">
        <v>464.46153846153845</v>
      </c>
      <c r="O18" s="142">
        <v>99</v>
      </c>
      <c r="P18" s="499"/>
      <c r="Q18" s="556">
        <v>28160</v>
      </c>
      <c r="R18" s="142">
        <f>Q18/O18</f>
        <v>284.44444444444446</v>
      </c>
      <c r="T18" s="142"/>
      <c r="U18" s="142"/>
      <c r="V18" s="499"/>
      <c r="W18" s="142"/>
      <c r="X18" s="142"/>
      <c r="Z18" s="142">
        <f>B18+H18+N18</f>
        <v>6348.6153846153838</v>
      </c>
      <c r="AA18" s="142">
        <f>O18+I18+C18</f>
        <v>1115</v>
      </c>
      <c r="AB18" s="499"/>
      <c r="AC18" s="556">
        <f>Q18+K18+E18</f>
        <v>246340</v>
      </c>
      <c r="AD18" s="142">
        <f>AC18/AA18</f>
        <v>220.93273542600897</v>
      </c>
    </row>
    <row r="19" spans="1:30" x14ac:dyDescent="0.25">
      <c r="A19" s="7" t="s">
        <v>18</v>
      </c>
      <c r="B19" s="142">
        <v>1786.1538461538462</v>
      </c>
      <c r="C19" s="142">
        <v>162</v>
      </c>
      <c r="D19" s="499"/>
      <c r="E19" s="556">
        <v>26975</v>
      </c>
      <c r="F19" s="142">
        <f>E19/C19</f>
        <v>166.51234567901236</v>
      </c>
      <c r="H19" s="142">
        <v>423.69230769230768</v>
      </c>
      <c r="I19" s="142">
        <v>104</v>
      </c>
      <c r="J19" s="499"/>
      <c r="K19" s="556">
        <v>25490</v>
      </c>
      <c r="L19" s="142">
        <f>K19/I19</f>
        <v>245.09615384615384</v>
      </c>
      <c r="N19" s="142">
        <v>71.615384615384613</v>
      </c>
      <c r="O19" s="142">
        <v>11</v>
      </c>
      <c r="P19" s="499"/>
      <c r="Q19" s="556">
        <v>3225</v>
      </c>
      <c r="R19" s="142">
        <f>Q19/O19</f>
        <v>293.18181818181819</v>
      </c>
      <c r="T19" s="142"/>
      <c r="U19" s="142"/>
      <c r="V19" s="499"/>
      <c r="W19" s="142"/>
      <c r="X19" s="142"/>
      <c r="Z19" s="142">
        <f>B19+H19+N19</f>
        <v>2281.4615384615386</v>
      </c>
      <c r="AA19" s="142">
        <f>O19+I19+C19</f>
        <v>277</v>
      </c>
      <c r="AB19" s="499"/>
      <c r="AC19" s="556">
        <f>Q19+K19+E19</f>
        <v>55690</v>
      </c>
      <c r="AD19" s="142">
        <f>AC19/AA19</f>
        <v>201.04693140794222</v>
      </c>
    </row>
    <row r="20" spans="1:30" x14ac:dyDescent="0.25">
      <c r="A20" s="40" t="s">
        <v>137</v>
      </c>
      <c r="B20" s="503"/>
      <c r="C20" s="27"/>
      <c r="D20" s="504"/>
      <c r="E20" s="504"/>
      <c r="F20" s="557"/>
      <c r="G20" s="27"/>
      <c r="H20" s="503"/>
      <c r="I20" s="27"/>
      <c r="J20" s="504"/>
      <c r="K20" s="504"/>
      <c r="L20" s="557"/>
      <c r="M20" s="27"/>
      <c r="N20" s="503"/>
      <c r="O20" s="27"/>
      <c r="P20" s="504"/>
      <c r="Q20" s="504"/>
      <c r="R20" s="557"/>
      <c r="S20" s="27"/>
      <c r="T20" s="503"/>
      <c r="U20" s="27"/>
      <c r="V20" s="504"/>
      <c r="W20" s="504"/>
      <c r="X20" s="557"/>
      <c r="Y20" s="27"/>
      <c r="Z20" s="503"/>
      <c r="AA20" s="27"/>
      <c r="AB20" s="504"/>
      <c r="AC20" s="504"/>
      <c r="AD20" s="557"/>
    </row>
    <row r="21" spans="1:30" s="2" customFormat="1" x14ac:dyDescent="0.25">
      <c r="A21" s="2" t="s">
        <v>95</v>
      </c>
      <c r="B21" s="523"/>
      <c r="C21" s="103">
        <f>SUM(C24:C28)/SUM(C24:C29)</f>
        <v>0.77062706270627068</v>
      </c>
      <c r="D21" s="525"/>
      <c r="E21" s="525"/>
      <c r="F21" s="559"/>
      <c r="H21" s="523"/>
      <c r="I21" s="103">
        <f>SUM(I24:I28)/SUM(I24:I29)</f>
        <v>0.80368373764600176</v>
      </c>
      <c r="J21" s="525"/>
      <c r="K21" s="525"/>
      <c r="L21" s="559"/>
      <c r="N21" s="523"/>
      <c r="O21" s="103">
        <f>SUM(O24:O28)/SUM(O24:O29)</f>
        <v>0.7588424437299035</v>
      </c>
      <c r="P21" s="525"/>
      <c r="Q21" s="525"/>
      <c r="R21" s="559"/>
      <c r="T21" s="523"/>
      <c r="U21" s="526"/>
      <c r="V21" s="525"/>
      <c r="W21" s="525"/>
      <c r="X21" s="559"/>
      <c r="Z21" s="523"/>
      <c r="AA21" s="103">
        <f>SUM(AA24:AA28)/SUM(AA24:AA29)</f>
        <v>0.78668197474167623</v>
      </c>
      <c r="AB21" s="525"/>
      <c r="AC21" s="525"/>
      <c r="AD21" s="559"/>
    </row>
    <row r="22" spans="1:30" x14ac:dyDescent="0.25">
      <c r="A22" s="7" t="s">
        <v>72</v>
      </c>
      <c r="B22" s="142">
        <f>SUM(B24:B27)</f>
        <v>2264.8461538461534</v>
      </c>
      <c r="C22" s="142">
        <f>SUM(C24:C27)</f>
        <v>356</v>
      </c>
      <c r="D22" s="499"/>
      <c r="E22" s="142">
        <f>SUM(E24:E27)</f>
        <v>61785</v>
      </c>
      <c r="F22" s="142">
        <f>E22/C22</f>
        <v>173.55337078651687</v>
      </c>
      <c r="H22" s="142">
        <f>SUM(H24:H27)</f>
        <v>1170.5384615384617</v>
      </c>
      <c r="I22" s="142">
        <f>SUM(I24:I27)</f>
        <v>277</v>
      </c>
      <c r="J22" s="499"/>
      <c r="K22" s="142">
        <f>SUM(K24:K27)</f>
        <v>62095</v>
      </c>
      <c r="L22" s="142">
        <f t="shared" ref="L22:L29" si="0">K22/I22</f>
        <v>224.1696750902527</v>
      </c>
      <c r="N22" s="142">
        <v>82.75</v>
      </c>
      <c r="O22" s="142">
        <f>SUM(O24:O27)</f>
        <v>16</v>
      </c>
      <c r="P22" s="499"/>
      <c r="Q22" s="142">
        <f>SUM(Q24:Q27)</f>
        <v>3560</v>
      </c>
      <c r="R22" s="142">
        <f>Q22/O22</f>
        <v>222.5</v>
      </c>
      <c r="T22" s="142"/>
      <c r="U22" s="142"/>
      <c r="V22" s="499"/>
      <c r="W22" s="142"/>
      <c r="X22" s="142"/>
      <c r="Z22" s="142">
        <f>B22+H22+N22</f>
        <v>3518.1346153846152</v>
      </c>
      <c r="AA22" s="142">
        <f>SUM(AA24:AA27)</f>
        <v>649</v>
      </c>
      <c r="AB22" s="499"/>
      <c r="AC22" s="142">
        <f>SUM(AC24:AC27)</f>
        <v>127440</v>
      </c>
      <c r="AD22" s="142">
        <f>AC22/AA22</f>
        <v>196.36363636363637</v>
      </c>
    </row>
    <row r="23" spans="1:30" x14ac:dyDescent="0.25">
      <c r="A23" s="196" t="s">
        <v>73</v>
      </c>
      <c r="B23" s="142"/>
      <c r="C23" s="142"/>
      <c r="D23" s="499"/>
      <c r="E23" s="142"/>
      <c r="F23" s="142"/>
      <c r="H23" s="142"/>
      <c r="I23" s="142"/>
      <c r="J23" s="499"/>
      <c r="K23" s="142"/>
      <c r="L23" s="142"/>
      <c r="N23" s="142"/>
      <c r="O23" s="142"/>
      <c r="P23" s="499"/>
      <c r="Q23" s="142"/>
      <c r="R23" s="142"/>
      <c r="T23" s="142"/>
      <c r="U23" s="142"/>
      <c r="V23" s="499"/>
      <c r="W23" s="142"/>
      <c r="X23" s="142"/>
      <c r="Z23" s="142"/>
      <c r="AA23" s="142"/>
      <c r="AB23" s="499"/>
      <c r="AC23" s="142"/>
      <c r="AD23" s="142"/>
    </row>
    <row r="24" spans="1:30" x14ac:dyDescent="0.25">
      <c r="A24" s="196" t="s">
        <v>23</v>
      </c>
      <c r="B24" s="142">
        <v>1187.7692307692307</v>
      </c>
      <c r="C24" s="142">
        <v>182</v>
      </c>
      <c r="D24" s="499"/>
      <c r="E24" s="556">
        <v>33520</v>
      </c>
      <c r="F24" s="142">
        <f t="shared" ref="F24:F29" si="1">E24/C24</f>
        <v>184.17582417582418</v>
      </c>
      <c r="H24" s="142">
        <v>552.53846153846155</v>
      </c>
      <c r="I24" s="142">
        <v>135</v>
      </c>
      <c r="J24" s="499"/>
      <c r="K24" s="556">
        <v>28055</v>
      </c>
      <c r="L24" s="142">
        <f t="shared" si="0"/>
        <v>207.81481481481481</v>
      </c>
      <c r="N24" s="142">
        <v>34.230769230769234</v>
      </c>
      <c r="O24" s="142">
        <v>5</v>
      </c>
      <c r="P24" s="499"/>
      <c r="Q24" s="556">
        <v>1050</v>
      </c>
      <c r="R24" s="142">
        <f t="shared" ref="R24:R29" si="2">Q24/O24</f>
        <v>210</v>
      </c>
      <c r="T24" s="142"/>
      <c r="U24" s="142"/>
      <c r="V24" s="499"/>
      <c r="W24" s="142"/>
      <c r="X24" s="142"/>
      <c r="Z24" s="142">
        <f t="shared" ref="Z24:Z29" si="3">B24+H24+N24</f>
        <v>1774.5384615384617</v>
      </c>
      <c r="AA24" s="142">
        <f t="shared" ref="AA24:AA29" si="4">O24+I24+C24</f>
        <v>322</v>
      </c>
      <c r="AB24" s="499"/>
      <c r="AC24" s="556">
        <f t="shared" ref="AC24:AC29" si="5">Q24+K24+E24</f>
        <v>62625</v>
      </c>
      <c r="AD24" s="142">
        <f t="shared" ref="AD24:AD29" si="6">AC24/AA24</f>
        <v>194.48757763975155</v>
      </c>
    </row>
    <row r="25" spans="1:30" x14ac:dyDescent="0.25">
      <c r="A25" s="196" t="s">
        <v>24</v>
      </c>
      <c r="B25" s="142">
        <v>784.84615384615381</v>
      </c>
      <c r="C25" s="142">
        <v>135</v>
      </c>
      <c r="D25" s="499"/>
      <c r="E25" s="556">
        <v>21515</v>
      </c>
      <c r="F25" s="142">
        <f t="shared" si="1"/>
        <v>159.37037037037038</v>
      </c>
      <c r="H25" s="142">
        <v>400.84615384615387</v>
      </c>
      <c r="I25" s="142">
        <v>87</v>
      </c>
      <c r="J25" s="499"/>
      <c r="K25" s="556">
        <v>20335</v>
      </c>
      <c r="L25" s="142">
        <f t="shared" si="0"/>
        <v>233.73563218390805</v>
      </c>
      <c r="N25" s="142">
        <v>21.53846153846154</v>
      </c>
      <c r="O25" s="142">
        <v>5</v>
      </c>
      <c r="P25" s="499"/>
      <c r="Q25" s="556">
        <v>1060</v>
      </c>
      <c r="R25" s="142">
        <f t="shared" si="2"/>
        <v>212</v>
      </c>
      <c r="T25" s="142"/>
      <c r="U25" s="142"/>
      <c r="V25" s="499"/>
      <c r="W25" s="142"/>
      <c r="X25" s="142"/>
      <c r="Z25" s="142">
        <f t="shared" si="3"/>
        <v>1207.2307692307691</v>
      </c>
      <c r="AA25" s="142">
        <f t="shared" si="4"/>
        <v>227</v>
      </c>
      <c r="AB25" s="499"/>
      <c r="AC25" s="556">
        <f t="shared" si="5"/>
        <v>42910</v>
      </c>
      <c r="AD25" s="142">
        <f t="shared" si="6"/>
        <v>189.0308370044053</v>
      </c>
    </row>
    <row r="26" spans="1:30" x14ac:dyDescent="0.25">
      <c r="A26" s="196" t="s">
        <v>25</v>
      </c>
      <c r="B26" s="142">
        <v>116.15384615384616</v>
      </c>
      <c r="C26" s="142">
        <v>16</v>
      </c>
      <c r="D26" s="499"/>
      <c r="E26" s="556">
        <v>3470</v>
      </c>
      <c r="F26" s="142">
        <f t="shared" si="1"/>
        <v>216.875</v>
      </c>
      <c r="H26" s="142">
        <v>89.92307692307692</v>
      </c>
      <c r="I26" s="142">
        <v>19</v>
      </c>
      <c r="J26" s="499"/>
      <c r="K26" s="556">
        <v>4575</v>
      </c>
      <c r="L26" s="142">
        <f t="shared" si="0"/>
        <v>240.78947368421052</v>
      </c>
      <c r="N26" s="142">
        <v>10.846153846153847</v>
      </c>
      <c r="O26" s="142">
        <v>3</v>
      </c>
      <c r="P26" s="499"/>
      <c r="Q26" s="556">
        <v>400</v>
      </c>
      <c r="R26" s="142">
        <f t="shared" si="2"/>
        <v>133.33333333333334</v>
      </c>
      <c r="T26" s="142"/>
      <c r="U26" s="142"/>
      <c r="V26" s="499"/>
      <c r="W26" s="142"/>
      <c r="X26" s="142"/>
      <c r="Z26" s="142">
        <f t="shared" si="3"/>
        <v>216.92307692307693</v>
      </c>
      <c r="AA26" s="142">
        <f t="shared" si="4"/>
        <v>38</v>
      </c>
      <c r="AB26" s="499"/>
      <c r="AC26" s="556">
        <f t="shared" si="5"/>
        <v>8445</v>
      </c>
      <c r="AD26" s="142">
        <f t="shared" si="6"/>
        <v>222.23684210526315</v>
      </c>
    </row>
    <row r="27" spans="1:30" x14ac:dyDescent="0.25">
      <c r="A27" s="196" t="s">
        <v>74</v>
      </c>
      <c r="B27" s="142">
        <v>176.07692307692307</v>
      </c>
      <c r="C27" s="142">
        <v>23</v>
      </c>
      <c r="D27" s="499"/>
      <c r="E27" s="556">
        <v>3280</v>
      </c>
      <c r="F27" s="142">
        <f t="shared" si="1"/>
        <v>142.60869565217391</v>
      </c>
      <c r="H27" s="142">
        <v>127.23076923076923</v>
      </c>
      <c r="I27" s="142">
        <v>36</v>
      </c>
      <c r="J27" s="499"/>
      <c r="K27" s="556">
        <v>9130</v>
      </c>
      <c r="L27" s="142">
        <f t="shared" si="0"/>
        <v>253.61111111111111</v>
      </c>
      <c r="N27" s="142">
        <v>15.846153846153847</v>
      </c>
      <c r="O27" s="142">
        <v>3</v>
      </c>
      <c r="P27" s="499"/>
      <c r="Q27" s="556">
        <v>1050</v>
      </c>
      <c r="R27" s="142">
        <f t="shared" si="2"/>
        <v>350</v>
      </c>
      <c r="T27" s="142"/>
      <c r="U27" s="142"/>
      <c r="V27" s="499"/>
      <c r="W27" s="142"/>
      <c r="X27" s="142"/>
      <c r="Z27" s="142">
        <f t="shared" si="3"/>
        <v>319.15384615384613</v>
      </c>
      <c r="AA27" s="142">
        <f t="shared" si="4"/>
        <v>62</v>
      </c>
      <c r="AB27" s="499"/>
      <c r="AC27" s="556">
        <f t="shared" si="5"/>
        <v>13460</v>
      </c>
      <c r="AD27" s="142">
        <f t="shared" si="6"/>
        <v>217.09677419354838</v>
      </c>
    </row>
    <row r="28" spans="1:30" x14ac:dyDescent="0.25">
      <c r="A28" s="7" t="s">
        <v>27</v>
      </c>
      <c r="B28" s="142">
        <v>8032.6153846153848</v>
      </c>
      <c r="C28" s="142">
        <v>1045</v>
      </c>
      <c r="D28" s="499"/>
      <c r="E28" s="556">
        <v>181813.08000000002</v>
      </c>
      <c r="F28" s="142">
        <f t="shared" si="1"/>
        <v>173.98380861244021</v>
      </c>
      <c r="H28" s="142">
        <v>5244.6923076923076</v>
      </c>
      <c r="I28" s="142">
        <v>1512</v>
      </c>
      <c r="J28" s="499"/>
      <c r="K28" s="556">
        <v>365999</v>
      </c>
      <c r="L28" s="142">
        <f t="shared" si="0"/>
        <v>242.06283068783068</v>
      </c>
      <c r="N28" s="142">
        <v>898.38461538461536</v>
      </c>
      <c r="O28" s="142">
        <v>220</v>
      </c>
      <c r="P28" s="499"/>
      <c r="Q28" s="556">
        <v>66430</v>
      </c>
      <c r="R28" s="142">
        <f t="shared" si="2"/>
        <v>301.95454545454544</v>
      </c>
      <c r="T28" s="142"/>
      <c r="U28" s="142"/>
      <c r="V28" s="499"/>
      <c r="W28" s="142"/>
      <c r="X28" s="142"/>
      <c r="Z28" s="142">
        <f t="shared" si="3"/>
        <v>14175.692307692307</v>
      </c>
      <c r="AA28" s="142">
        <f t="shared" si="4"/>
        <v>2777</v>
      </c>
      <c r="AB28" s="499"/>
      <c r="AC28" s="556">
        <f t="shared" si="5"/>
        <v>614242.08000000007</v>
      </c>
      <c r="AD28" s="142">
        <f t="shared" si="6"/>
        <v>221.18908174288805</v>
      </c>
    </row>
    <row r="29" spans="1:30" x14ac:dyDescent="0.25">
      <c r="A29" s="7" t="s">
        <v>75</v>
      </c>
      <c r="B29" s="142">
        <v>3153.3846153846152</v>
      </c>
      <c r="C29" s="142">
        <v>417</v>
      </c>
      <c r="D29" s="499"/>
      <c r="E29" s="556">
        <v>75230</v>
      </c>
      <c r="F29" s="142">
        <f t="shared" si="1"/>
        <v>180.40767386091127</v>
      </c>
      <c r="H29" s="142">
        <v>1662.3076923076924</v>
      </c>
      <c r="I29" s="142">
        <v>437</v>
      </c>
      <c r="J29" s="499"/>
      <c r="K29" s="556">
        <v>99540</v>
      </c>
      <c r="L29" s="142">
        <f t="shared" si="0"/>
        <v>227.78032036613271</v>
      </c>
      <c r="N29" s="142">
        <v>342.76923076923077</v>
      </c>
      <c r="O29" s="142">
        <v>75</v>
      </c>
      <c r="P29" s="499"/>
      <c r="Q29" s="556">
        <v>21090</v>
      </c>
      <c r="R29" s="142">
        <f t="shared" si="2"/>
        <v>281.2</v>
      </c>
      <c r="T29" s="142"/>
      <c r="U29" s="142"/>
      <c r="V29" s="499"/>
      <c r="W29" s="142"/>
      <c r="X29" s="142"/>
      <c r="Z29" s="142">
        <f t="shared" si="3"/>
        <v>5158.4615384615381</v>
      </c>
      <c r="AA29" s="142">
        <f t="shared" si="4"/>
        <v>929</v>
      </c>
      <c r="AB29" s="499"/>
      <c r="AC29" s="556">
        <f t="shared" si="5"/>
        <v>195860</v>
      </c>
      <c r="AD29" s="142">
        <f t="shared" si="6"/>
        <v>210.82884822389667</v>
      </c>
    </row>
    <row r="30" spans="1:30" x14ac:dyDescent="0.25">
      <c r="A30" s="40" t="s">
        <v>29</v>
      </c>
      <c r="B30" s="503"/>
      <c r="C30" s="27"/>
      <c r="D30" s="504"/>
      <c r="E30" s="504"/>
      <c r="F30" s="557"/>
      <c r="G30" s="27"/>
      <c r="H30" s="503"/>
      <c r="I30" s="27"/>
      <c r="J30" s="504"/>
      <c r="K30" s="504"/>
      <c r="L30" s="557"/>
      <c r="M30" s="27"/>
      <c r="N30" s="503"/>
      <c r="O30" s="27"/>
      <c r="P30" s="504"/>
      <c r="Q30" s="504"/>
      <c r="R30" s="557"/>
      <c r="S30" s="27"/>
      <c r="T30" s="503"/>
      <c r="U30" s="27"/>
      <c r="V30" s="504"/>
      <c r="W30" s="504"/>
      <c r="X30" s="557"/>
      <c r="Y30" s="27"/>
      <c r="Z30" s="503"/>
      <c r="AA30" s="27"/>
      <c r="AB30" s="504"/>
      <c r="AC30" s="504"/>
      <c r="AD30" s="557"/>
    </row>
    <row r="31" spans="1:30" s="2" customFormat="1" x14ac:dyDescent="0.25">
      <c r="A31" s="2" t="s">
        <v>95</v>
      </c>
      <c r="B31" s="523"/>
      <c r="C31" s="103">
        <f>SUM(C32:C33)/SUM(C32:C34)</f>
        <v>0.73487348734873492</v>
      </c>
      <c r="D31" s="525"/>
      <c r="E31" s="525"/>
      <c r="F31" s="559"/>
      <c r="H31" s="523"/>
      <c r="I31" s="103">
        <f>SUM(I32:I33)/SUM(I32:I34)</f>
        <v>0.76999101527403413</v>
      </c>
      <c r="J31" s="525"/>
      <c r="K31" s="525"/>
      <c r="L31" s="559"/>
      <c r="N31" s="523"/>
      <c r="O31" s="103">
        <f>SUM(O32:O33)/SUM(O32:O34)</f>
        <v>0.70418006430868163</v>
      </c>
      <c r="P31" s="525"/>
      <c r="Q31" s="525"/>
      <c r="R31" s="559"/>
      <c r="T31" s="523"/>
      <c r="U31" s="526"/>
      <c r="V31" s="525"/>
      <c r="W31" s="525"/>
      <c r="X31" s="559"/>
      <c r="Z31" s="523"/>
      <c r="AA31" s="103">
        <f>SUM(AA32:AA33)/SUM(AA32:AA34)</f>
        <v>0.75063145809414467</v>
      </c>
      <c r="AB31" s="525"/>
      <c r="AC31" s="525"/>
      <c r="AD31" s="559"/>
    </row>
    <row r="32" spans="1:30" x14ac:dyDescent="0.25">
      <c r="A32" s="7" t="s">
        <v>30</v>
      </c>
      <c r="B32" s="142">
        <v>614.46153846153845</v>
      </c>
      <c r="C32" s="43">
        <v>75</v>
      </c>
      <c r="D32" s="499"/>
      <c r="E32" s="556">
        <v>12560</v>
      </c>
      <c r="F32" s="142">
        <f>E32/C32</f>
        <v>167.46666666666667</v>
      </c>
      <c r="H32" s="142">
        <v>286.61538461538464</v>
      </c>
      <c r="I32" s="142">
        <v>75</v>
      </c>
      <c r="J32" s="499"/>
      <c r="K32" s="556">
        <v>16895</v>
      </c>
      <c r="L32" s="142">
        <f>K32/I32</f>
        <v>225.26666666666668</v>
      </c>
      <c r="N32" s="142">
        <v>33.07692307692308</v>
      </c>
      <c r="O32" s="142">
        <v>2</v>
      </c>
      <c r="P32" s="499"/>
      <c r="Q32" s="556">
        <v>850</v>
      </c>
      <c r="R32" s="142">
        <f>Q32/O32</f>
        <v>425</v>
      </c>
      <c r="T32" s="142"/>
      <c r="U32" s="142"/>
      <c r="V32" s="499"/>
      <c r="W32" s="142"/>
      <c r="X32" s="142"/>
      <c r="Z32" s="142">
        <f>B32+H32+N32</f>
        <v>934.15384615384619</v>
      </c>
      <c r="AA32" s="142">
        <f>O32+I32+C32</f>
        <v>152</v>
      </c>
      <c r="AB32" s="499"/>
      <c r="AC32" s="556">
        <f>Q32+K32+E32</f>
        <v>30305</v>
      </c>
      <c r="AD32" s="142">
        <f>AC32/AA32</f>
        <v>199.375</v>
      </c>
    </row>
    <row r="33" spans="1:35" x14ac:dyDescent="0.25">
      <c r="A33" s="7" t="s">
        <v>31</v>
      </c>
      <c r="B33" s="142">
        <v>9627.6923076923085</v>
      </c>
      <c r="C33" s="43">
        <v>1261</v>
      </c>
      <c r="D33" s="499"/>
      <c r="E33" s="556">
        <v>223488.08000000002</v>
      </c>
      <c r="F33" s="142">
        <f>E33/C33</f>
        <v>177.23083267248217</v>
      </c>
      <c r="H33" s="142">
        <v>5852</v>
      </c>
      <c r="I33" s="142">
        <v>1639</v>
      </c>
      <c r="J33" s="499"/>
      <c r="K33" s="556">
        <v>388369</v>
      </c>
      <c r="L33" s="142">
        <f>K33/I33</f>
        <v>236.95485051860891</v>
      </c>
      <c r="N33" s="142">
        <v>826.53846153846155</v>
      </c>
      <c r="O33" s="142">
        <v>217</v>
      </c>
      <c r="P33" s="499"/>
      <c r="Q33" s="556">
        <v>64695</v>
      </c>
      <c r="R33" s="142">
        <f>Q33/O33</f>
        <v>298.13364055299542</v>
      </c>
      <c r="T33" s="142"/>
      <c r="U33" s="142"/>
      <c r="V33" s="499"/>
      <c r="W33" s="142"/>
      <c r="X33" s="142"/>
      <c r="Z33" s="142">
        <f>B33+H33+N33</f>
        <v>16306.23076923077</v>
      </c>
      <c r="AA33" s="142">
        <f>O33+I33+C33</f>
        <v>3117</v>
      </c>
      <c r="AB33" s="499"/>
      <c r="AC33" s="556">
        <f>Q33+K33+E33</f>
        <v>676552.08000000007</v>
      </c>
      <c r="AD33" s="142">
        <f>AC33/AA33</f>
        <v>217.05231953801734</v>
      </c>
    </row>
    <row r="34" spans="1:35" x14ac:dyDescent="0.25">
      <c r="A34" s="7" t="s">
        <v>32</v>
      </c>
      <c r="B34" s="142">
        <v>3208.6923076923076</v>
      </c>
      <c r="C34" s="43">
        <v>482</v>
      </c>
      <c r="D34" s="499"/>
      <c r="E34" s="556">
        <v>82780</v>
      </c>
      <c r="F34" s="142">
        <f>E34/C34</f>
        <v>171.74273858921163</v>
      </c>
      <c r="H34" s="142">
        <v>1938.9230769230769</v>
      </c>
      <c r="I34" s="142">
        <v>512</v>
      </c>
      <c r="J34" s="499"/>
      <c r="K34" s="556">
        <v>122370</v>
      </c>
      <c r="L34" s="142">
        <f>K34/I34</f>
        <v>239.00390625</v>
      </c>
      <c r="N34" s="142">
        <v>464</v>
      </c>
      <c r="O34" s="142">
        <v>92</v>
      </c>
      <c r="P34" s="499"/>
      <c r="Q34" s="556">
        <v>25535</v>
      </c>
      <c r="R34" s="142">
        <f>Q34/O34</f>
        <v>277.55434782608694</v>
      </c>
      <c r="T34" s="142"/>
      <c r="U34" s="142"/>
      <c r="V34" s="499"/>
      <c r="W34" s="142"/>
      <c r="X34" s="142"/>
      <c r="Z34" s="142">
        <f>B34+H34+N34</f>
        <v>5611.6153846153848</v>
      </c>
      <c r="AA34" s="142">
        <f>O34+I34+C34</f>
        <v>1086</v>
      </c>
      <c r="AB34" s="499"/>
      <c r="AC34" s="556">
        <f>Q34+K34+E34</f>
        <v>230685</v>
      </c>
      <c r="AD34" s="142">
        <f>AC34/AA34</f>
        <v>212.41712707182322</v>
      </c>
    </row>
    <row r="35" spans="1:35" s="27" customFormat="1" x14ac:dyDescent="0.25">
      <c r="A35" s="40"/>
      <c r="B35" s="40"/>
      <c r="H35" s="40"/>
      <c r="N35" s="40"/>
      <c r="T35" s="40"/>
      <c r="Z35" s="40"/>
    </row>
    <row r="36" spans="1:35" x14ac:dyDescent="0.25">
      <c r="A36" s="14" t="s">
        <v>35</v>
      </c>
    </row>
    <row r="37" spans="1:35" ht="15.6" x14ac:dyDescent="0.25">
      <c r="A37" s="512" t="s">
        <v>146</v>
      </c>
      <c r="B37" s="511"/>
      <c r="C37" s="511"/>
      <c r="E37" s="511"/>
      <c r="F37" s="511"/>
      <c r="H37" s="511"/>
      <c r="I37" s="511"/>
      <c r="K37" s="511"/>
      <c r="L37" s="511"/>
      <c r="N37" s="511"/>
      <c r="O37" s="511"/>
      <c r="Q37" s="511"/>
      <c r="R37" s="511"/>
      <c r="T37" s="511"/>
      <c r="U37" s="511"/>
      <c r="W37" s="511"/>
      <c r="X37" s="511"/>
      <c r="Z37" s="511"/>
      <c r="AA37" s="511"/>
      <c r="AC37" s="511"/>
      <c r="AD37" s="511"/>
      <c r="AF37" s="511"/>
      <c r="AH37" s="511"/>
      <c r="AI37" s="511"/>
    </row>
    <row r="38" spans="1:35" ht="15.6" x14ac:dyDescent="0.25">
      <c r="A38" s="512" t="s">
        <v>147</v>
      </c>
      <c r="B38" s="511"/>
      <c r="C38" s="511"/>
      <c r="E38" s="511"/>
      <c r="F38" s="511"/>
      <c r="H38" s="511"/>
      <c r="I38" s="511"/>
      <c r="K38" s="511"/>
      <c r="L38" s="511"/>
      <c r="N38" s="511"/>
      <c r="O38" s="511"/>
      <c r="Q38" s="511"/>
      <c r="R38" s="511"/>
      <c r="T38" s="511"/>
      <c r="U38" s="511"/>
      <c r="W38" s="511"/>
      <c r="X38" s="511"/>
      <c r="Z38" s="511"/>
      <c r="AA38" s="511"/>
      <c r="AC38" s="511"/>
      <c r="AD38" s="511"/>
      <c r="AF38" s="511"/>
      <c r="AH38" s="511"/>
      <c r="AI38" s="511"/>
    </row>
    <row r="39" spans="1:35" ht="15.6" x14ac:dyDescent="0.25">
      <c r="A39" s="512" t="s">
        <v>148</v>
      </c>
      <c r="B39" s="511"/>
      <c r="C39" s="511"/>
      <c r="E39" s="511"/>
      <c r="F39" s="511"/>
      <c r="H39" s="511"/>
      <c r="I39" s="511"/>
      <c r="K39" s="511"/>
      <c r="L39" s="511"/>
      <c r="N39" s="511"/>
      <c r="O39" s="511"/>
      <c r="Q39" s="511"/>
      <c r="R39" s="511"/>
      <c r="T39" s="511"/>
      <c r="U39" s="511"/>
      <c r="W39" s="511"/>
      <c r="X39" s="511"/>
      <c r="Z39" s="511"/>
      <c r="AA39" s="511"/>
      <c r="AC39" s="511"/>
      <c r="AD39" s="511"/>
      <c r="AF39" s="511"/>
      <c r="AH39" s="511"/>
      <c r="AI39" s="511"/>
    </row>
    <row r="41" spans="1:35" ht="39" customHeight="1" x14ac:dyDescent="0.25">
      <c r="A41" s="1004" t="s">
        <v>49</v>
      </c>
      <c r="B41" s="1020"/>
      <c r="C41" s="1020"/>
      <c r="D41" s="1020"/>
      <c r="E41" s="1020"/>
      <c r="F41" s="1020"/>
      <c r="G41" s="1020"/>
      <c r="H41" s="1020"/>
      <c r="I41" s="1020"/>
      <c r="J41" s="1020"/>
      <c r="K41" s="1020"/>
      <c r="L41" s="1020"/>
      <c r="M41" s="1020"/>
      <c r="N41" s="1020"/>
      <c r="O41" s="1020"/>
      <c r="P41" s="1020"/>
      <c r="Q41" s="1020"/>
      <c r="R41" s="1020"/>
      <c r="S41" s="527"/>
      <c r="T41" s="527"/>
      <c r="U41" s="527"/>
      <c r="V41" s="527"/>
      <c r="W41" s="527"/>
      <c r="X41" s="527"/>
      <c r="Y41" s="527"/>
      <c r="Z41" s="527"/>
    </row>
    <row r="43" spans="1:35" ht="14.25" customHeight="1" x14ac:dyDescent="0.25">
      <c r="A43" s="1005" t="s">
        <v>149</v>
      </c>
      <c r="B43" s="1005"/>
      <c r="C43" s="1005"/>
      <c r="D43" s="1005"/>
      <c r="E43" s="1005"/>
      <c r="F43" s="1005"/>
      <c r="G43" s="1005"/>
      <c r="H43" s="1005"/>
      <c r="I43" s="1005"/>
      <c r="J43" s="1005"/>
      <c r="K43" s="1005"/>
      <c r="L43" s="1005"/>
      <c r="M43" s="1005"/>
      <c r="N43" s="1005"/>
      <c r="O43" s="1005"/>
      <c r="P43" s="1005"/>
      <c r="Q43" s="1005"/>
      <c r="R43" s="1005"/>
    </row>
    <row r="44" spans="1:35" x14ac:dyDescent="0.25">
      <c r="A44" s="1005"/>
      <c r="B44" s="1005"/>
      <c r="C44" s="1005"/>
      <c r="D44" s="1005"/>
      <c r="E44" s="1005"/>
      <c r="F44" s="1005"/>
      <c r="G44" s="1005"/>
      <c r="H44" s="1005"/>
      <c r="I44" s="1005"/>
      <c r="J44" s="1005"/>
      <c r="K44" s="1005"/>
      <c r="L44" s="1005"/>
      <c r="M44" s="1005"/>
      <c r="N44" s="1005"/>
      <c r="O44" s="1005"/>
      <c r="P44" s="1005"/>
      <c r="Q44" s="1005"/>
      <c r="R44" s="1005"/>
    </row>
    <row r="45" spans="1:35" x14ac:dyDescent="0.25">
      <c r="A45" s="1005"/>
      <c r="B45" s="1005"/>
      <c r="C45" s="1005"/>
      <c r="D45" s="1005"/>
      <c r="E45" s="1005"/>
      <c r="F45" s="1005"/>
      <c r="G45" s="1005"/>
      <c r="H45" s="1005"/>
      <c r="I45" s="1005"/>
      <c r="J45" s="1005"/>
      <c r="K45" s="1005"/>
      <c r="L45" s="1005"/>
      <c r="M45" s="1005"/>
      <c r="N45" s="1005"/>
      <c r="O45" s="1005"/>
      <c r="P45" s="1005"/>
      <c r="Q45" s="1005"/>
      <c r="R45" s="1005"/>
    </row>
    <row r="46" spans="1:35" x14ac:dyDescent="0.25">
      <c r="A46" s="1005"/>
      <c r="B46" s="1005"/>
      <c r="C46" s="1005"/>
      <c r="D46" s="1005"/>
      <c r="E46" s="1005"/>
      <c r="F46" s="1005"/>
      <c r="G46" s="1005"/>
      <c r="H46" s="1005"/>
      <c r="I46" s="1005"/>
      <c r="J46" s="1005"/>
      <c r="K46" s="1005"/>
      <c r="L46" s="1005"/>
      <c r="M46" s="1005"/>
      <c r="N46" s="1005"/>
      <c r="O46" s="1005"/>
      <c r="P46" s="1005"/>
      <c r="Q46" s="1005"/>
      <c r="R46" s="1005"/>
    </row>
    <row r="47" spans="1:35" x14ac:dyDescent="0.25">
      <c r="A47" s="1005"/>
      <c r="B47" s="1005"/>
      <c r="C47" s="1005"/>
      <c r="D47" s="1005"/>
      <c r="E47" s="1005"/>
      <c r="F47" s="1005"/>
      <c r="G47" s="1005"/>
      <c r="H47" s="1005"/>
      <c r="I47" s="1005"/>
      <c r="J47" s="1005"/>
      <c r="K47" s="1005"/>
      <c r="L47" s="1005"/>
      <c r="M47" s="1005"/>
      <c r="N47" s="1005"/>
      <c r="O47" s="1005"/>
      <c r="P47" s="1005"/>
      <c r="Q47" s="1005"/>
      <c r="R47" s="1005"/>
    </row>
    <row r="48" spans="1:35" x14ac:dyDescent="0.25">
      <c r="A48" s="1005"/>
      <c r="B48" s="1005"/>
      <c r="C48" s="1005"/>
      <c r="D48" s="1005"/>
      <c r="E48" s="1005"/>
      <c r="F48" s="1005"/>
      <c r="G48" s="1005"/>
      <c r="H48" s="1005"/>
      <c r="I48" s="1005"/>
      <c r="J48" s="1005"/>
      <c r="K48" s="1005"/>
      <c r="L48" s="1005"/>
      <c r="M48" s="1005"/>
      <c r="N48" s="1005"/>
      <c r="O48" s="1005"/>
      <c r="P48" s="1005"/>
      <c r="Q48" s="1005"/>
      <c r="R48" s="1005"/>
    </row>
    <row r="49" spans="1:30" x14ac:dyDescent="0.25">
      <c r="A49" s="1005"/>
      <c r="B49" s="1005"/>
      <c r="C49" s="1005"/>
      <c r="D49" s="1005"/>
      <c r="E49" s="1005"/>
      <c r="F49" s="1005"/>
      <c r="G49" s="1005"/>
      <c r="H49" s="1005"/>
      <c r="I49" s="1005"/>
      <c r="J49" s="1005"/>
      <c r="K49" s="1005"/>
      <c r="L49" s="1005"/>
      <c r="M49" s="1005"/>
      <c r="N49" s="1005"/>
      <c r="O49" s="1005"/>
      <c r="P49" s="1005"/>
      <c r="Q49" s="1005"/>
      <c r="R49" s="1005"/>
    </row>
    <row r="50" spans="1:30" x14ac:dyDescent="0.25">
      <c r="A50" s="1005"/>
      <c r="B50" s="1005"/>
      <c r="C50" s="1005"/>
      <c r="D50" s="1005"/>
      <c r="E50" s="1005"/>
      <c r="F50" s="1005"/>
      <c r="G50" s="1005"/>
      <c r="H50" s="1005"/>
      <c r="I50" s="1005"/>
      <c r="J50" s="1005"/>
      <c r="K50" s="1005"/>
      <c r="L50" s="1005"/>
      <c r="M50" s="1005"/>
      <c r="N50" s="1005"/>
      <c r="O50" s="1005"/>
      <c r="P50" s="1005"/>
      <c r="Q50" s="1005"/>
      <c r="R50" s="1005"/>
    </row>
    <row r="51" spans="1:30" x14ac:dyDescent="0.25">
      <c r="A51" s="1005"/>
      <c r="B51" s="1005"/>
      <c r="C51" s="1005"/>
      <c r="D51" s="1005"/>
      <c r="E51" s="1005"/>
      <c r="F51" s="1005"/>
      <c r="G51" s="1005"/>
      <c r="H51" s="1005"/>
      <c r="I51" s="1005"/>
      <c r="J51" s="1005"/>
      <c r="K51" s="1005"/>
      <c r="L51" s="1005"/>
      <c r="M51" s="1005"/>
      <c r="N51" s="1005"/>
      <c r="O51" s="1005"/>
      <c r="P51" s="1005"/>
      <c r="Q51" s="1005"/>
      <c r="R51" s="1005"/>
    </row>
    <row r="52" spans="1:30" x14ac:dyDescent="0.25">
      <c r="A52" s="1005"/>
      <c r="B52" s="1005"/>
      <c r="C52" s="1005"/>
      <c r="D52" s="1005"/>
      <c r="E52" s="1005"/>
      <c r="F52" s="1005"/>
      <c r="G52" s="1005"/>
      <c r="H52" s="1005"/>
      <c r="I52" s="1005"/>
      <c r="J52" s="1005"/>
      <c r="K52" s="1005"/>
      <c r="L52" s="1005"/>
      <c r="M52" s="1005"/>
      <c r="N52" s="1005"/>
      <c r="O52" s="1005"/>
      <c r="P52" s="1005"/>
      <c r="Q52" s="1005"/>
      <c r="R52" s="1005"/>
    </row>
    <row r="53" spans="1:30" x14ac:dyDescent="0.25">
      <c r="A53" s="1005"/>
      <c r="B53" s="1005"/>
      <c r="C53" s="1005"/>
      <c r="D53" s="1005"/>
      <c r="E53" s="1005"/>
      <c r="F53" s="1005"/>
      <c r="G53" s="1005"/>
      <c r="H53" s="1005"/>
      <c r="I53" s="1005"/>
      <c r="J53" s="1005"/>
      <c r="K53" s="1005"/>
      <c r="L53" s="1005"/>
      <c r="M53" s="1005"/>
      <c r="N53" s="1005"/>
      <c r="O53" s="1005"/>
      <c r="P53" s="1005"/>
      <c r="Q53" s="1005"/>
      <c r="R53" s="1005"/>
    </row>
    <row r="54" spans="1:30" x14ac:dyDescent="0.25">
      <c r="A54" s="1005"/>
      <c r="B54" s="1005"/>
      <c r="C54" s="1005"/>
      <c r="D54" s="1005"/>
      <c r="E54" s="1005"/>
      <c r="F54" s="1005"/>
      <c r="G54" s="1005"/>
      <c r="H54" s="1005"/>
      <c r="I54" s="1005"/>
      <c r="J54" s="1005"/>
      <c r="K54" s="1005"/>
      <c r="L54" s="1005"/>
      <c r="M54" s="1005"/>
      <c r="N54" s="1005"/>
      <c r="O54" s="1005"/>
      <c r="P54" s="1005"/>
      <c r="Q54" s="1005"/>
      <c r="R54" s="1005"/>
    </row>
    <row r="55" spans="1:30" x14ac:dyDescent="0.25">
      <c r="A55" s="1005"/>
      <c r="B55" s="1005"/>
      <c r="C55" s="1005"/>
      <c r="D55" s="1005"/>
      <c r="E55" s="1005"/>
      <c r="F55" s="1005"/>
      <c r="G55" s="1005"/>
      <c r="H55" s="1005"/>
      <c r="I55" s="1005"/>
      <c r="J55" s="1005"/>
      <c r="K55" s="1005"/>
      <c r="L55" s="1005"/>
      <c r="M55" s="1005"/>
      <c r="N55" s="1005"/>
      <c r="O55" s="1005"/>
      <c r="P55" s="1005"/>
      <c r="Q55" s="1005"/>
      <c r="R55" s="1005"/>
    </row>
    <row r="56" spans="1:30" x14ac:dyDescent="0.25">
      <c r="A56" s="1005"/>
      <c r="B56" s="1005"/>
      <c r="C56" s="1005"/>
      <c r="D56" s="1005"/>
      <c r="E56" s="1005"/>
      <c r="F56" s="1005"/>
      <c r="G56" s="1005"/>
      <c r="H56" s="1005"/>
      <c r="I56" s="1005"/>
      <c r="J56" s="1005"/>
      <c r="K56" s="1005"/>
      <c r="L56" s="1005"/>
      <c r="M56" s="1005"/>
      <c r="N56" s="1005"/>
      <c r="O56" s="1005"/>
      <c r="P56" s="1005"/>
      <c r="Q56" s="1005"/>
      <c r="R56" s="1005"/>
    </row>
    <row r="57" spans="1:30" x14ac:dyDescent="0.25">
      <c r="A57" s="1005"/>
      <c r="B57" s="1005"/>
      <c r="C57" s="1005"/>
      <c r="D57" s="1005"/>
      <c r="E57" s="1005"/>
      <c r="F57" s="1005"/>
      <c r="G57" s="1005"/>
      <c r="H57" s="1005"/>
      <c r="I57" s="1005"/>
      <c r="J57" s="1005"/>
      <c r="K57" s="1005"/>
      <c r="L57" s="1005"/>
      <c r="M57" s="1005"/>
      <c r="N57" s="1005"/>
      <c r="O57" s="1005"/>
      <c r="P57" s="1005"/>
      <c r="Q57" s="1005"/>
      <c r="R57" s="1005"/>
    </row>
    <row r="58" spans="1:30" x14ac:dyDescent="0.25">
      <c r="A58" s="1005"/>
      <c r="B58" s="1005"/>
      <c r="C58" s="1005"/>
      <c r="D58" s="1005"/>
      <c r="E58" s="1005"/>
      <c r="F58" s="1005"/>
      <c r="G58" s="1005"/>
      <c r="H58" s="1005"/>
      <c r="I58" s="1005"/>
      <c r="J58" s="1005"/>
      <c r="K58" s="1005"/>
      <c r="L58" s="1005"/>
      <c r="M58" s="1005"/>
      <c r="N58" s="1005"/>
      <c r="O58" s="1005"/>
      <c r="P58" s="1005"/>
      <c r="Q58" s="1005"/>
      <c r="R58" s="1005"/>
    </row>
    <row r="59" spans="1:30" x14ac:dyDescent="0.2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1:30" x14ac:dyDescent="0.2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1:30" x14ac:dyDescent="0.2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row>
    <row r="62" spans="1:30" x14ac:dyDescent="0.2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sheetData>
  <mergeCells count="27">
    <mergeCell ref="B4:F4"/>
    <mergeCell ref="H4:L4"/>
    <mergeCell ref="N4:R4"/>
    <mergeCell ref="T4:X4"/>
    <mergeCell ref="Z4:AD4"/>
    <mergeCell ref="AC5:AD5"/>
    <mergeCell ref="C6:C7"/>
    <mergeCell ref="I6:I7"/>
    <mergeCell ref="O6:O7"/>
    <mergeCell ref="U6:U7"/>
    <mergeCell ref="AA6:AA7"/>
    <mergeCell ref="K5:L5"/>
    <mergeCell ref="N5:N7"/>
    <mergeCell ref="O5:P5"/>
    <mergeCell ref="Q5:R5"/>
    <mergeCell ref="T5:T7"/>
    <mergeCell ref="U5:V5"/>
    <mergeCell ref="C5:D5"/>
    <mergeCell ref="E5:F5"/>
    <mergeCell ref="H5:H7"/>
    <mergeCell ref="I5:J5"/>
    <mergeCell ref="A41:R41"/>
    <mergeCell ref="A43:R58"/>
    <mergeCell ref="W5:X5"/>
    <mergeCell ref="Z5:Z7"/>
    <mergeCell ref="AA5:AB5"/>
    <mergeCell ref="B5:B7"/>
  </mergeCells>
  <pageMargins left="0.74803149606299213" right="0.74803149606299213" top="0.98425196850393704" bottom="0.98425196850393704" header="0.51181102362204722" footer="0.51181102362204722"/>
  <pageSetup paperSize="8" scale="52"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I63"/>
  <sheetViews>
    <sheetView view="pageBreakPreview" zoomScaleNormal="100" zoomScaleSheetLayoutView="100" workbookViewId="0">
      <selection activeCell="A2" sqref="A2"/>
    </sheetView>
  </sheetViews>
  <sheetFormatPr defaultRowHeight="13.2" x14ac:dyDescent="0.25"/>
  <cols>
    <col min="1" max="1" width="27.44140625" style="3" customWidth="1"/>
    <col min="2" max="2" width="13.88671875" style="3" customWidth="1"/>
    <col min="3" max="3" width="10.5546875" style="3" bestFit="1" customWidth="1"/>
    <col min="4" max="5" width="10.5546875" style="3" customWidth="1"/>
    <col min="6" max="6" width="13.109375" style="3" bestFit="1" customWidth="1"/>
    <col min="7" max="7" width="9.44140625" style="3" customWidth="1"/>
    <col min="8" max="8" width="13.5546875" style="3" customWidth="1"/>
    <col min="9" max="9" width="10.5546875" style="3" bestFit="1" customWidth="1"/>
    <col min="10" max="11" width="10.5546875" style="3" customWidth="1"/>
    <col min="12" max="12" width="13.109375" style="3" bestFit="1" customWidth="1"/>
    <col min="13" max="13" width="9.44140625" style="3" customWidth="1"/>
    <col min="14" max="14" width="13.88671875" style="3" customWidth="1"/>
    <col min="15" max="15" width="10.5546875" style="3" bestFit="1" customWidth="1"/>
    <col min="16" max="17" width="10.5546875" style="3" customWidth="1"/>
    <col min="18" max="18" width="13.109375" style="3" bestFit="1" customWidth="1"/>
    <col min="19" max="19" width="9.44140625" style="3" customWidth="1"/>
    <col min="20" max="20" width="13.88671875" style="3" customWidth="1"/>
    <col min="21" max="21" width="10.5546875" style="3" bestFit="1" customWidth="1"/>
    <col min="22" max="23" width="10.5546875" style="3" customWidth="1"/>
    <col min="24" max="24" width="13.109375" style="3" bestFit="1" customWidth="1"/>
    <col min="25" max="25" width="9.44140625" style="3" customWidth="1"/>
    <col min="26" max="26" width="13.88671875" style="3" customWidth="1"/>
    <col min="27" max="27" width="10.5546875" style="3" bestFit="1" customWidth="1"/>
    <col min="28" max="29" width="10.5546875" style="3" customWidth="1"/>
    <col min="30" max="30" width="13.109375" style="3" bestFit="1" customWidth="1"/>
    <col min="31" max="256" width="9.109375" style="3"/>
    <col min="257" max="257" width="27.44140625" style="3" customWidth="1"/>
    <col min="258" max="258" width="13.88671875" style="3" customWidth="1"/>
    <col min="259" max="259" width="10.5546875" style="3" bestFit="1" customWidth="1"/>
    <col min="260" max="261" width="10.5546875" style="3" customWidth="1"/>
    <col min="262" max="262" width="13.109375" style="3" bestFit="1" customWidth="1"/>
    <col min="263" max="263" width="9.44140625" style="3" customWidth="1"/>
    <col min="264" max="264" width="13.5546875" style="3" customWidth="1"/>
    <col min="265" max="265" width="10.5546875" style="3" bestFit="1" customWidth="1"/>
    <col min="266" max="267" width="10.5546875" style="3" customWidth="1"/>
    <col min="268" max="268" width="13.109375" style="3" bestFit="1" customWidth="1"/>
    <col min="269" max="269" width="9.44140625" style="3" customWidth="1"/>
    <col min="270" max="270" width="13.88671875" style="3" customWidth="1"/>
    <col min="271" max="271" width="10.5546875" style="3" bestFit="1" customWidth="1"/>
    <col min="272" max="273" width="10.5546875" style="3" customWidth="1"/>
    <col min="274" max="274" width="13.109375" style="3" bestFit="1" customWidth="1"/>
    <col min="275" max="275" width="9.44140625" style="3" customWidth="1"/>
    <col min="276" max="276" width="13.88671875" style="3" customWidth="1"/>
    <col min="277" max="277" width="10.5546875" style="3" bestFit="1" customWidth="1"/>
    <col min="278" max="279" width="10.5546875" style="3" customWidth="1"/>
    <col min="280" max="280" width="13.109375" style="3" bestFit="1" customWidth="1"/>
    <col min="281" max="281" width="9.44140625" style="3" customWidth="1"/>
    <col min="282" max="282" width="13.88671875" style="3" customWidth="1"/>
    <col min="283" max="283" width="10.5546875" style="3" bestFit="1" customWidth="1"/>
    <col min="284" max="285" width="10.5546875" style="3" customWidth="1"/>
    <col min="286" max="286" width="13.109375" style="3" bestFit="1" customWidth="1"/>
    <col min="287" max="512" width="9.109375" style="3"/>
    <col min="513" max="513" width="27.44140625" style="3" customWidth="1"/>
    <col min="514" max="514" width="13.88671875" style="3" customWidth="1"/>
    <col min="515" max="515" width="10.5546875" style="3" bestFit="1" customWidth="1"/>
    <col min="516" max="517" width="10.5546875" style="3" customWidth="1"/>
    <col min="518" max="518" width="13.109375" style="3" bestFit="1" customWidth="1"/>
    <col min="519" max="519" width="9.44140625" style="3" customWidth="1"/>
    <col min="520" max="520" width="13.5546875" style="3" customWidth="1"/>
    <col min="521" max="521" width="10.5546875" style="3" bestFit="1" customWidth="1"/>
    <col min="522" max="523" width="10.5546875" style="3" customWidth="1"/>
    <col min="524" max="524" width="13.109375" style="3" bestFit="1" customWidth="1"/>
    <col min="525" max="525" width="9.44140625" style="3" customWidth="1"/>
    <col min="526" max="526" width="13.88671875" style="3" customWidth="1"/>
    <col min="527" max="527" width="10.5546875" style="3" bestFit="1" customWidth="1"/>
    <col min="528" max="529" width="10.5546875" style="3" customWidth="1"/>
    <col min="530" max="530" width="13.109375" style="3" bestFit="1" customWidth="1"/>
    <col min="531" max="531" width="9.44140625" style="3" customWidth="1"/>
    <col min="532" max="532" width="13.88671875" style="3" customWidth="1"/>
    <col min="533" max="533" width="10.5546875" style="3" bestFit="1" customWidth="1"/>
    <col min="534" max="535" width="10.5546875" style="3" customWidth="1"/>
    <col min="536" max="536" width="13.109375" style="3" bestFit="1" customWidth="1"/>
    <col min="537" max="537" width="9.44140625" style="3" customWidth="1"/>
    <col min="538" max="538" width="13.88671875" style="3" customWidth="1"/>
    <col min="539" max="539" width="10.5546875" style="3" bestFit="1" customWidth="1"/>
    <col min="540" max="541" width="10.5546875" style="3" customWidth="1"/>
    <col min="542" max="542" width="13.109375" style="3" bestFit="1" customWidth="1"/>
    <col min="543" max="768" width="9.109375" style="3"/>
    <col min="769" max="769" width="27.44140625" style="3" customWidth="1"/>
    <col min="770" max="770" width="13.88671875" style="3" customWidth="1"/>
    <col min="771" max="771" width="10.5546875" style="3" bestFit="1" customWidth="1"/>
    <col min="772" max="773" width="10.5546875" style="3" customWidth="1"/>
    <col min="774" max="774" width="13.109375" style="3" bestFit="1" customWidth="1"/>
    <col min="775" max="775" width="9.44140625" style="3" customWidth="1"/>
    <col min="776" max="776" width="13.5546875" style="3" customWidth="1"/>
    <col min="777" max="777" width="10.5546875" style="3" bestFit="1" customWidth="1"/>
    <col min="778" max="779" width="10.5546875" style="3" customWidth="1"/>
    <col min="780" max="780" width="13.109375" style="3" bestFit="1" customWidth="1"/>
    <col min="781" max="781" width="9.44140625" style="3" customWidth="1"/>
    <col min="782" max="782" width="13.88671875" style="3" customWidth="1"/>
    <col min="783" max="783" width="10.5546875" style="3" bestFit="1" customWidth="1"/>
    <col min="784" max="785" width="10.5546875" style="3" customWidth="1"/>
    <col min="786" max="786" width="13.109375" style="3" bestFit="1" customWidth="1"/>
    <col min="787" max="787" width="9.44140625" style="3" customWidth="1"/>
    <col min="788" max="788" width="13.88671875" style="3" customWidth="1"/>
    <col min="789" max="789" width="10.5546875" style="3" bestFit="1" customWidth="1"/>
    <col min="790" max="791" width="10.5546875" style="3" customWidth="1"/>
    <col min="792" max="792" width="13.109375" style="3" bestFit="1" customWidth="1"/>
    <col min="793" max="793" width="9.44140625" style="3" customWidth="1"/>
    <col min="794" max="794" width="13.88671875" style="3" customWidth="1"/>
    <col min="795" max="795" width="10.5546875" style="3" bestFit="1" customWidth="1"/>
    <col min="796" max="797" width="10.5546875" style="3" customWidth="1"/>
    <col min="798" max="798" width="13.109375" style="3" bestFit="1" customWidth="1"/>
    <col min="799" max="1024" width="9.109375" style="3"/>
    <col min="1025" max="1025" width="27.44140625" style="3" customWidth="1"/>
    <col min="1026" max="1026" width="13.88671875" style="3" customWidth="1"/>
    <col min="1027" max="1027" width="10.5546875" style="3" bestFit="1" customWidth="1"/>
    <col min="1028" max="1029" width="10.5546875" style="3" customWidth="1"/>
    <col min="1030" max="1030" width="13.109375" style="3" bestFit="1" customWidth="1"/>
    <col min="1031" max="1031" width="9.44140625" style="3" customWidth="1"/>
    <col min="1032" max="1032" width="13.5546875" style="3" customWidth="1"/>
    <col min="1033" max="1033" width="10.5546875" style="3" bestFit="1" customWidth="1"/>
    <col min="1034" max="1035" width="10.5546875" style="3" customWidth="1"/>
    <col min="1036" max="1036" width="13.109375" style="3" bestFit="1" customWidth="1"/>
    <col min="1037" max="1037" width="9.44140625" style="3" customWidth="1"/>
    <col min="1038" max="1038" width="13.88671875" style="3" customWidth="1"/>
    <col min="1039" max="1039" width="10.5546875" style="3" bestFit="1" customWidth="1"/>
    <col min="1040" max="1041" width="10.5546875" style="3" customWidth="1"/>
    <col min="1042" max="1042" width="13.109375" style="3" bestFit="1" customWidth="1"/>
    <col min="1043" max="1043" width="9.44140625" style="3" customWidth="1"/>
    <col min="1044" max="1044" width="13.88671875" style="3" customWidth="1"/>
    <col min="1045" max="1045" width="10.5546875" style="3" bestFit="1" customWidth="1"/>
    <col min="1046" max="1047" width="10.5546875" style="3" customWidth="1"/>
    <col min="1048" max="1048" width="13.109375" style="3" bestFit="1" customWidth="1"/>
    <col min="1049" max="1049" width="9.44140625" style="3" customWidth="1"/>
    <col min="1050" max="1050" width="13.88671875" style="3" customWidth="1"/>
    <col min="1051" max="1051" width="10.5546875" style="3" bestFit="1" customWidth="1"/>
    <col min="1052" max="1053" width="10.5546875" style="3" customWidth="1"/>
    <col min="1054" max="1054" width="13.109375" style="3" bestFit="1" customWidth="1"/>
    <col min="1055" max="1280" width="9.109375" style="3"/>
    <col min="1281" max="1281" width="27.44140625" style="3" customWidth="1"/>
    <col min="1282" max="1282" width="13.88671875" style="3" customWidth="1"/>
    <col min="1283" max="1283" width="10.5546875" style="3" bestFit="1" customWidth="1"/>
    <col min="1284" max="1285" width="10.5546875" style="3" customWidth="1"/>
    <col min="1286" max="1286" width="13.109375" style="3" bestFit="1" customWidth="1"/>
    <col min="1287" max="1287" width="9.44140625" style="3" customWidth="1"/>
    <col min="1288" max="1288" width="13.5546875" style="3" customWidth="1"/>
    <col min="1289" max="1289" width="10.5546875" style="3" bestFit="1" customWidth="1"/>
    <col min="1290" max="1291" width="10.5546875" style="3" customWidth="1"/>
    <col min="1292" max="1292" width="13.109375" style="3" bestFit="1" customWidth="1"/>
    <col min="1293" max="1293" width="9.44140625" style="3" customWidth="1"/>
    <col min="1294" max="1294" width="13.88671875" style="3" customWidth="1"/>
    <col min="1295" max="1295" width="10.5546875" style="3" bestFit="1" customWidth="1"/>
    <col min="1296" max="1297" width="10.5546875" style="3" customWidth="1"/>
    <col min="1298" max="1298" width="13.109375" style="3" bestFit="1" customWidth="1"/>
    <col min="1299" max="1299" width="9.44140625" style="3" customWidth="1"/>
    <col min="1300" max="1300" width="13.88671875" style="3" customWidth="1"/>
    <col min="1301" max="1301" width="10.5546875" style="3" bestFit="1" customWidth="1"/>
    <col min="1302" max="1303" width="10.5546875" style="3" customWidth="1"/>
    <col min="1304" max="1304" width="13.109375" style="3" bestFit="1" customWidth="1"/>
    <col min="1305" max="1305" width="9.44140625" style="3" customWidth="1"/>
    <col min="1306" max="1306" width="13.88671875" style="3" customWidth="1"/>
    <col min="1307" max="1307" width="10.5546875" style="3" bestFit="1" customWidth="1"/>
    <col min="1308" max="1309" width="10.5546875" style="3" customWidth="1"/>
    <col min="1310" max="1310" width="13.109375" style="3" bestFit="1" customWidth="1"/>
    <col min="1311" max="1536" width="9.109375" style="3"/>
    <col min="1537" max="1537" width="27.44140625" style="3" customWidth="1"/>
    <col min="1538" max="1538" width="13.88671875" style="3" customWidth="1"/>
    <col min="1539" max="1539" width="10.5546875" style="3" bestFit="1" customWidth="1"/>
    <col min="1540" max="1541" width="10.5546875" style="3" customWidth="1"/>
    <col min="1542" max="1542" width="13.109375" style="3" bestFit="1" customWidth="1"/>
    <col min="1543" max="1543" width="9.44140625" style="3" customWidth="1"/>
    <col min="1544" max="1544" width="13.5546875" style="3" customWidth="1"/>
    <col min="1545" max="1545" width="10.5546875" style="3" bestFit="1" customWidth="1"/>
    <col min="1546" max="1547" width="10.5546875" style="3" customWidth="1"/>
    <col min="1548" max="1548" width="13.109375" style="3" bestFit="1" customWidth="1"/>
    <col min="1549" max="1549" width="9.44140625" style="3" customWidth="1"/>
    <col min="1550" max="1550" width="13.88671875" style="3" customWidth="1"/>
    <col min="1551" max="1551" width="10.5546875" style="3" bestFit="1" customWidth="1"/>
    <col min="1552" max="1553" width="10.5546875" style="3" customWidth="1"/>
    <col min="1554" max="1554" width="13.109375" style="3" bestFit="1" customWidth="1"/>
    <col min="1555" max="1555" width="9.44140625" style="3" customWidth="1"/>
    <col min="1556" max="1556" width="13.88671875" style="3" customWidth="1"/>
    <col min="1557" max="1557" width="10.5546875" style="3" bestFit="1" customWidth="1"/>
    <col min="1558" max="1559" width="10.5546875" style="3" customWidth="1"/>
    <col min="1560" max="1560" width="13.109375" style="3" bestFit="1" customWidth="1"/>
    <col min="1561" max="1561" width="9.44140625" style="3" customWidth="1"/>
    <col min="1562" max="1562" width="13.88671875" style="3" customWidth="1"/>
    <col min="1563" max="1563" width="10.5546875" style="3" bestFit="1" customWidth="1"/>
    <col min="1564" max="1565" width="10.5546875" style="3" customWidth="1"/>
    <col min="1566" max="1566" width="13.109375" style="3" bestFit="1" customWidth="1"/>
    <col min="1567" max="1792" width="9.109375" style="3"/>
    <col min="1793" max="1793" width="27.44140625" style="3" customWidth="1"/>
    <col min="1794" max="1794" width="13.88671875" style="3" customWidth="1"/>
    <col min="1795" max="1795" width="10.5546875" style="3" bestFit="1" customWidth="1"/>
    <col min="1796" max="1797" width="10.5546875" style="3" customWidth="1"/>
    <col min="1798" max="1798" width="13.109375" style="3" bestFit="1" customWidth="1"/>
    <col min="1799" max="1799" width="9.44140625" style="3" customWidth="1"/>
    <col min="1800" max="1800" width="13.5546875" style="3" customWidth="1"/>
    <col min="1801" max="1801" width="10.5546875" style="3" bestFit="1" customWidth="1"/>
    <col min="1802" max="1803" width="10.5546875" style="3" customWidth="1"/>
    <col min="1804" max="1804" width="13.109375" style="3" bestFit="1" customWidth="1"/>
    <col min="1805" max="1805" width="9.44140625" style="3" customWidth="1"/>
    <col min="1806" max="1806" width="13.88671875" style="3" customWidth="1"/>
    <col min="1807" max="1807" width="10.5546875" style="3" bestFit="1" customWidth="1"/>
    <col min="1808" max="1809" width="10.5546875" style="3" customWidth="1"/>
    <col min="1810" max="1810" width="13.109375" style="3" bestFit="1" customWidth="1"/>
    <col min="1811" max="1811" width="9.44140625" style="3" customWidth="1"/>
    <col min="1812" max="1812" width="13.88671875" style="3" customWidth="1"/>
    <col min="1813" max="1813" width="10.5546875" style="3" bestFit="1" customWidth="1"/>
    <col min="1814" max="1815" width="10.5546875" style="3" customWidth="1"/>
    <col min="1816" max="1816" width="13.109375" style="3" bestFit="1" customWidth="1"/>
    <col min="1817" max="1817" width="9.44140625" style="3" customWidth="1"/>
    <col min="1818" max="1818" width="13.88671875" style="3" customWidth="1"/>
    <col min="1819" max="1819" width="10.5546875" style="3" bestFit="1" customWidth="1"/>
    <col min="1820" max="1821" width="10.5546875" style="3" customWidth="1"/>
    <col min="1822" max="1822" width="13.109375" style="3" bestFit="1" customWidth="1"/>
    <col min="1823" max="2048" width="9.109375" style="3"/>
    <col min="2049" max="2049" width="27.44140625" style="3" customWidth="1"/>
    <col min="2050" max="2050" width="13.88671875" style="3" customWidth="1"/>
    <col min="2051" max="2051" width="10.5546875" style="3" bestFit="1" customWidth="1"/>
    <col min="2052" max="2053" width="10.5546875" style="3" customWidth="1"/>
    <col min="2054" max="2054" width="13.109375" style="3" bestFit="1" customWidth="1"/>
    <col min="2055" max="2055" width="9.44140625" style="3" customWidth="1"/>
    <col min="2056" max="2056" width="13.5546875" style="3" customWidth="1"/>
    <col min="2057" max="2057" width="10.5546875" style="3" bestFit="1" customWidth="1"/>
    <col min="2058" max="2059" width="10.5546875" style="3" customWidth="1"/>
    <col min="2060" max="2060" width="13.109375" style="3" bestFit="1" customWidth="1"/>
    <col min="2061" max="2061" width="9.44140625" style="3" customWidth="1"/>
    <col min="2062" max="2062" width="13.88671875" style="3" customWidth="1"/>
    <col min="2063" max="2063" width="10.5546875" style="3" bestFit="1" customWidth="1"/>
    <col min="2064" max="2065" width="10.5546875" style="3" customWidth="1"/>
    <col min="2066" max="2066" width="13.109375" style="3" bestFit="1" customWidth="1"/>
    <col min="2067" max="2067" width="9.44140625" style="3" customWidth="1"/>
    <col min="2068" max="2068" width="13.88671875" style="3" customWidth="1"/>
    <col min="2069" max="2069" width="10.5546875" style="3" bestFit="1" customWidth="1"/>
    <col min="2070" max="2071" width="10.5546875" style="3" customWidth="1"/>
    <col min="2072" max="2072" width="13.109375" style="3" bestFit="1" customWidth="1"/>
    <col min="2073" max="2073" width="9.44140625" style="3" customWidth="1"/>
    <col min="2074" max="2074" width="13.88671875" style="3" customWidth="1"/>
    <col min="2075" max="2075" width="10.5546875" style="3" bestFit="1" customWidth="1"/>
    <col min="2076" max="2077" width="10.5546875" style="3" customWidth="1"/>
    <col min="2078" max="2078" width="13.109375" style="3" bestFit="1" customWidth="1"/>
    <col min="2079" max="2304" width="9.109375" style="3"/>
    <col min="2305" max="2305" width="27.44140625" style="3" customWidth="1"/>
    <col min="2306" max="2306" width="13.88671875" style="3" customWidth="1"/>
    <col min="2307" max="2307" width="10.5546875" style="3" bestFit="1" customWidth="1"/>
    <col min="2308" max="2309" width="10.5546875" style="3" customWidth="1"/>
    <col min="2310" max="2310" width="13.109375" style="3" bestFit="1" customWidth="1"/>
    <col min="2311" max="2311" width="9.44140625" style="3" customWidth="1"/>
    <col min="2312" max="2312" width="13.5546875" style="3" customWidth="1"/>
    <col min="2313" max="2313" width="10.5546875" style="3" bestFit="1" customWidth="1"/>
    <col min="2314" max="2315" width="10.5546875" style="3" customWidth="1"/>
    <col min="2316" max="2316" width="13.109375" style="3" bestFit="1" customWidth="1"/>
    <col min="2317" max="2317" width="9.44140625" style="3" customWidth="1"/>
    <col min="2318" max="2318" width="13.88671875" style="3" customWidth="1"/>
    <col min="2319" max="2319" width="10.5546875" style="3" bestFit="1" customWidth="1"/>
    <col min="2320" max="2321" width="10.5546875" style="3" customWidth="1"/>
    <col min="2322" max="2322" width="13.109375" style="3" bestFit="1" customWidth="1"/>
    <col min="2323" max="2323" width="9.44140625" style="3" customWidth="1"/>
    <col min="2324" max="2324" width="13.88671875" style="3" customWidth="1"/>
    <col min="2325" max="2325" width="10.5546875" style="3" bestFit="1" customWidth="1"/>
    <col min="2326" max="2327" width="10.5546875" style="3" customWidth="1"/>
    <col min="2328" max="2328" width="13.109375" style="3" bestFit="1" customWidth="1"/>
    <col min="2329" max="2329" width="9.44140625" style="3" customWidth="1"/>
    <col min="2330" max="2330" width="13.88671875" style="3" customWidth="1"/>
    <col min="2331" max="2331" width="10.5546875" style="3" bestFit="1" customWidth="1"/>
    <col min="2332" max="2333" width="10.5546875" style="3" customWidth="1"/>
    <col min="2334" max="2334" width="13.109375" style="3" bestFit="1" customWidth="1"/>
    <col min="2335" max="2560" width="9.109375" style="3"/>
    <col min="2561" max="2561" width="27.44140625" style="3" customWidth="1"/>
    <col min="2562" max="2562" width="13.88671875" style="3" customWidth="1"/>
    <col min="2563" max="2563" width="10.5546875" style="3" bestFit="1" customWidth="1"/>
    <col min="2564" max="2565" width="10.5546875" style="3" customWidth="1"/>
    <col min="2566" max="2566" width="13.109375" style="3" bestFit="1" customWidth="1"/>
    <col min="2567" max="2567" width="9.44140625" style="3" customWidth="1"/>
    <col min="2568" max="2568" width="13.5546875" style="3" customWidth="1"/>
    <col min="2569" max="2569" width="10.5546875" style="3" bestFit="1" customWidth="1"/>
    <col min="2570" max="2571" width="10.5546875" style="3" customWidth="1"/>
    <col min="2572" max="2572" width="13.109375" style="3" bestFit="1" customWidth="1"/>
    <col min="2573" max="2573" width="9.44140625" style="3" customWidth="1"/>
    <col min="2574" max="2574" width="13.88671875" style="3" customWidth="1"/>
    <col min="2575" max="2575" width="10.5546875" style="3" bestFit="1" customWidth="1"/>
    <col min="2576" max="2577" width="10.5546875" style="3" customWidth="1"/>
    <col min="2578" max="2578" width="13.109375" style="3" bestFit="1" customWidth="1"/>
    <col min="2579" max="2579" width="9.44140625" style="3" customWidth="1"/>
    <col min="2580" max="2580" width="13.88671875" style="3" customWidth="1"/>
    <col min="2581" max="2581" width="10.5546875" style="3" bestFit="1" customWidth="1"/>
    <col min="2582" max="2583" width="10.5546875" style="3" customWidth="1"/>
    <col min="2584" max="2584" width="13.109375" style="3" bestFit="1" customWidth="1"/>
    <col min="2585" max="2585" width="9.44140625" style="3" customWidth="1"/>
    <col min="2586" max="2586" width="13.88671875" style="3" customWidth="1"/>
    <col min="2587" max="2587" width="10.5546875" style="3" bestFit="1" customWidth="1"/>
    <col min="2588" max="2589" width="10.5546875" style="3" customWidth="1"/>
    <col min="2590" max="2590" width="13.109375" style="3" bestFit="1" customWidth="1"/>
    <col min="2591" max="2816" width="9.109375" style="3"/>
    <col min="2817" max="2817" width="27.44140625" style="3" customWidth="1"/>
    <col min="2818" max="2818" width="13.88671875" style="3" customWidth="1"/>
    <col min="2819" max="2819" width="10.5546875" style="3" bestFit="1" customWidth="1"/>
    <col min="2820" max="2821" width="10.5546875" style="3" customWidth="1"/>
    <col min="2822" max="2822" width="13.109375" style="3" bestFit="1" customWidth="1"/>
    <col min="2823" max="2823" width="9.44140625" style="3" customWidth="1"/>
    <col min="2824" max="2824" width="13.5546875" style="3" customWidth="1"/>
    <col min="2825" max="2825" width="10.5546875" style="3" bestFit="1" customWidth="1"/>
    <col min="2826" max="2827" width="10.5546875" style="3" customWidth="1"/>
    <col min="2828" max="2828" width="13.109375" style="3" bestFit="1" customWidth="1"/>
    <col min="2829" max="2829" width="9.44140625" style="3" customWidth="1"/>
    <col min="2830" max="2830" width="13.88671875" style="3" customWidth="1"/>
    <col min="2831" max="2831" width="10.5546875" style="3" bestFit="1" customWidth="1"/>
    <col min="2832" max="2833" width="10.5546875" style="3" customWidth="1"/>
    <col min="2834" max="2834" width="13.109375" style="3" bestFit="1" customWidth="1"/>
    <col min="2835" max="2835" width="9.44140625" style="3" customWidth="1"/>
    <col min="2836" max="2836" width="13.88671875" style="3" customWidth="1"/>
    <col min="2837" max="2837" width="10.5546875" style="3" bestFit="1" customWidth="1"/>
    <col min="2838" max="2839" width="10.5546875" style="3" customWidth="1"/>
    <col min="2840" max="2840" width="13.109375" style="3" bestFit="1" customWidth="1"/>
    <col min="2841" max="2841" width="9.44140625" style="3" customWidth="1"/>
    <col min="2842" max="2842" width="13.88671875" style="3" customWidth="1"/>
    <col min="2843" max="2843" width="10.5546875" style="3" bestFit="1" customWidth="1"/>
    <col min="2844" max="2845" width="10.5546875" style="3" customWidth="1"/>
    <col min="2846" max="2846" width="13.109375" style="3" bestFit="1" customWidth="1"/>
    <col min="2847" max="3072" width="9.109375" style="3"/>
    <col min="3073" max="3073" width="27.44140625" style="3" customWidth="1"/>
    <col min="3074" max="3074" width="13.88671875" style="3" customWidth="1"/>
    <col min="3075" max="3075" width="10.5546875" style="3" bestFit="1" customWidth="1"/>
    <col min="3076" max="3077" width="10.5546875" style="3" customWidth="1"/>
    <col min="3078" max="3078" width="13.109375" style="3" bestFit="1" customWidth="1"/>
    <col min="3079" max="3079" width="9.44140625" style="3" customWidth="1"/>
    <col min="3080" max="3080" width="13.5546875" style="3" customWidth="1"/>
    <col min="3081" max="3081" width="10.5546875" style="3" bestFit="1" customWidth="1"/>
    <col min="3082" max="3083" width="10.5546875" style="3" customWidth="1"/>
    <col min="3084" max="3084" width="13.109375" style="3" bestFit="1" customWidth="1"/>
    <col min="3085" max="3085" width="9.44140625" style="3" customWidth="1"/>
    <col min="3086" max="3086" width="13.88671875" style="3" customWidth="1"/>
    <col min="3087" max="3087" width="10.5546875" style="3" bestFit="1" customWidth="1"/>
    <col min="3088" max="3089" width="10.5546875" style="3" customWidth="1"/>
    <col min="3090" max="3090" width="13.109375" style="3" bestFit="1" customWidth="1"/>
    <col min="3091" max="3091" width="9.44140625" style="3" customWidth="1"/>
    <col min="3092" max="3092" width="13.88671875" style="3" customWidth="1"/>
    <col min="3093" max="3093" width="10.5546875" style="3" bestFit="1" customWidth="1"/>
    <col min="3094" max="3095" width="10.5546875" style="3" customWidth="1"/>
    <col min="3096" max="3096" width="13.109375" style="3" bestFit="1" customWidth="1"/>
    <col min="3097" max="3097" width="9.44140625" style="3" customWidth="1"/>
    <col min="3098" max="3098" width="13.88671875" style="3" customWidth="1"/>
    <col min="3099" max="3099" width="10.5546875" style="3" bestFit="1" customWidth="1"/>
    <col min="3100" max="3101" width="10.5546875" style="3" customWidth="1"/>
    <col min="3102" max="3102" width="13.109375" style="3" bestFit="1" customWidth="1"/>
    <col min="3103" max="3328" width="9.109375" style="3"/>
    <col min="3329" max="3329" width="27.44140625" style="3" customWidth="1"/>
    <col min="3330" max="3330" width="13.88671875" style="3" customWidth="1"/>
    <col min="3331" max="3331" width="10.5546875" style="3" bestFit="1" customWidth="1"/>
    <col min="3332" max="3333" width="10.5546875" style="3" customWidth="1"/>
    <col min="3334" max="3334" width="13.109375" style="3" bestFit="1" customWidth="1"/>
    <col min="3335" max="3335" width="9.44140625" style="3" customWidth="1"/>
    <col min="3336" max="3336" width="13.5546875" style="3" customWidth="1"/>
    <col min="3337" max="3337" width="10.5546875" style="3" bestFit="1" customWidth="1"/>
    <col min="3338" max="3339" width="10.5546875" style="3" customWidth="1"/>
    <col min="3340" max="3340" width="13.109375" style="3" bestFit="1" customWidth="1"/>
    <col min="3341" max="3341" width="9.44140625" style="3" customWidth="1"/>
    <col min="3342" max="3342" width="13.88671875" style="3" customWidth="1"/>
    <col min="3343" max="3343" width="10.5546875" style="3" bestFit="1" customWidth="1"/>
    <col min="3344" max="3345" width="10.5546875" style="3" customWidth="1"/>
    <col min="3346" max="3346" width="13.109375" style="3" bestFit="1" customWidth="1"/>
    <col min="3347" max="3347" width="9.44140625" style="3" customWidth="1"/>
    <col min="3348" max="3348" width="13.88671875" style="3" customWidth="1"/>
    <col min="3349" max="3349" width="10.5546875" style="3" bestFit="1" customWidth="1"/>
    <col min="3350" max="3351" width="10.5546875" style="3" customWidth="1"/>
    <col min="3352" max="3352" width="13.109375" style="3" bestFit="1" customWidth="1"/>
    <col min="3353" max="3353" width="9.44140625" style="3" customWidth="1"/>
    <col min="3354" max="3354" width="13.88671875" style="3" customWidth="1"/>
    <col min="3355" max="3355" width="10.5546875" style="3" bestFit="1" customWidth="1"/>
    <col min="3356" max="3357" width="10.5546875" style="3" customWidth="1"/>
    <col min="3358" max="3358" width="13.109375" style="3" bestFit="1" customWidth="1"/>
    <col min="3359" max="3584" width="9.109375" style="3"/>
    <col min="3585" max="3585" width="27.44140625" style="3" customWidth="1"/>
    <col min="3586" max="3586" width="13.88671875" style="3" customWidth="1"/>
    <col min="3587" max="3587" width="10.5546875" style="3" bestFit="1" customWidth="1"/>
    <col min="3588" max="3589" width="10.5546875" style="3" customWidth="1"/>
    <col min="3590" max="3590" width="13.109375" style="3" bestFit="1" customWidth="1"/>
    <col min="3591" max="3591" width="9.44140625" style="3" customWidth="1"/>
    <col min="3592" max="3592" width="13.5546875" style="3" customWidth="1"/>
    <col min="3593" max="3593" width="10.5546875" style="3" bestFit="1" customWidth="1"/>
    <col min="3594" max="3595" width="10.5546875" style="3" customWidth="1"/>
    <col min="3596" max="3596" width="13.109375" style="3" bestFit="1" customWidth="1"/>
    <col min="3597" max="3597" width="9.44140625" style="3" customWidth="1"/>
    <col min="3598" max="3598" width="13.88671875" style="3" customWidth="1"/>
    <col min="3599" max="3599" width="10.5546875" style="3" bestFit="1" customWidth="1"/>
    <col min="3600" max="3601" width="10.5546875" style="3" customWidth="1"/>
    <col min="3602" max="3602" width="13.109375" style="3" bestFit="1" customWidth="1"/>
    <col min="3603" max="3603" width="9.44140625" style="3" customWidth="1"/>
    <col min="3604" max="3604" width="13.88671875" style="3" customWidth="1"/>
    <col min="3605" max="3605" width="10.5546875" style="3" bestFit="1" customWidth="1"/>
    <col min="3606" max="3607" width="10.5546875" style="3" customWidth="1"/>
    <col min="3608" max="3608" width="13.109375" style="3" bestFit="1" customWidth="1"/>
    <col min="3609" max="3609" width="9.44140625" style="3" customWidth="1"/>
    <col min="3610" max="3610" width="13.88671875" style="3" customWidth="1"/>
    <col min="3611" max="3611" width="10.5546875" style="3" bestFit="1" customWidth="1"/>
    <col min="3612" max="3613" width="10.5546875" style="3" customWidth="1"/>
    <col min="3614" max="3614" width="13.109375" style="3" bestFit="1" customWidth="1"/>
    <col min="3615" max="3840" width="9.109375" style="3"/>
    <col min="3841" max="3841" width="27.44140625" style="3" customWidth="1"/>
    <col min="3842" max="3842" width="13.88671875" style="3" customWidth="1"/>
    <col min="3843" max="3843" width="10.5546875" style="3" bestFit="1" customWidth="1"/>
    <col min="3844" max="3845" width="10.5546875" style="3" customWidth="1"/>
    <col min="3846" max="3846" width="13.109375" style="3" bestFit="1" customWidth="1"/>
    <col min="3847" max="3847" width="9.44140625" style="3" customWidth="1"/>
    <col min="3848" max="3848" width="13.5546875" style="3" customWidth="1"/>
    <col min="3849" max="3849" width="10.5546875" style="3" bestFit="1" customWidth="1"/>
    <col min="3850" max="3851" width="10.5546875" style="3" customWidth="1"/>
    <col min="3852" max="3852" width="13.109375" style="3" bestFit="1" customWidth="1"/>
    <col min="3853" max="3853" width="9.44140625" style="3" customWidth="1"/>
    <col min="3854" max="3854" width="13.88671875" style="3" customWidth="1"/>
    <col min="3855" max="3855" width="10.5546875" style="3" bestFit="1" customWidth="1"/>
    <col min="3856" max="3857" width="10.5546875" style="3" customWidth="1"/>
    <col min="3858" max="3858" width="13.109375" style="3" bestFit="1" customWidth="1"/>
    <col min="3859" max="3859" width="9.44140625" style="3" customWidth="1"/>
    <col min="3860" max="3860" width="13.88671875" style="3" customWidth="1"/>
    <col min="3861" max="3861" width="10.5546875" style="3" bestFit="1" customWidth="1"/>
    <col min="3862" max="3863" width="10.5546875" style="3" customWidth="1"/>
    <col min="3864" max="3864" width="13.109375" style="3" bestFit="1" customWidth="1"/>
    <col min="3865" max="3865" width="9.44140625" style="3" customWidth="1"/>
    <col min="3866" max="3866" width="13.88671875" style="3" customWidth="1"/>
    <col min="3867" max="3867" width="10.5546875" style="3" bestFit="1" customWidth="1"/>
    <col min="3868" max="3869" width="10.5546875" style="3" customWidth="1"/>
    <col min="3870" max="3870" width="13.109375" style="3" bestFit="1" customWidth="1"/>
    <col min="3871" max="4096" width="9.109375" style="3"/>
    <col min="4097" max="4097" width="27.44140625" style="3" customWidth="1"/>
    <col min="4098" max="4098" width="13.88671875" style="3" customWidth="1"/>
    <col min="4099" max="4099" width="10.5546875" style="3" bestFit="1" customWidth="1"/>
    <col min="4100" max="4101" width="10.5546875" style="3" customWidth="1"/>
    <col min="4102" max="4102" width="13.109375" style="3" bestFit="1" customWidth="1"/>
    <col min="4103" max="4103" width="9.44140625" style="3" customWidth="1"/>
    <col min="4104" max="4104" width="13.5546875" style="3" customWidth="1"/>
    <col min="4105" max="4105" width="10.5546875" style="3" bestFit="1" customWidth="1"/>
    <col min="4106" max="4107" width="10.5546875" style="3" customWidth="1"/>
    <col min="4108" max="4108" width="13.109375" style="3" bestFit="1" customWidth="1"/>
    <col min="4109" max="4109" width="9.44140625" style="3" customWidth="1"/>
    <col min="4110" max="4110" width="13.88671875" style="3" customWidth="1"/>
    <col min="4111" max="4111" width="10.5546875" style="3" bestFit="1" customWidth="1"/>
    <col min="4112" max="4113" width="10.5546875" style="3" customWidth="1"/>
    <col min="4114" max="4114" width="13.109375" style="3" bestFit="1" customWidth="1"/>
    <col min="4115" max="4115" width="9.44140625" style="3" customWidth="1"/>
    <col min="4116" max="4116" width="13.88671875" style="3" customWidth="1"/>
    <col min="4117" max="4117" width="10.5546875" style="3" bestFit="1" customWidth="1"/>
    <col min="4118" max="4119" width="10.5546875" style="3" customWidth="1"/>
    <col min="4120" max="4120" width="13.109375" style="3" bestFit="1" customWidth="1"/>
    <col min="4121" max="4121" width="9.44140625" style="3" customWidth="1"/>
    <col min="4122" max="4122" width="13.88671875" style="3" customWidth="1"/>
    <col min="4123" max="4123" width="10.5546875" style="3" bestFit="1" customWidth="1"/>
    <col min="4124" max="4125" width="10.5546875" style="3" customWidth="1"/>
    <col min="4126" max="4126" width="13.109375" style="3" bestFit="1" customWidth="1"/>
    <col min="4127" max="4352" width="9.109375" style="3"/>
    <col min="4353" max="4353" width="27.44140625" style="3" customWidth="1"/>
    <col min="4354" max="4354" width="13.88671875" style="3" customWidth="1"/>
    <col min="4355" max="4355" width="10.5546875" style="3" bestFit="1" customWidth="1"/>
    <col min="4356" max="4357" width="10.5546875" style="3" customWidth="1"/>
    <col min="4358" max="4358" width="13.109375" style="3" bestFit="1" customWidth="1"/>
    <col min="4359" max="4359" width="9.44140625" style="3" customWidth="1"/>
    <col min="4360" max="4360" width="13.5546875" style="3" customWidth="1"/>
    <col min="4361" max="4361" width="10.5546875" style="3" bestFit="1" customWidth="1"/>
    <col min="4362" max="4363" width="10.5546875" style="3" customWidth="1"/>
    <col min="4364" max="4364" width="13.109375" style="3" bestFit="1" customWidth="1"/>
    <col min="4365" max="4365" width="9.44140625" style="3" customWidth="1"/>
    <col min="4366" max="4366" width="13.88671875" style="3" customWidth="1"/>
    <col min="4367" max="4367" width="10.5546875" style="3" bestFit="1" customWidth="1"/>
    <col min="4368" max="4369" width="10.5546875" style="3" customWidth="1"/>
    <col min="4370" max="4370" width="13.109375" style="3" bestFit="1" customWidth="1"/>
    <col min="4371" max="4371" width="9.44140625" style="3" customWidth="1"/>
    <col min="4372" max="4372" width="13.88671875" style="3" customWidth="1"/>
    <col min="4373" max="4373" width="10.5546875" style="3" bestFit="1" customWidth="1"/>
    <col min="4374" max="4375" width="10.5546875" style="3" customWidth="1"/>
    <col min="4376" max="4376" width="13.109375" style="3" bestFit="1" customWidth="1"/>
    <col min="4377" max="4377" width="9.44140625" style="3" customWidth="1"/>
    <col min="4378" max="4378" width="13.88671875" style="3" customWidth="1"/>
    <col min="4379" max="4379" width="10.5546875" style="3" bestFit="1" customWidth="1"/>
    <col min="4380" max="4381" width="10.5546875" style="3" customWidth="1"/>
    <col min="4382" max="4382" width="13.109375" style="3" bestFit="1" customWidth="1"/>
    <col min="4383" max="4608" width="9.109375" style="3"/>
    <col min="4609" max="4609" width="27.44140625" style="3" customWidth="1"/>
    <col min="4610" max="4610" width="13.88671875" style="3" customWidth="1"/>
    <col min="4611" max="4611" width="10.5546875" style="3" bestFit="1" customWidth="1"/>
    <col min="4612" max="4613" width="10.5546875" style="3" customWidth="1"/>
    <col min="4614" max="4614" width="13.109375" style="3" bestFit="1" customWidth="1"/>
    <col min="4615" max="4615" width="9.44140625" style="3" customWidth="1"/>
    <col min="4616" max="4616" width="13.5546875" style="3" customWidth="1"/>
    <col min="4617" max="4617" width="10.5546875" style="3" bestFit="1" customWidth="1"/>
    <col min="4618" max="4619" width="10.5546875" style="3" customWidth="1"/>
    <col min="4620" max="4620" width="13.109375" style="3" bestFit="1" customWidth="1"/>
    <col min="4621" max="4621" width="9.44140625" style="3" customWidth="1"/>
    <col min="4622" max="4622" width="13.88671875" style="3" customWidth="1"/>
    <col min="4623" max="4623" width="10.5546875" style="3" bestFit="1" customWidth="1"/>
    <col min="4624" max="4625" width="10.5546875" style="3" customWidth="1"/>
    <col min="4626" max="4626" width="13.109375" style="3" bestFit="1" customWidth="1"/>
    <col min="4627" max="4627" width="9.44140625" style="3" customWidth="1"/>
    <col min="4628" max="4628" width="13.88671875" style="3" customWidth="1"/>
    <col min="4629" max="4629" width="10.5546875" style="3" bestFit="1" customWidth="1"/>
    <col min="4630" max="4631" width="10.5546875" style="3" customWidth="1"/>
    <col min="4632" max="4632" width="13.109375" style="3" bestFit="1" customWidth="1"/>
    <col min="4633" max="4633" width="9.44140625" style="3" customWidth="1"/>
    <col min="4634" max="4634" width="13.88671875" style="3" customWidth="1"/>
    <col min="4635" max="4635" width="10.5546875" style="3" bestFit="1" customWidth="1"/>
    <col min="4636" max="4637" width="10.5546875" style="3" customWidth="1"/>
    <col min="4638" max="4638" width="13.109375" style="3" bestFit="1" customWidth="1"/>
    <col min="4639" max="4864" width="9.109375" style="3"/>
    <col min="4865" max="4865" width="27.44140625" style="3" customWidth="1"/>
    <col min="4866" max="4866" width="13.88671875" style="3" customWidth="1"/>
    <col min="4867" max="4867" width="10.5546875" style="3" bestFit="1" customWidth="1"/>
    <col min="4868" max="4869" width="10.5546875" style="3" customWidth="1"/>
    <col min="4870" max="4870" width="13.109375" style="3" bestFit="1" customWidth="1"/>
    <col min="4871" max="4871" width="9.44140625" style="3" customWidth="1"/>
    <col min="4872" max="4872" width="13.5546875" style="3" customWidth="1"/>
    <col min="4873" max="4873" width="10.5546875" style="3" bestFit="1" customWidth="1"/>
    <col min="4874" max="4875" width="10.5546875" style="3" customWidth="1"/>
    <col min="4876" max="4876" width="13.109375" style="3" bestFit="1" customWidth="1"/>
    <col min="4877" max="4877" width="9.44140625" style="3" customWidth="1"/>
    <col min="4878" max="4878" width="13.88671875" style="3" customWidth="1"/>
    <col min="4879" max="4879" width="10.5546875" style="3" bestFit="1" customWidth="1"/>
    <col min="4880" max="4881" width="10.5546875" style="3" customWidth="1"/>
    <col min="4882" max="4882" width="13.109375" style="3" bestFit="1" customWidth="1"/>
    <col min="4883" max="4883" width="9.44140625" style="3" customWidth="1"/>
    <col min="4884" max="4884" width="13.88671875" style="3" customWidth="1"/>
    <col min="4885" max="4885" width="10.5546875" style="3" bestFit="1" customWidth="1"/>
    <col min="4886" max="4887" width="10.5546875" style="3" customWidth="1"/>
    <col min="4888" max="4888" width="13.109375" style="3" bestFit="1" customWidth="1"/>
    <col min="4889" max="4889" width="9.44140625" style="3" customWidth="1"/>
    <col min="4890" max="4890" width="13.88671875" style="3" customWidth="1"/>
    <col min="4891" max="4891" width="10.5546875" style="3" bestFit="1" customWidth="1"/>
    <col min="4892" max="4893" width="10.5546875" style="3" customWidth="1"/>
    <col min="4894" max="4894" width="13.109375" style="3" bestFit="1" customWidth="1"/>
    <col min="4895" max="5120" width="9.109375" style="3"/>
    <col min="5121" max="5121" width="27.44140625" style="3" customWidth="1"/>
    <col min="5122" max="5122" width="13.88671875" style="3" customWidth="1"/>
    <col min="5123" max="5123" width="10.5546875" style="3" bestFit="1" customWidth="1"/>
    <col min="5124" max="5125" width="10.5546875" style="3" customWidth="1"/>
    <col min="5126" max="5126" width="13.109375" style="3" bestFit="1" customWidth="1"/>
    <col min="5127" max="5127" width="9.44140625" style="3" customWidth="1"/>
    <col min="5128" max="5128" width="13.5546875" style="3" customWidth="1"/>
    <col min="5129" max="5129" width="10.5546875" style="3" bestFit="1" customWidth="1"/>
    <col min="5130" max="5131" width="10.5546875" style="3" customWidth="1"/>
    <col min="5132" max="5132" width="13.109375" style="3" bestFit="1" customWidth="1"/>
    <col min="5133" max="5133" width="9.44140625" style="3" customWidth="1"/>
    <col min="5134" max="5134" width="13.88671875" style="3" customWidth="1"/>
    <col min="5135" max="5135" width="10.5546875" style="3" bestFit="1" customWidth="1"/>
    <col min="5136" max="5137" width="10.5546875" style="3" customWidth="1"/>
    <col min="5138" max="5138" width="13.109375" style="3" bestFit="1" customWidth="1"/>
    <col min="5139" max="5139" width="9.44140625" style="3" customWidth="1"/>
    <col min="5140" max="5140" width="13.88671875" style="3" customWidth="1"/>
    <col min="5141" max="5141" width="10.5546875" style="3" bestFit="1" customWidth="1"/>
    <col min="5142" max="5143" width="10.5546875" style="3" customWidth="1"/>
    <col min="5144" max="5144" width="13.109375" style="3" bestFit="1" customWidth="1"/>
    <col min="5145" max="5145" width="9.44140625" style="3" customWidth="1"/>
    <col min="5146" max="5146" width="13.88671875" style="3" customWidth="1"/>
    <col min="5147" max="5147" width="10.5546875" style="3" bestFit="1" customWidth="1"/>
    <col min="5148" max="5149" width="10.5546875" style="3" customWidth="1"/>
    <col min="5150" max="5150" width="13.109375" style="3" bestFit="1" customWidth="1"/>
    <col min="5151" max="5376" width="9.109375" style="3"/>
    <col min="5377" max="5377" width="27.44140625" style="3" customWidth="1"/>
    <col min="5378" max="5378" width="13.88671875" style="3" customWidth="1"/>
    <col min="5379" max="5379" width="10.5546875" style="3" bestFit="1" customWidth="1"/>
    <col min="5380" max="5381" width="10.5546875" style="3" customWidth="1"/>
    <col min="5382" max="5382" width="13.109375" style="3" bestFit="1" customWidth="1"/>
    <col min="5383" max="5383" width="9.44140625" style="3" customWidth="1"/>
    <col min="5384" max="5384" width="13.5546875" style="3" customWidth="1"/>
    <col min="5385" max="5385" width="10.5546875" style="3" bestFit="1" customWidth="1"/>
    <col min="5386" max="5387" width="10.5546875" style="3" customWidth="1"/>
    <col min="5388" max="5388" width="13.109375" style="3" bestFit="1" customWidth="1"/>
    <col min="5389" max="5389" width="9.44140625" style="3" customWidth="1"/>
    <col min="5390" max="5390" width="13.88671875" style="3" customWidth="1"/>
    <col min="5391" max="5391" width="10.5546875" style="3" bestFit="1" customWidth="1"/>
    <col min="5392" max="5393" width="10.5546875" style="3" customWidth="1"/>
    <col min="5394" max="5394" width="13.109375" style="3" bestFit="1" customWidth="1"/>
    <col min="5395" max="5395" width="9.44140625" style="3" customWidth="1"/>
    <col min="5396" max="5396" width="13.88671875" style="3" customWidth="1"/>
    <col min="5397" max="5397" width="10.5546875" style="3" bestFit="1" customWidth="1"/>
    <col min="5398" max="5399" width="10.5546875" style="3" customWidth="1"/>
    <col min="5400" max="5400" width="13.109375" style="3" bestFit="1" customWidth="1"/>
    <col min="5401" max="5401" width="9.44140625" style="3" customWidth="1"/>
    <col min="5402" max="5402" width="13.88671875" style="3" customWidth="1"/>
    <col min="5403" max="5403" width="10.5546875" style="3" bestFit="1" customWidth="1"/>
    <col min="5404" max="5405" width="10.5546875" style="3" customWidth="1"/>
    <col min="5406" max="5406" width="13.109375" style="3" bestFit="1" customWidth="1"/>
    <col min="5407" max="5632" width="9.109375" style="3"/>
    <col min="5633" max="5633" width="27.44140625" style="3" customWidth="1"/>
    <col min="5634" max="5634" width="13.88671875" style="3" customWidth="1"/>
    <col min="5635" max="5635" width="10.5546875" style="3" bestFit="1" customWidth="1"/>
    <col min="5636" max="5637" width="10.5546875" style="3" customWidth="1"/>
    <col min="5638" max="5638" width="13.109375" style="3" bestFit="1" customWidth="1"/>
    <col min="5639" max="5639" width="9.44140625" style="3" customWidth="1"/>
    <col min="5640" max="5640" width="13.5546875" style="3" customWidth="1"/>
    <col min="5641" max="5641" width="10.5546875" style="3" bestFit="1" customWidth="1"/>
    <col min="5642" max="5643" width="10.5546875" style="3" customWidth="1"/>
    <col min="5644" max="5644" width="13.109375" style="3" bestFit="1" customWidth="1"/>
    <col min="5645" max="5645" width="9.44140625" style="3" customWidth="1"/>
    <col min="5646" max="5646" width="13.88671875" style="3" customWidth="1"/>
    <col min="5647" max="5647" width="10.5546875" style="3" bestFit="1" customWidth="1"/>
    <col min="5648" max="5649" width="10.5546875" style="3" customWidth="1"/>
    <col min="5650" max="5650" width="13.109375" style="3" bestFit="1" customWidth="1"/>
    <col min="5651" max="5651" width="9.44140625" style="3" customWidth="1"/>
    <col min="5652" max="5652" width="13.88671875" style="3" customWidth="1"/>
    <col min="5653" max="5653" width="10.5546875" style="3" bestFit="1" customWidth="1"/>
    <col min="5654" max="5655" width="10.5546875" style="3" customWidth="1"/>
    <col min="5656" max="5656" width="13.109375" style="3" bestFit="1" customWidth="1"/>
    <col min="5657" max="5657" width="9.44140625" style="3" customWidth="1"/>
    <col min="5658" max="5658" width="13.88671875" style="3" customWidth="1"/>
    <col min="5659" max="5659" width="10.5546875" style="3" bestFit="1" customWidth="1"/>
    <col min="5660" max="5661" width="10.5546875" style="3" customWidth="1"/>
    <col min="5662" max="5662" width="13.109375" style="3" bestFit="1" customWidth="1"/>
    <col min="5663" max="5888" width="9.109375" style="3"/>
    <col min="5889" max="5889" width="27.44140625" style="3" customWidth="1"/>
    <col min="5890" max="5890" width="13.88671875" style="3" customWidth="1"/>
    <col min="5891" max="5891" width="10.5546875" style="3" bestFit="1" customWidth="1"/>
    <col min="5892" max="5893" width="10.5546875" style="3" customWidth="1"/>
    <col min="5894" max="5894" width="13.109375" style="3" bestFit="1" customWidth="1"/>
    <col min="5895" max="5895" width="9.44140625" style="3" customWidth="1"/>
    <col min="5896" max="5896" width="13.5546875" style="3" customWidth="1"/>
    <col min="5897" max="5897" width="10.5546875" style="3" bestFit="1" customWidth="1"/>
    <col min="5898" max="5899" width="10.5546875" style="3" customWidth="1"/>
    <col min="5900" max="5900" width="13.109375" style="3" bestFit="1" customWidth="1"/>
    <col min="5901" max="5901" width="9.44140625" style="3" customWidth="1"/>
    <col min="5902" max="5902" width="13.88671875" style="3" customWidth="1"/>
    <col min="5903" max="5903" width="10.5546875" style="3" bestFit="1" customWidth="1"/>
    <col min="5904" max="5905" width="10.5546875" style="3" customWidth="1"/>
    <col min="5906" max="5906" width="13.109375" style="3" bestFit="1" customWidth="1"/>
    <col min="5907" max="5907" width="9.44140625" style="3" customWidth="1"/>
    <col min="5908" max="5908" width="13.88671875" style="3" customWidth="1"/>
    <col min="5909" max="5909" width="10.5546875" style="3" bestFit="1" customWidth="1"/>
    <col min="5910" max="5911" width="10.5546875" style="3" customWidth="1"/>
    <col min="5912" max="5912" width="13.109375" style="3" bestFit="1" customWidth="1"/>
    <col min="5913" max="5913" width="9.44140625" style="3" customWidth="1"/>
    <col min="5914" max="5914" width="13.88671875" style="3" customWidth="1"/>
    <col min="5915" max="5915" width="10.5546875" style="3" bestFit="1" customWidth="1"/>
    <col min="5916" max="5917" width="10.5546875" style="3" customWidth="1"/>
    <col min="5918" max="5918" width="13.109375" style="3" bestFit="1" customWidth="1"/>
    <col min="5919" max="6144" width="9.109375" style="3"/>
    <col min="6145" max="6145" width="27.44140625" style="3" customWidth="1"/>
    <col min="6146" max="6146" width="13.88671875" style="3" customWidth="1"/>
    <col min="6147" max="6147" width="10.5546875" style="3" bestFit="1" customWidth="1"/>
    <col min="6148" max="6149" width="10.5546875" style="3" customWidth="1"/>
    <col min="6150" max="6150" width="13.109375" style="3" bestFit="1" customWidth="1"/>
    <col min="6151" max="6151" width="9.44140625" style="3" customWidth="1"/>
    <col min="6152" max="6152" width="13.5546875" style="3" customWidth="1"/>
    <col min="6153" max="6153" width="10.5546875" style="3" bestFit="1" customWidth="1"/>
    <col min="6154" max="6155" width="10.5546875" style="3" customWidth="1"/>
    <col min="6156" max="6156" width="13.109375" style="3" bestFit="1" customWidth="1"/>
    <col min="6157" max="6157" width="9.44140625" style="3" customWidth="1"/>
    <col min="6158" max="6158" width="13.88671875" style="3" customWidth="1"/>
    <col min="6159" max="6159" width="10.5546875" style="3" bestFit="1" customWidth="1"/>
    <col min="6160" max="6161" width="10.5546875" style="3" customWidth="1"/>
    <col min="6162" max="6162" width="13.109375" style="3" bestFit="1" customWidth="1"/>
    <col min="6163" max="6163" width="9.44140625" style="3" customWidth="1"/>
    <col min="6164" max="6164" width="13.88671875" style="3" customWidth="1"/>
    <col min="6165" max="6165" width="10.5546875" style="3" bestFit="1" customWidth="1"/>
    <col min="6166" max="6167" width="10.5546875" style="3" customWidth="1"/>
    <col min="6168" max="6168" width="13.109375" style="3" bestFit="1" customWidth="1"/>
    <col min="6169" max="6169" width="9.44140625" style="3" customWidth="1"/>
    <col min="6170" max="6170" width="13.88671875" style="3" customWidth="1"/>
    <col min="6171" max="6171" width="10.5546875" style="3" bestFit="1" customWidth="1"/>
    <col min="6172" max="6173" width="10.5546875" style="3" customWidth="1"/>
    <col min="6174" max="6174" width="13.109375" style="3" bestFit="1" customWidth="1"/>
    <col min="6175" max="6400" width="9.109375" style="3"/>
    <col min="6401" max="6401" width="27.44140625" style="3" customWidth="1"/>
    <col min="6402" max="6402" width="13.88671875" style="3" customWidth="1"/>
    <col min="6403" max="6403" width="10.5546875" style="3" bestFit="1" customWidth="1"/>
    <col min="6404" max="6405" width="10.5546875" style="3" customWidth="1"/>
    <col min="6406" max="6406" width="13.109375" style="3" bestFit="1" customWidth="1"/>
    <col min="6407" max="6407" width="9.44140625" style="3" customWidth="1"/>
    <col min="6408" max="6408" width="13.5546875" style="3" customWidth="1"/>
    <col min="6409" max="6409" width="10.5546875" style="3" bestFit="1" customWidth="1"/>
    <col min="6410" max="6411" width="10.5546875" style="3" customWidth="1"/>
    <col min="6412" max="6412" width="13.109375" style="3" bestFit="1" customWidth="1"/>
    <col min="6413" max="6413" width="9.44140625" style="3" customWidth="1"/>
    <col min="6414" max="6414" width="13.88671875" style="3" customWidth="1"/>
    <col min="6415" max="6415" width="10.5546875" style="3" bestFit="1" customWidth="1"/>
    <col min="6416" max="6417" width="10.5546875" style="3" customWidth="1"/>
    <col min="6418" max="6418" width="13.109375" style="3" bestFit="1" customWidth="1"/>
    <col min="6419" max="6419" width="9.44140625" style="3" customWidth="1"/>
    <col min="6420" max="6420" width="13.88671875" style="3" customWidth="1"/>
    <col min="6421" max="6421" width="10.5546875" style="3" bestFit="1" customWidth="1"/>
    <col min="6422" max="6423" width="10.5546875" style="3" customWidth="1"/>
    <col min="6424" max="6424" width="13.109375" style="3" bestFit="1" customWidth="1"/>
    <col min="6425" max="6425" width="9.44140625" style="3" customWidth="1"/>
    <col min="6426" max="6426" width="13.88671875" style="3" customWidth="1"/>
    <col min="6427" max="6427" width="10.5546875" style="3" bestFit="1" customWidth="1"/>
    <col min="6428" max="6429" width="10.5546875" style="3" customWidth="1"/>
    <col min="6430" max="6430" width="13.109375" style="3" bestFit="1" customWidth="1"/>
    <col min="6431" max="6656" width="9.109375" style="3"/>
    <col min="6657" max="6657" width="27.44140625" style="3" customWidth="1"/>
    <col min="6658" max="6658" width="13.88671875" style="3" customWidth="1"/>
    <col min="6659" max="6659" width="10.5546875" style="3" bestFit="1" customWidth="1"/>
    <col min="6660" max="6661" width="10.5546875" style="3" customWidth="1"/>
    <col min="6662" max="6662" width="13.109375" style="3" bestFit="1" customWidth="1"/>
    <col min="6663" max="6663" width="9.44140625" style="3" customWidth="1"/>
    <col min="6664" max="6664" width="13.5546875" style="3" customWidth="1"/>
    <col min="6665" max="6665" width="10.5546875" style="3" bestFit="1" customWidth="1"/>
    <col min="6666" max="6667" width="10.5546875" style="3" customWidth="1"/>
    <col min="6668" max="6668" width="13.109375" style="3" bestFit="1" customWidth="1"/>
    <col min="6669" max="6669" width="9.44140625" style="3" customWidth="1"/>
    <col min="6670" max="6670" width="13.88671875" style="3" customWidth="1"/>
    <col min="6671" max="6671" width="10.5546875" style="3" bestFit="1" customWidth="1"/>
    <col min="6672" max="6673" width="10.5546875" style="3" customWidth="1"/>
    <col min="6674" max="6674" width="13.109375" style="3" bestFit="1" customWidth="1"/>
    <col min="6675" max="6675" width="9.44140625" style="3" customWidth="1"/>
    <col min="6676" max="6676" width="13.88671875" style="3" customWidth="1"/>
    <col min="6677" max="6677" width="10.5546875" style="3" bestFit="1" customWidth="1"/>
    <col min="6678" max="6679" width="10.5546875" style="3" customWidth="1"/>
    <col min="6680" max="6680" width="13.109375" style="3" bestFit="1" customWidth="1"/>
    <col min="6681" max="6681" width="9.44140625" style="3" customWidth="1"/>
    <col min="6682" max="6682" width="13.88671875" style="3" customWidth="1"/>
    <col min="6683" max="6683" width="10.5546875" style="3" bestFit="1" customWidth="1"/>
    <col min="6684" max="6685" width="10.5546875" style="3" customWidth="1"/>
    <col min="6686" max="6686" width="13.109375" style="3" bestFit="1" customWidth="1"/>
    <col min="6687" max="6912" width="9.109375" style="3"/>
    <col min="6913" max="6913" width="27.44140625" style="3" customWidth="1"/>
    <col min="6914" max="6914" width="13.88671875" style="3" customWidth="1"/>
    <col min="6915" max="6915" width="10.5546875" style="3" bestFit="1" customWidth="1"/>
    <col min="6916" max="6917" width="10.5546875" style="3" customWidth="1"/>
    <col min="6918" max="6918" width="13.109375" style="3" bestFit="1" customWidth="1"/>
    <col min="6919" max="6919" width="9.44140625" style="3" customWidth="1"/>
    <col min="6920" max="6920" width="13.5546875" style="3" customWidth="1"/>
    <col min="6921" max="6921" width="10.5546875" style="3" bestFit="1" customWidth="1"/>
    <col min="6922" max="6923" width="10.5546875" style="3" customWidth="1"/>
    <col min="6924" max="6924" width="13.109375" style="3" bestFit="1" customWidth="1"/>
    <col min="6925" max="6925" width="9.44140625" style="3" customWidth="1"/>
    <col min="6926" max="6926" width="13.88671875" style="3" customWidth="1"/>
    <col min="6927" max="6927" width="10.5546875" style="3" bestFit="1" customWidth="1"/>
    <col min="6928" max="6929" width="10.5546875" style="3" customWidth="1"/>
    <col min="6930" max="6930" width="13.109375" style="3" bestFit="1" customWidth="1"/>
    <col min="6931" max="6931" width="9.44140625" style="3" customWidth="1"/>
    <col min="6932" max="6932" width="13.88671875" style="3" customWidth="1"/>
    <col min="6933" max="6933" width="10.5546875" style="3" bestFit="1" customWidth="1"/>
    <col min="6934" max="6935" width="10.5546875" style="3" customWidth="1"/>
    <col min="6936" max="6936" width="13.109375" style="3" bestFit="1" customWidth="1"/>
    <col min="6937" max="6937" width="9.44140625" style="3" customWidth="1"/>
    <col min="6938" max="6938" width="13.88671875" style="3" customWidth="1"/>
    <col min="6939" max="6939" width="10.5546875" style="3" bestFit="1" customWidth="1"/>
    <col min="6940" max="6941" width="10.5546875" style="3" customWidth="1"/>
    <col min="6942" max="6942" width="13.109375" style="3" bestFit="1" customWidth="1"/>
    <col min="6943" max="7168" width="9.109375" style="3"/>
    <col min="7169" max="7169" width="27.44140625" style="3" customWidth="1"/>
    <col min="7170" max="7170" width="13.88671875" style="3" customWidth="1"/>
    <col min="7171" max="7171" width="10.5546875" style="3" bestFit="1" customWidth="1"/>
    <col min="7172" max="7173" width="10.5546875" style="3" customWidth="1"/>
    <col min="7174" max="7174" width="13.109375" style="3" bestFit="1" customWidth="1"/>
    <col min="7175" max="7175" width="9.44140625" style="3" customWidth="1"/>
    <col min="7176" max="7176" width="13.5546875" style="3" customWidth="1"/>
    <col min="7177" max="7177" width="10.5546875" style="3" bestFit="1" customWidth="1"/>
    <col min="7178" max="7179" width="10.5546875" style="3" customWidth="1"/>
    <col min="7180" max="7180" width="13.109375" style="3" bestFit="1" customWidth="1"/>
    <col min="7181" max="7181" width="9.44140625" style="3" customWidth="1"/>
    <col min="7182" max="7182" width="13.88671875" style="3" customWidth="1"/>
    <col min="7183" max="7183" width="10.5546875" style="3" bestFit="1" customWidth="1"/>
    <col min="7184" max="7185" width="10.5546875" style="3" customWidth="1"/>
    <col min="7186" max="7186" width="13.109375" style="3" bestFit="1" customWidth="1"/>
    <col min="7187" max="7187" width="9.44140625" style="3" customWidth="1"/>
    <col min="7188" max="7188" width="13.88671875" style="3" customWidth="1"/>
    <col min="7189" max="7189" width="10.5546875" style="3" bestFit="1" customWidth="1"/>
    <col min="7190" max="7191" width="10.5546875" style="3" customWidth="1"/>
    <col min="7192" max="7192" width="13.109375" style="3" bestFit="1" customWidth="1"/>
    <col min="7193" max="7193" width="9.44140625" style="3" customWidth="1"/>
    <col min="7194" max="7194" width="13.88671875" style="3" customWidth="1"/>
    <col min="7195" max="7195" width="10.5546875" style="3" bestFit="1" customWidth="1"/>
    <col min="7196" max="7197" width="10.5546875" style="3" customWidth="1"/>
    <col min="7198" max="7198" width="13.109375" style="3" bestFit="1" customWidth="1"/>
    <col min="7199" max="7424" width="9.109375" style="3"/>
    <col min="7425" max="7425" width="27.44140625" style="3" customWidth="1"/>
    <col min="7426" max="7426" width="13.88671875" style="3" customWidth="1"/>
    <col min="7427" max="7427" width="10.5546875" style="3" bestFit="1" customWidth="1"/>
    <col min="7428" max="7429" width="10.5546875" style="3" customWidth="1"/>
    <col min="7430" max="7430" width="13.109375" style="3" bestFit="1" customWidth="1"/>
    <col min="7431" max="7431" width="9.44140625" style="3" customWidth="1"/>
    <col min="7432" max="7432" width="13.5546875" style="3" customWidth="1"/>
    <col min="7433" max="7433" width="10.5546875" style="3" bestFit="1" customWidth="1"/>
    <col min="7434" max="7435" width="10.5546875" style="3" customWidth="1"/>
    <col min="7436" max="7436" width="13.109375" style="3" bestFit="1" customWidth="1"/>
    <col min="7437" max="7437" width="9.44140625" style="3" customWidth="1"/>
    <col min="7438" max="7438" width="13.88671875" style="3" customWidth="1"/>
    <col min="7439" max="7439" width="10.5546875" style="3" bestFit="1" customWidth="1"/>
    <col min="7440" max="7441" width="10.5546875" style="3" customWidth="1"/>
    <col min="7442" max="7442" width="13.109375" style="3" bestFit="1" customWidth="1"/>
    <col min="7443" max="7443" width="9.44140625" style="3" customWidth="1"/>
    <col min="7444" max="7444" width="13.88671875" style="3" customWidth="1"/>
    <col min="7445" max="7445" width="10.5546875" style="3" bestFit="1" customWidth="1"/>
    <col min="7446" max="7447" width="10.5546875" style="3" customWidth="1"/>
    <col min="7448" max="7448" width="13.109375" style="3" bestFit="1" customWidth="1"/>
    <col min="7449" max="7449" width="9.44140625" style="3" customWidth="1"/>
    <col min="7450" max="7450" width="13.88671875" style="3" customWidth="1"/>
    <col min="7451" max="7451" width="10.5546875" style="3" bestFit="1" customWidth="1"/>
    <col min="7452" max="7453" width="10.5546875" style="3" customWidth="1"/>
    <col min="7454" max="7454" width="13.109375" style="3" bestFit="1" customWidth="1"/>
    <col min="7455" max="7680" width="9.109375" style="3"/>
    <col min="7681" max="7681" width="27.44140625" style="3" customWidth="1"/>
    <col min="7682" max="7682" width="13.88671875" style="3" customWidth="1"/>
    <col min="7683" max="7683" width="10.5546875" style="3" bestFit="1" customWidth="1"/>
    <col min="7684" max="7685" width="10.5546875" style="3" customWidth="1"/>
    <col min="7686" max="7686" width="13.109375" style="3" bestFit="1" customWidth="1"/>
    <col min="7687" max="7687" width="9.44140625" style="3" customWidth="1"/>
    <col min="7688" max="7688" width="13.5546875" style="3" customWidth="1"/>
    <col min="7689" max="7689" width="10.5546875" style="3" bestFit="1" customWidth="1"/>
    <col min="7690" max="7691" width="10.5546875" style="3" customWidth="1"/>
    <col min="7692" max="7692" width="13.109375" style="3" bestFit="1" customWidth="1"/>
    <col min="7693" max="7693" width="9.44140625" style="3" customWidth="1"/>
    <col min="7694" max="7694" width="13.88671875" style="3" customWidth="1"/>
    <col min="7695" max="7695" width="10.5546875" style="3" bestFit="1" customWidth="1"/>
    <col min="7696" max="7697" width="10.5546875" style="3" customWidth="1"/>
    <col min="7698" max="7698" width="13.109375" style="3" bestFit="1" customWidth="1"/>
    <col min="7699" max="7699" width="9.44140625" style="3" customWidth="1"/>
    <col min="7700" max="7700" width="13.88671875" style="3" customWidth="1"/>
    <col min="7701" max="7701" width="10.5546875" style="3" bestFit="1" customWidth="1"/>
    <col min="7702" max="7703" width="10.5546875" style="3" customWidth="1"/>
    <col min="7704" max="7704" width="13.109375" style="3" bestFit="1" customWidth="1"/>
    <col min="7705" max="7705" width="9.44140625" style="3" customWidth="1"/>
    <col min="7706" max="7706" width="13.88671875" style="3" customWidth="1"/>
    <col min="7707" max="7707" width="10.5546875" style="3" bestFit="1" customWidth="1"/>
    <col min="7708" max="7709" width="10.5546875" style="3" customWidth="1"/>
    <col min="7710" max="7710" width="13.109375" style="3" bestFit="1" customWidth="1"/>
    <col min="7711" max="7936" width="9.109375" style="3"/>
    <col min="7937" max="7937" width="27.44140625" style="3" customWidth="1"/>
    <col min="7938" max="7938" width="13.88671875" style="3" customWidth="1"/>
    <col min="7939" max="7939" width="10.5546875" style="3" bestFit="1" customWidth="1"/>
    <col min="7940" max="7941" width="10.5546875" style="3" customWidth="1"/>
    <col min="7942" max="7942" width="13.109375" style="3" bestFit="1" customWidth="1"/>
    <col min="7943" max="7943" width="9.44140625" style="3" customWidth="1"/>
    <col min="7944" max="7944" width="13.5546875" style="3" customWidth="1"/>
    <col min="7945" max="7945" width="10.5546875" style="3" bestFit="1" customWidth="1"/>
    <col min="7946" max="7947" width="10.5546875" style="3" customWidth="1"/>
    <col min="7948" max="7948" width="13.109375" style="3" bestFit="1" customWidth="1"/>
    <col min="7949" max="7949" width="9.44140625" style="3" customWidth="1"/>
    <col min="7950" max="7950" width="13.88671875" style="3" customWidth="1"/>
    <col min="7951" max="7951" width="10.5546875" style="3" bestFit="1" customWidth="1"/>
    <col min="7952" max="7953" width="10.5546875" style="3" customWidth="1"/>
    <col min="7954" max="7954" width="13.109375" style="3" bestFit="1" customWidth="1"/>
    <col min="7955" max="7955" width="9.44140625" style="3" customWidth="1"/>
    <col min="7956" max="7956" width="13.88671875" style="3" customWidth="1"/>
    <col min="7957" max="7957" width="10.5546875" style="3" bestFit="1" customWidth="1"/>
    <col min="7958" max="7959" width="10.5546875" style="3" customWidth="1"/>
    <col min="7960" max="7960" width="13.109375" style="3" bestFit="1" customWidth="1"/>
    <col min="7961" max="7961" width="9.44140625" style="3" customWidth="1"/>
    <col min="7962" max="7962" width="13.88671875" style="3" customWidth="1"/>
    <col min="7963" max="7963" width="10.5546875" style="3" bestFit="1" customWidth="1"/>
    <col min="7964" max="7965" width="10.5546875" style="3" customWidth="1"/>
    <col min="7966" max="7966" width="13.109375" style="3" bestFit="1" customWidth="1"/>
    <col min="7967" max="8192" width="9.109375" style="3"/>
    <col min="8193" max="8193" width="27.44140625" style="3" customWidth="1"/>
    <col min="8194" max="8194" width="13.88671875" style="3" customWidth="1"/>
    <col min="8195" max="8195" width="10.5546875" style="3" bestFit="1" customWidth="1"/>
    <col min="8196" max="8197" width="10.5546875" style="3" customWidth="1"/>
    <col min="8198" max="8198" width="13.109375" style="3" bestFit="1" customWidth="1"/>
    <col min="8199" max="8199" width="9.44140625" style="3" customWidth="1"/>
    <col min="8200" max="8200" width="13.5546875" style="3" customWidth="1"/>
    <col min="8201" max="8201" width="10.5546875" style="3" bestFit="1" customWidth="1"/>
    <col min="8202" max="8203" width="10.5546875" style="3" customWidth="1"/>
    <col min="8204" max="8204" width="13.109375" style="3" bestFit="1" customWidth="1"/>
    <col min="8205" max="8205" width="9.44140625" style="3" customWidth="1"/>
    <col min="8206" max="8206" width="13.88671875" style="3" customWidth="1"/>
    <col min="8207" max="8207" width="10.5546875" style="3" bestFit="1" customWidth="1"/>
    <col min="8208" max="8209" width="10.5546875" style="3" customWidth="1"/>
    <col min="8210" max="8210" width="13.109375" style="3" bestFit="1" customWidth="1"/>
    <col min="8211" max="8211" width="9.44140625" style="3" customWidth="1"/>
    <col min="8212" max="8212" width="13.88671875" style="3" customWidth="1"/>
    <col min="8213" max="8213" width="10.5546875" style="3" bestFit="1" customWidth="1"/>
    <col min="8214" max="8215" width="10.5546875" style="3" customWidth="1"/>
    <col min="8216" max="8216" width="13.109375" style="3" bestFit="1" customWidth="1"/>
    <col min="8217" max="8217" width="9.44140625" style="3" customWidth="1"/>
    <col min="8218" max="8218" width="13.88671875" style="3" customWidth="1"/>
    <col min="8219" max="8219" width="10.5546875" style="3" bestFit="1" customWidth="1"/>
    <col min="8220" max="8221" width="10.5546875" style="3" customWidth="1"/>
    <col min="8222" max="8222" width="13.109375" style="3" bestFit="1" customWidth="1"/>
    <col min="8223" max="8448" width="9.109375" style="3"/>
    <col min="8449" max="8449" width="27.44140625" style="3" customWidth="1"/>
    <col min="8450" max="8450" width="13.88671875" style="3" customWidth="1"/>
    <col min="8451" max="8451" width="10.5546875" style="3" bestFit="1" customWidth="1"/>
    <col min="8452" max="8453" width="10.5546875" style="3" customWidth="1"/>
    <col min="8454" max="8454" width="13.109375" style="3" bestFit="1" customWidth="1"/>
    <col min="8455" max="8455" width="9.44140625" style="3" customWidth="1"/>
    <col min="8456" max="8456" width="13.5546875" style="3" customWidth="1"/>
    <col min="8457" max="8457" width="10.5546875" style="3" bestFit="1" customWidth="1"/>
    <col min="8458" max="8459" width="10.5546875" style="3" customWidth="1"/>
    <col min="8460" max="8460" width="13.109375" style="3" bestFit="1" customWidth="1"/>
    <col min="8461" max="8461" width="9.44140625" style="3" customWidth="1"/>
    <col min="8462" max="8462" width="13.88671875" style="3" customWidth="1"/>
    <col min="8463" max="8463" width="10.5546875" style="3" bestFit="1" customWidth="1"/>
    <col min="8464" max="8465" width="10.5546875" style="3" customWidth="1"/>
    <col min="8466" max="8466" width="13.109375" style="3" bestFit="1" customWidth="1"/>
    <col min="8467" max="8467" width="9.44140625" style="3" customWidth="1"/>
    <col min="8468" max="8468" width="13.88671875" style="3" customWidth="1"/>
    <col min="8469" max="8469" width="10.5546875" style="3" bestFit="1" customWidth="1"/>
    <col min="8470" max="8471" width="10.5546875" style="3" customWidth="1"/>
    <col min="8472" max="8472" width="13.109375" style="3" bestFit="1" customWidth="1"/>
    <col min="8473" max="8473" width="9.44140625" style="3" customWidth="1"/>
    <col min="8474" max="8474" width="13.88671875" style="3" customWidth="1"/>
    <col min="8475" max="8475" width="10.5546875" style="3" bestFit="1" customWidth="1"/>
    <col min="8476" max="8477" width="10.5546875" style="3" customWidth="1"/>
    <col min="8478" max="8478" width="13.109375" style="3" bestFit="1" customWidth="1"/>
    <col min="8479" max="8704" width="9.109375" style="3"/>
    <col min="8705" max="8705" width="27.44140625" style="3" customWidth="1"/>
    <col min="8706" max="8706" width="13.88671875" style="3" customWidth="1"/>
    <col min="8707" max="8707" width="10.5546875" style="3" bestFit="1" customWidth="1"/>
    <col min="8708" max="8709" width="10.5546875" style="3" customWidth="1"/>
    <col min="8710" max="8710" width="13.109375" style="3" bestFit="1" customWidth="1"/>
    <col min="8711" max="8711" width="9.44140625" style="3" customWidth="1"/>
    <col min="8712" max="8712" width="13.5546875" style="3" customWidth="1"/>
    <col min="8713" max="8713" width="10.5546875" style="3" bestFit="1" customWidth="1"/>
    <col min="8714" max="8715" width="10.5546875" style="3" customWidth="1"/>
    <col min="8716" max="8716" width="13.109375" style="3" bestFit="1" customWidth="1"/>
    <col min="8717" max="8717" width="9.44140625" style="3" customWidth="1"/>
    <col min="8718" max="8718" width="13.88671875" style="3" customWidth="1"/>
    <col min="8719" max="8719" width="10.5546875" style="3" bestFit="1" customWidth="1"/>
    <col min="8720" max="8721" width="10.5546875" style="3" customWidth="1"/>
    <col min="8722" max="8722" width="13.109375" style="3" bestFit="1" customWidth="1"/>
    <col min="8723" max="8723" width="9.44140625" style="3" customWidth="1"/>
    <col min="8724" max="8724" width="13.88671875" style="3" customWidth="1"/>
    <col min="8725" max="8725" width="10.5546875" style="3" bestFit="1" customWidth="1"/>
    <col min="8726" max="8727" width="10.5546875" style="3" customWidth="1"/>
    <col min="8728" max="8728" width="13.109375" style="3" bestFit="1" customWidth="1"/>
    <col min="8729" max="8729" width="9.44140625" style="3" customWidth="1"/>
    <col min="8730" max="8730" width="13.88671875" style="3" customWidth="1"/>
    <col min="8731" max="8731" width="10.5546875" style="3" bestFit="1" customWidth="1"/>
    <col min="8732" max="8733" width="10.5546875" style="3" customWidth="1"/>
    <col min="8734" max="8734" width="13.109375" style="3" bestFit="1" customWidth="1"/>
    <col min="8735" max="8960" width="9.109375" style="3"/>
    <col min="8961" max="8961" width="27.44140625" style="3" customWidth="1"/>
    <col min="8962" max="8962" width="13.88671875" style="3" customWidth="1"/>
    <col min="8963" max="8963" width="10.5546875" style="3" bestFit="1" customWidth="1"/>
    <col min="8964" max="8965" width="10.5546875" style="3" customWidth="1"/>
    <col min="8966" max="8966" width="13.109375" style="3" bestFit="1" customWidth="1"/>
    <col min="8967" max="8967" width="9.44140625" style="3" customWidth="1"/>
    <col min="8968" max="8968" width="13.5546875" style="3" customWidth="1"/>
    <col min="8969" max="8969" width="10.5546875" style="3" bestFit="1" customWidth="1"/>
    <col min="8970" max="8971" width="10.5546875" style="3" customWidth="1"/>
    <col min="8972" max="8972" width="13.109375" style="3" bestFit="1" customWidth="1"/>
    <col min="8973" max="8973" width="9.44140625" style="3" customWidth="1"/>
    <col min="8974" max="8974" width="13.88671875" style="3" customWidth="1"/>
    <col min="8975" max="8975" width="10.5546875" style="3" bestFit="1" customWidth="1"/>
    <col min="8976" max="8977" width="10.5546875" style="3" customWidth="1"/>
    <col min="8978" max="8978" width="13.109375" style="3" bestFit="1" customWidth="1"/>
    <col min="8979" max="8979" width="9.44140625" style="3" customWidth="1"/>
    <col min="8980" max="8980" width="13.88671875" style="3" customWidth="1"/>
    <col min="8981" max="8981" width="10.5546875" style="3" bestFit="1" customWidth="1"/>
    <col min="8982" max="8983" width="10.5546875" style="3" customWidth="1"/>
    <col min="8984" max="8984" width="13.109375" style="3" bestFit="1" customWidth="1"/>
    <col min="8985" max="8985" width="9.44140625" style="3" customWidth="1"/>
    <col min="8986" max="8986" width="13.88671875" style="3" customWidth="1"/>
    <col min="8987" max="8987" width="10.5546875" style="3" bestFit="1" customWidth="1"/>
    <col min="8988" max="8989" width="10.5546875" style="3" customWidth="1"/>
    <col min="8990" max="8990" width="13.109375" style="3" bestFit="1" customWidth="1"/>
    <col min="8991" max="9216" width="9.109375" style="3"/>
    <col min="9217" max="9217" width="27.44140625" style="3" customWidth="1"/>
    <col min="9218" max="9218" width="13.88671875" style="3" customWidth="1"/>
    <col min="9219" max="9219" width="10.5546875" style="3" bestFit="1" customWidth="1"/>
    <col min="9220" max="9221" width="10.5546875" style="3" customWidth="1"/>
    <col min="9222" max="9222" width="13.109375" style="3" bestFit="1" customWidth="1"/>
    <col min="9223" max="9223" width="9.44140625" style="3" customWidth="1"/>
    <col min="9224" max="9224" width="13.5546875" style="3" customWidth="1"/>
    <col min="9225" max="9225" width="10.5546875" style="3" bestFit="1" customWidth="1"/>
    <col min="9226" max="9227" width="10.5546875" style="3" customWidth="1"/>
    <col min="9228" max="9228" width="13.109375" style="3" bestFit="1" customWidth="1"/>
    <col min="9229" max="9229" width="9.44140625" style="3" customWidth="1"/>
    <col min="9230" max="9230" width="13.88671875" style="3" customWidth="1"/>
    <col min="9231" max="9231" width="10.5546875" style="3" bestFit="1" customWidth="1"/>
    <col min="9232" max="9233" width="10.5546875" style="3" customWidth="1"/>
    <col min="9234" max="9234" width="13.109375" style="3" bestFit="1" customWidth="1"/>
    <col min="9235" max="9235" width="9.44140625" style="3" customWidth="1"/>
    <col min="9236" max="9236" width="13.88671875" style="3" customWidth="1"/>
    <col min="9237" max="9237" width="10.5546875" style="3" bestFit="1" customWidth="1"/>
    <col min="9238" max="9239" width="10.5546875" style="3" customWidth="1"/>
    <col min="9240" max="9240" width="13.109375" style="3" bestFit="1" customWidth="1"/>
    <col min="9241" max="9241" width="9.44140625" style="3" customWidth="1"/>
    <col min="9242" max="9242" width="13.88671875" style="3" customWidth="1"/>
    <col min="9243" max="9243" width="10.5546875" style="3" bestFit="1" customWidth="1"/>
    <col min="9244" max="9245" width="10.5546875" style="3" customWidth="1"/>
    <col min="9246" max="9246" width="13.109375" style="3" bestFit="1" customWidth="1"/>
    <col min="9247" max="9472" width="9.109375" style="3"/>
    <col min="9473" max="9473" width="27.44140625" style="3" customWidth="1"/>
    <col min="9474" max="9474" width="13.88671875" style="3" customWidth="1"/>
    <col min="9475" max="9475" width="10.5546875" style="3" bestFit="1" customWidth="1"/>
    <col min="9476" max="9477" width="10.5546875" style="3" customWidth="1"/>
    <col min="9478" max="9478" width="13.109375" style="3" bestFit="1" customWidth="1"/>
    <col min="9479" max="9479" width="9.44140625" style="3" customWidth="1"/>
    <col min="9480" max="9480" width="13.5546875" style="3" customWidth="1"/>
    <col min="9481" max="9481" width="10.5546875" style="3" bestFit="1" customWidth="1"/>
    <col min="9482" max="9483" width="10.5546875" style="3" customWidth="1"/>
    <col min="9484" max="9484" width="13.109375" style="3" bestFit="1" customWidth="1"/>
    <col min="9485" max="9485" width="9.44140625" style="3" customWidth="1"/>
    <col min="9486" max="9486" width="13.88671875" style="3" customWidth="1"/>
    <col min="9487" max="9487" width="10.5546875" style="3" bestFit="1" customWidth="1"/>
    <col min="9488" max="9489" width="10.5546875" style="3" customWidth="1"/>
    <col min="9490" max="9490" width="13.109375" style="3" bestFit="1" customWidth="1"/>
    <col min="9491" max="9491" width="9.44140625" style="3" customWidth="1"/>
    <col min="9492" max="9492" width="13.88671875" style="3" customWidth="1"/>
    <col min="9493" max="9493" width="10.5546875" style="3" bestFit="1" customWidth="1"/>
    <col min="9494" max="9495" width="10.5546875" style="3" customWidth="1"/>
    <col min="9496" max="9496" width="13.109375" style="3" bestFit="1" customWidth="1"/>
    <col min="9497" max="9497" width="9.44140625" style="3" customWidth="1"/>
    <col min="9498" max="9498" width="13.88671875" style="3" customWidth="1"/>
    <col min="9499" max="9499" width="10.5546875" style="3" bestFit="1" customWidth="1"/>
    <col min="9500" max="9501" width="10.5546875" style="3" customWidth="1"/>
    <col min="9502" max="9502" width="13.109375" style="3" bestFit="1" customWidth="1"/>
    <col min="9503" max="9728" width="9.109375" style="3"/>
    <col min="9729" max="9729" width="27.44140625" style="3" customWidth="1"/>
    <col min="9730" max="9730" width="13.88671875" style="3" customWidth="1"/>
    <col min="9731" max="9731" width="10.5546875" style="3" bestFit="1" customWidth="1"/>
    <col min="9732" max="9733" width="10.5546875" style="3" customWidth="1"/>
    <col min="9734" max="9734" width="13.109375" style="3" bestFit="1" customWidth="1"/>
    <col min="9735" max="9735" width="9.44140625" style="3" customWidth="1"/>
    <col min="9736" max="9736" width="13.5546875" style="3" customWidth="1"/>
    <col min="9737" max="9737" width="10.5546875" style="3" bestFit="1" customWidth="1"/>
    <col min="9738" max="9739" width="10.5546875" style="3" customWidth="1"/>
    <col min="9740" max="9740" width="13.109375" style="3" bestFit="1" customWidth="1"/>
    <col min="9741" max="9741" width="9.44140625" style="3" customWidth="1"/>
    <col min="9742" max="9742" width="13.88671875" style="3" customWidth="1"/>
    <col min="9743" max="9743" width="10.5546875" style="3" bestFit="1" customWidth="1"/>
    <col min="9744" max="9745" width="10.5546875" style="3" customWidth="1"/>
    <col min="9746" max="9746" width="13.109375" style="3" bestFit="1" customWidth="1"/>
    <col min="9747" max="9747" width="9.44140625" style="3" customWidth="1"/>
    <col min="9748" max="9748" width="13.88671875" style="3" customWidth="1"/>
    <col min="9749" max="9749" width="10.5546875" style="3" bestFit="1" customWidth="1"/>
    <col min="9750" max="9751" width="10.5546875" style="3" customWidth="1"/>
    <col min="9752" max="9752" width="13.109375" style="3" bestFit="1" customWidth="1"/>
    <col min="9753" max="9753" width="9.44140625" style="3" customWidth="1"/>
    <col min="9754" max="9754" width="13.88671875" style="3" customWidth="1"/>
    <col min="9755" max="9755" width="10.5546875" style="3" bestFit="1" customWidth="1"/>
    <col min="9756" max="9757" width="10.5546875" style="3" customWidth="1"/>
    <col min="9758" max="9758" width="13.109375" style="3" bestFit="1" customWidth="1"/>
    <col min="9759" max="9984" width="9.109375" style="3"/>
    <col min="9985" max="9985" width="27.44140625" style="3" customWidth="1"/>
    <col min="9986" max="9986" width="13.88671875" style="3" customWidth="1"/>
    <col min="9987" max="9987" width="10.5546875" style="3" bestFit="1" customWidth="1"/>
    <col min="9988" max="9989" width="10.5546875" style="3" customWidth="1"/>
    <col min="9990" max="9990" width="13.109375" style="3" bestFit="1" customWidth="1"/>
    <col min="9991" max="9991" width="9.44140625" style="3" customWidth="1"/>
    <col min="9992" max="9992" width="13.5546875" style="3" customWidth="1"/>
    <col min="9993" max="9993" width="10.5546875" style="3" bestFit="1" customWidth="1"/>
    <col min="9994" max="9995" width="10.5546875" style="3" customWidth="1"/>
    <col min="9996" max="9996" width="13.109375" style="3" bestFit="1" customWidth="1"/>
    <col min="9997" max="9997" width="9.44140625" style="3" customWidth="1"/>
    <col min="9998" max="9998" width="13.88671875" style="3" customWidth="1"/>
    <col min="9999" max="9999" width="10.5546875" style="3" bestFit="1" customWidth="1"/>
    <col min="10000" max="10001" width="10.5546875" style="3" customWidth="1"/>
    <col min="10002" max="10002" width="13.109375" style="3" bestFit="1" customWidth="1"/>
    <col min="10003" max="10003" width="9.44140625" style="3" customWidth="1"/>
    <col min="10004" max="10004" width="13.88671875" style="3" customWidth="1"/>
    <col min="10005" max="10005" width="10.5546875" style="3" bestFit="1" customWidth="1"/>
    <col min="10006" max="10007" width="10.5546875" style="3" customWidth="1"/>
    <col min="10008" max="10008" width="13.109375" style="3" bestFit="1" customWidth="1"/>
    <col min="10009" max="10009" width="9.44140625" style="3" customWidth="1"/>
    <col min="10010" max="10010" width="13.88671875" style="3" customWidth="1"/>
    <col min="10011" max="10011" width="10.5546875" style="3" bestFit="1" customWidth="1"/>
    <col min="10012" max="10013" width="10.5546875" style="3" customWidth="1"/>
    <col min="10014" max="10014" width="13.109375" style="3" bestFit="1" customWidth="1"/>
    <col min="10015" max="10240" width="9.109375" style="3"/>
    <col min="10241" max="10241" width="27.44140625" style="3" customWidth="1"/>
    <col min="10242" max="10242" width="13.88671875" style="3" customWidth="1"/>
    <col min="10243" max="10243" width="10.5546875" style="3" bestFit="1" customWidth="1"/>
    <col min="10244" max="10245" width="10.5546875" style="3" customWidth="1"/>
    <col min="10246" max="10246" width="13.109375" style="3" bestFit="1" customWidth="1"/>
    <col min="10247" max="10247" width="9.44140625" style="3" customWidth="1"/>
    <col min="10248" max="10248" width="13.5546875" style="3" customWidth="1"/>
    <col min="10249" max="10249" width="10.5546875" style="3" bestFit="1" customWidth="1"/>
    <col min="10250" max="10251" width="10.5546875" style="3" customWidth="1"/>
    <col min="10252" max="10252" width="13.109375" style="3" bestFit="1" customWidth="1"/>
    <col min="10253" max="10253" width="9.44140625" style="3" customWidth="1"/>
    <col min="10254" max="10254" width="13.88671875" style="3" customWidth="1"/>
    <col min="10255" max="10255" width="10.5546875" style="3" bestFit="1" customWidth="1"/>
    <col min="10256" max="10257" width="10.5546875" style="3" customWidth="1"/>
    <col min="10258" max="10258" width="13.109375" style="3" bestFit="1" customWidth="1"/>
    <col min="10259" max="10259" width="9.44140625" style="3" customWidth="1"/>
    <col min="10260" max="10260" width="13.88671875" style="3" customWidth="1"/>
    <col min="10261" max="10261" width="10.5546875" style="3" bestFit="1" customWidth="1"/>
    <col min="10262" max="10263" width="10.5546875" style="3" customWidth="1"/>
    <col min="10264" max="10264" width="13.109375" style="3" bestFit="1" customWidth="1"/>
    <col min="10265" max="10265" width="9.44140625" style="3" customWidth="1"/>
    <col min="10266" max="10266" width="13.88671875" style="3" customWidth="1"/>
    <col min="10267" max="10267" width="10.5546875" style="3" bestFit="1" customWidth="1"/>
    <col min="10268" max="10269" width="10.5546875" style="3" customWidth="1"/>
    <col min="10270" max="10270" width="13.109375" style="3" bestFit="1" customWidth="1"/>
    <col min="10271" max="10496" width="9.109375" style="3"/>
    <col min="10497" max="10497" width="27.44140625" style="3" customWidth="1"/>
    <col min="10498" max="10498" width="13.88671875" style="3" customWidth="1"/>
    <col min="10499" max="10499" width="10.5546875" style="3" bestFit="1" customWidth="1"/>
    <col min="10500" max="10501" width="10.5546875" style="3" customWidth="1"/>
    <col min="10502" max="10502" width="13.109375" style="3" bestFit="1" customWidth="1"/>
    <col min="10503" max="10503" width="9.44140625" style="3" customWidth="1"/>
    <col min="10504" max="10504" width="13.5546875" style="3" customWidth="1"/>
    <col min="10505" max="10505" width="10.5546875" style="3" bestFit="1" customWidth="1"/>
    <col min="10506" max="10507" width="10.5546875" style="3" customWidth="1"/>
    <col min="10508" max="10508" width="13.109375" style="3" bestFit="1" customWidth="1"/>
    <col min="10509" max="10509" width="9.44140625" style="3" customWidth="1"/>
    <col min="10510" max="10510" width="13.88671875" style="3" customWidth="1"/>
    <col min="10511" max="10511" width="10.5546875" style="3" bestFit="1" customWidth="1"/>
    <col min="10512" max="10513" width="10.5546875" style="3" customWidth="1"/>
    <col min="10514" max="10514" width="13.109375" style="3" bestFit="1" customWidth="1"/>
    <col min="10515" max="10515" width="9.44140625" style="3" customWidth="1"/>
    <col min="10516" max="10516" width="13.88671875" style="3" customWidth="1"/>
    <col min="10517" max="10517" width="10.5546875" style="3" bestFit="1" customWidth="1"/>
    <col min="10518" max="10519" width="10.5546875" style="3" customWidth="1"/>
    <col min="10520" max="10520" width="13.109375" style="3" bestFit="1" customWidth="1"/>
    <col min="10521" max="10521" width="9.44140625" style="3" customWidth="1"/>
    <col min="10522" max="10522" width="13.88671875" style="3" customWidth="1"/>
    <col min="10523" max="10523" width="10.5546875" style="3" bestFit="1" customWidth="1"/>
    <col min="10524" max="10525" width="10.5546875" style="3" customWidth="1"/>
    <col min="10526" max="10526" width="13.109375" style="3" bestFit="1" customWidth="1"/>
    <col min="10527" max="10752" width="9.109375" style="3"/>
    <col min="10753" max="10753" width="27.44140625" style="3" customWidth="1"/>
    <col min="10754" max="10754" width="13.88671875" style="3" customWidth="1"/>
    <col min="10755" max="10755" width="10.5546875" style="3" bestFit="1" customWidth="1"/>
    <col min="10756" max="10757" width="10.5546875" style="3" customWidth="1"/>
    <col min="10758" max="10758" width="13.109375" style="3" bestFit="1" customWidth="1"/>
    <col min="10759" max="10759" width="9.44140625" style="3" customWidth="1"/>
    <col min="10760" max="10760" width="13.5546875" style="3" customWidth="1"/>
    <col min="10761" max="10761" width="10.5546875" style="3" bestFit="1" customWidth="1"/>
    <col min="10762" max="10763" width="10.5546875" style="3" customWidth="1"/>
    <col min="10764" max="10764" width="13.109375" style="3" bestFit="1" customWidth="1"/>
    <col min="10765" max="10765" width="9.44140625" style="3" customWidth="1"/>
    <col min="10766" max="10766" width="13.88671875" style="3" customWidth="1"/>
    <col min="10767" max="10767" width="10.5546875" style="3" bestFit="1" customWidth="1"/>
    <col min="10768" max="10769" width="10.5546875" style="3" customWidth="1"/>
    <col min="10770" max="10770" width="13.109375" style="3" bestFit="1" customWidth="1"/>
    <col min="10771" max="10771" width="9.44140625" style="3" customWidth="1"/>
    <col min="10772" max="10772" width="13.88671875" style="3" customWidth="1"/>
    <col min="10773" max="10773" width="10.5546875" style="3" bestFit="1" customWidth="1"/>
    <col min="10774" max="10775" width="10.5546875" style="3" customWidth="1"/>
    <col min="10776" max="10776" width="13.109375" style="3" bestFit="1" customWidth="1"/>
    <col min="10777" max="10777" width="9.44140625" style="3" customWidth="1"/>
    <col min="10778" max="10778" width="13.88671875" style="3" customWidth="1"/>
    <col min="10779" max="10779" width="10.5546875" style="3" bestFit="1" customWidth="1"/>
    <col min="10780" max="10781" width="10.5546875" style="3" customWidth="1"/>
    <col min="10782" max="10782" width="13.109375" style="3" bestFit="1" customWidth="1"/>
    <col min="10783" max="11008" width="9.109375" style="3"/>
    <col min="11009" max="11009" width="27.44140625" style="3" customWidth="1"/>
    <col min="11010" max="11010" width="13.88671875" style="3" customWidth="1"/>
    <col min="11011" max="11011" width="10.5546875" style="3" bestFit="1" customWidth="1"/>
    <col min="11012" max="11013" width="10.5546875" style="3" customWidth="1"/>
    <col min="11014" max="11014" width="13.109375" style="3" bestFit="1" customWidth="1"/>
    <col min="11015" max="11015" width="9.44140625" style="3" customWidth="1"/>
    <col min="11016" max="11016" width="13.5546875" style="3" customWidth="1"/>
    <col min="11017" max="11017" width="10.5546875" style="3" bestFit="1" customWidth="1"/>
    <col min="11018" max="11019" width="10.5546875" style="3" customWidth="1"/>
    <col min="11020" max="11020" width="13.109375" style="3" bestFit="1" customWidth="1"/>
    <col min="11021" max="11021" width="9.44140625" style="3" customWidth="1"/>
    <col min="11022" max="11022" width="13.88671875" style="3" customWidth="1"/>
    <col min="11023" max="11023" width="10.5546875" style="3" bestFit="1" customWidth="1"/>
    <col min="11024" max="11025" width="10.5546875" style="3" customWidth="1"/>
    <col min="11026" max="11026" width="13.109375" style="3" bestFit="1" customWidth="1"/>
    <col min="11027" max="11027" width="9.44140625" style="3" customWidth="1"/>
    <col min="11028" max="11028" width="13.88671875" style="3" customWidth="1"/>
    <col min="11029" max="11029" width="10.5546875" style="3" bestFit="1" customWidth="1"/>
    <col min="11030" max="11031" width="10.5546875" style="3" customWidth="1"/>
    <col min="11032" max="11032" width="13.109375" style="3" bestFit="1" customWidth="1"/>
    <col min="11033" max="11033" width="9.44140625" style="3" customWidth="1"/>
    <col min="11034" max="11034" width="13.88671875" style="3" customWidth="1"/>
    <col min="11035" max="11035" width="10.5546875" style="3" bestFit="1" customWidth="1"/>
    <col min="11036" max="11037" width="10.5546875" style="3" customWidth="1"/>
    <col min="11038" max="11038" width="13.109375" style="3" bestFit="1" customWidth="1"/>
    <col min="11039" max="11264" width="9.109375" style="3"/>
    <col min="11265" max="11265" width="27.44140625" style="3" customWidth="1"/>
    <col min="11266" max="11266" width="13.88671875" style="3" customWidth="1"/>
    <col min="11267" max="11267" width="10.5546875" style="3" bestFit="1" customWidth="1"/>
    <col min="11268" max="11269" width="10.5546875" style="3" customWidth="1"/>
    <col min="11270" max="11270" width="13.109375" style="3" bestFit="1" customWidth="1"/>
    <col min="11271" max="11271" width="9.44140625" style="3" customWidth="1"/>
    <col min="11272" max="11272" width="13.5546875" style="3" customWidth="1"/>
    <col min="11273" max="11273" width="10.5546875" style="3" bestFit="1" customWidth="1"/>
    <col min="11274" max="11275" width="10.5546875" style="3" customWidth="1"/>
    <col min="11276" max="11276" width="13.109375" style="3" bestFit="1" customWidth="1"/>
    <col min="11277" max="11277" width="9.44140625" style="3" customWidth="1"/>
    <col min="11278" max="11278" width="13.88671875" style="3" customWidth="1"/>
    <col min="11279" max="11279" width="10.5546875" style="3" bestFit="1" customWidth="1"/>
    <col min="11280" max="11281" width="10.5546875" style="3" customWidth="1"/>
    <col min="11282" max="11282" width="13.109375" style="3" bestFit="1" customWidth="1"/>
    <col min="11283" max="11283" width="9.44140625" style="3" customWidth="1"/>
    <col min="11284" max="11284" width="13.88671875" style="3" customWidth="1"/>
    <col min="11285" max="11285" width="10.5546875" style="3" bestFit="1" customWidth="1"/>
    <col min="11286" max="11287" width="10.5546875" style="3" customWidth="1"/>
    <col min="11288" max="11288" width="13.109375" style="3" bestFit="1" customWidth="1"/>
    <col min="11289" max="11289" width="9.44140625" style="3" customWidth="1"/>
    <col min="11290" max="11290" width="13.88671875" style="3" customWidth="1"/>
    <col min="11291" max="11291" width="10.5546875" style="3" bestFit="1" customWidth="1"/>
    <col min="11292" max="11293" width="10.5546875" style="3" customWidth="1"/>
    <col min="11294" max="11294" width="13.109375" style="3" bestFit="1" customWidth="1"/>
    <col min="11295" max="11520" width="9.109375" style="3"/>
    <col min="11521" max="11521" width="27.44140625" style="3" customWidth="1"/>
    <col min="11522" max="11522" width="13.88671875" style="3" customWidth="1"/>
    <col min="11523" max="11523" width="10.5546875" style="3" bestFit="1" customWidth="1"/>
    <col min="11524" max="11525" width="10.5546875" style="3" customWidth="1"/>
    <col min="11526" max="11526" width="13.109375" style="3" bestFit="1" customWidth="1"/>
    <col min="11527" max="11527" width="9.44140625" style="3" customWidth="1"/>
    <col min="11528" max="11528" width="13.5546875" style="3" customWidth="1"/>
    <col min="11529" max="11529" width="10.5546875" style="3" bestFit="1" customWidth="1"/>
    <col min="11530" max="11531" width="10.5546875" style="3" customWidth="1"/>
    <col min="11532" max="11532" width="13.109375" style="3" bestFit="1" customWidth="1"/>
    <col min="11533" max="11533" width="9.44140625" style="3" customWidth="1"/>
    <col min="11534" max="11534" width="13.88671875" style="3" customWidth="1"/>
    <col min="11535" max="11535" width="10.5546875" style="3" bestFit="1" customWidth="1"/>
    <col min="11536" max="11537" width="10.5546875" style="3" customWidth="1"/>
    <col min="11538" max="11538" width="13.109375" style="3" bestFit="1" customWidth="1"/>
    <col min="11539" max="11539" width="9.44140625" style="3" customWidth="1"/>
    <col min="11540" max="11540" width="13.88671875" style="3" customWidth="1"/>
    <col min="11541" max="11541" width="10.5546875" style="3" bestFit="1" customWidth="1"/>
    <col min="11542" max="11543" width="10.5546875" style="3" customWidth="1"/>
    <col min="11544" max="11544" width="13.109375" style="3" bestFit="1" customWidth="1"/>
    <col min="11545" max="11545" width="9.44140625" style="3" customWidth="1"/>
    <col min="11546" max="11546" width="13.88671875" style="3" customWidth="1"/>
    <col min="11547" max="11547" width="10.5546875" style="3" bestFit="1" customWidth="1"/>
    <col min="11548" max="11549" width="10.5546875" style="3" customWidth="1"/>
    <col min="11550" max="11550" width="13.109375" style="3" bestFit="1" customWidth="1"/>
    <col min="11551" max="11776" width="9.109375" style="3"/>
    <col min="11777" max="11777" width="27.44140625" style="3" customWidth="1"/>
    <col min="11778" max="11778" width="13.88671875" style="3" customWidth="1"/>
    <col min="11779" max="11779" width="10.5546875" style="3" bestFit="1" customWidth="1"/>
    <col min="11780" max="11781" width="10.5546875" style="3" customWidth="1"/>
    <col min="11782" max="11782" width="13.109375" style="3" bestFit="1" customWidth="1"/>
    <col min="11783" max="11783" width="9.44140625" style="3" customWidth="1"/>
    <col min="11784" max="11784" width="13.5546875" style="3" customWidth="1"/>
    <col min="11785" max="11785" width="10.5546875" style="3" bestFit="1" customWidth="1"/>
    <col min="11786" max="11787" width="10.5546875" style="3" customWidth="1"/>
    <col min="11788" max="11788" width="13.109375" style="3" bestFit="1" customWidth="1"/>
    <col min="11789" max="11789" width="9.44140625" style="3" customWidth="1"/>
    <col min="11790" max="11790" width="13.88671875" style="3" customWidth="1"/>
    <col min="11791" max="11791" width="10.5546875" style="3" bestFit="1" customWidth="1"/>
    <col min="11792" max="11793" width="10.5546875" style="3" customWidth="1"/>
    <col min="11794" max="11794" width="13.109375" style="3" bestFit="1" customWidth="1"/>
    <col min="11795" max="11795" width="9.44140625" style="3" customWidth="1"/>
    <col min="11796" max="11796" width="13.88671875" style="3" customWidth="1"/>
    <col min="11797" max="11797" width="10.5546875" style="3" bestFit="1" customWidth="1"/>
    <col min="11798" max="11799" width="10.5546875" style="3" customWidth="1"/>
    <col min="11800" max="11800" width="13.109375" style="3" bestFit="1" customWidth="1"/>
    <col min="11801" max="11801" width="9.44140625" style="3" customWidth="1"/>
    <col min="11802" max="11802" width="13.88671875" style="3" customWidth="1"/>
    <col min="11803" max="11803" width="10.5546875" style="3" bestFit="1" customWidth="1"/>
    <col min="11804" max="11805" width="10.5546875" style="3" customWidth="1"/>
    <col min="11806" max="11806" width="13.109375" style="3" bestFit="1" customWidth="1"/>
    <col min="11807" max="12032" width="9.109375" style="3"/>
    <col min="12033" max="12033" width="27.44140625" style="3" customWidth="1"/>
    <col min="12034" max="12034" width="13.88671875" style="3" customWidth="1"/>
    <col min="12035" max="12035" width="10.5546875" style="3" bestFit="1" customWidth="1"/>
    <col min="12036" max="12037" width="10.5546875" style="3" customWidth="1"/>
    <col min="12038" max="12038" width="13.109375" style="3" bestFit="1" customWidth="1"/>
    <col min="12039" max="12039" width="9.44140625" style="3" customWidth="1"/>
    <col min="12040" max="12040" width="13.5546875" style="3" customWidth="1"/>
    <col min="12041" max="12041" width="10.5546875" style="3" bestFit="1" customWidth="1"/>
    <col min="12042" max="12043" width="10.5546875" style="3" customWidth="1"/>
    <col min="12044" max="12044" width="13.109375" style="3" bestFit="1" customWidth="1"/>
    <col min="12045" max="12045" width="9.44140625" style="3" customWidth="1"/>
    <col min="12046" max="12046" width="13.88671875" style="3" customWidth="1"/>
    <col min="12047" max="12047" width="10.5546875" style="3" bestFit="1" customWidth="1"/>
    <col min="12048" max="12049" width="10.5546875" style="3" customWidth="1"/>
    <col min="12050" max="12050" width="13.109375" style="3" bestFit="1" customWidth="1"/>
    <col min="12051" max="12051" width="9.44140625" style="3" customWidth="1"/>
    <col min="12052" max="12052" width="13.88671875" style="3" customWidth="1"/>
    <col min="12053" max="12053" width="10.5546875" style="3" bestFit="1" customWidth="1"/>
    <col min="12054" max="12055" width="10.5546875" style="3" customWidth="1"/>
    <col min="12056" max="12056" width="13.109375" style="3" bestFit="1" customWidth="1"/>
    <col min="12057" max="12057" width="9.44140625" style="3" customWidth="1"/>
    <col min="12058" max="12058" width="13.88671875" style="3" customWidth="1"/>
    <col min="12059" max="12059" width="10.5546875" style="3" bestFit="1" customWidth="1"/>
    <col min="12060" max="12061" width="10.5546875" style="3" customWidth="1"/>
    <col min="12062" max="12062" width="13.109375" style="3" bestFit="1" customWidth="1"/>
    <col min="12063" max="12288" width="9.109375" style="3"/>
    <col min="12289" max="12289" width="27.44140625" style="3" customWidth="1"/>
    <col min="12290" max="12290" width="13.88671875" style="3" customWidth="1"/>
    <col min="12291" max="12291" width="10.5546875" style="3" bestFit="1" customWidth="1"/>
    <col min="12292" max="12293" width="10.5546875" style="3" customWidth="1"/>
    <col min="12294" max="12294" width="13.109375" style="3" bestFit="1" customWidth="1"/>
    <col min="12295" max="12295" width="9.44140625" style="3" customWidth="1"/>
    <col min="12296" max="12296" width="13.5546875" style="3" customWidth="1"/>
    <col min="12297" max="12297" width="10.5546875" style="3" bestFit="1" customWidth="1"/>
    <col min="12298" max="12299" width="10.5546875" style="3" customWidth="1"/>
    <col min="12300" max="12300" width="13.109375" style="3" bestFit="1" customWidth="1"/>
    <col min="12301" max="12301" width="9.44140625" style="3" customWidth="1"/>
    <col min="12302" max="12302" width="13.88671875" style="3" customWidth="1"/>
    <col min="12303" max="12303" width="10.5546875" style="3" bestFit="1" customWidth="1"/>
    <col min="12304" max="12305" width="10.5546875" style="3" customWidth="1"/>
    <col min="12306" max="12306" width="13.109375" style="3" bestFit="1" customWidth="1"/>
    <col min="12307" max="12307" width="9.44140625" style="3" customWidth="1"/>
    <col min="12308" max="12308" width="13.88671875" style="3" customWidth="1"/>
    <col min="12309" max="12309" width="10.5546875" style="3" bestFit="1" customWidth="1"/>
    <col min="12310" max="12311" width="10.5546875" style="3" customWidth="1"/>
    <col min="12312" max="12312" width="13.109375" style="3" bestFit="1" customWidth="1"/>
    <col min="12313" max="12313" width="9.44140625" style="3" customWidth="1"/>
    <col min="12314" max="12314" width="13.88671875" style="3" customWidth="1"/>
    <col min="12315" max="12315" width="10.5546875" style="3" bestFit="1" customWidth="1"/>
    <col min="12316" max="12317" width="10.5546875" style="3" customWidth="1"/>
    <col min="12318" max="12318" width="13.109375" style="3" bestFit="1" customWidth="1"/>
    <col min="12319" max="12544" width="9.109375" style="3"/>
    <col min="12545" max="12545" width="27.44140625" style="3" customWidth="1"/>
    <col min="12546" max="12546" width="13.88671875" style="3" customWidth="1"/>
    <col min="12547" max="12547" width="10.5546875" style="3" bestFit="1" customWidth="1"/>
    <col min="12548" max="12549" width="10.5546875" style="3" customWidth="1"/>
    <col min="12550" max="12550" width="13.109375" style="3" bestFit="1" customWidth="1"/>
    <col min="12551" max="12551" width="9.44140625" style="3" customWidth="1"/>
    <col min="12552" max="12552" width="13.5546875" style="3" customWidth="1"/>
    <col min="12553" max="12553" width="10.5546875" style="3" bestFit="1" customWidth="1"/>
    <col min="12554" max="12555" width="10.5546875" style="3" customWidth="1"/>
    <col min="12556" max="12556" width="13.109375" style="3" bestFit="1" customWidth="1"/>
    <col min="12557" max="12557" width="9.44140625" style="3" customWidth="1"/>
    <col min="12558" max="12558" width="13.88671875" style="3" customWidth="1"/>
    <col min="12559" max="12559" width="10.5546875" style="3" bestFit="1" customWidth="1"/>
    <col min="12560" max="12561" width="10.5546875" style="3" customWidth="1"/>
    <col min="12562" max="12562" width="13.109375" style="3" bestFit="1" customWidth="1"/>
    <col min="12563" max="12563" width="9.44140625" style="3" customWidth="1"/>
    <col min="12564" max="12564" width="13.88671875" style="3" customWidth="1"/>
    <col min="12565" max="12565" width="10.5546875" style="3" bestFit="1" customWidth="1"/>
    <col min="12566" max="12567" width="10.5546875" style="3" customWidth="1"/>
    <col min="12568" max="12568" width="13.109375" style="3" bestFit="1" customWidth="1"/>
    <col min="12569" max="12569" width="9.44140625" style="3" customWidth="1"/>
    <col min="12570" max="12570" width="13.88671875" style="3" customWidth="1"/>
    <col min="12571" max="12571" width="10.5546875" style="3" bestFit="1" customWidth="1"/>
    <col min="12572" max="12573" width="10.5546875" style="3" customWidth="1"/>
    <col min="12574" max="12574" width="13.109375" style="3" bestFit="1" customWidth="1"/>
    <col min="12575" max="12800" width="9.109375" style="3"/>
    <col min="12801" max="12801" width="27.44140625" style="3" customWidth="1"/>
    <col min="12802" max="12802" width="13.88671875" style="3" customWidth="1"/>
    <col min="12803" max="12803" width="10.5546875" style="3" bestFit="1" customWidth="1"/>
    <col min="12804" max="12805" width="10.5546875" style="3" customWidth="1"/>
    <col min="12806" max="12806" width="13.109375" style="3" bestFit="1" customWidth="1"/>
    <col min="12807" max="12807" width="9.44140625" style="3" customWidth="1"/>
    <col min="12808" max="12808" width="13.5546875" style="3" customWidth="1"/>
    <col min="12809" max="12809" width="10.5546875" style="3" bestFit="1" customWidth="1"/>
    <col min="12810" max="12811" width="10.5546875" style="3" customWidth="1"/>
    <col min="12812" max="12812" width="13.109375" style="3" bestFit="1" customWidth="1"/>
    <col min="12813" max="12813" width="9.44140625" style="3" customWidth="1"/>
    <col min="12814" max="12814" width="13.88671875" style="3" customWidth="1"/>
    <col min="12815" max="12815" width="10.5546875" style="3" bestFit="1" customWidth="1"/>
    <col min="12816" max="12817" width="10.5546875" style="3" customWidth="1"/>
    <col min="12818" max="12818" width="13.109375" style="3" bestFit="1" customWidth="1"/>
    <col min="12819" max="12819" width="9.44140625" style="3" customWidth="1"/>
    <col min="12820" max="12820" width="13.88671875" style="3" customWidth="1"/>
    <col min="12821" max="12821" width="10.5546875" style="3" bestFit="1" customWidth="1"/>
    <col min="12822" max="12823" width="10.5546875" style="3" customWidth="1"/>
    <col min="12824" max="12824" width="13.109375" style="3" bestFit="1" customWidth="1"/>
    <col min="12825" max="12825" width="9.44140625" style="3" customWidth="1"/>
    <col min="12826" max="12826" width="13.88671875" style="3" customWidth="1"/>
    <col min="12827" max="12827" width="10.5546875" style="3" bestFit="1" customWidth="1"/>
    <col min="12828" max="12829" width="10.5546875" style="3" customWidth="1"/>
    <col min="12830" max="12830" width="13.109375" style="3" bestFit="1" customWidth="1"/>
    <col min="12831" max="13056" width="9.109375" style="3"/>
    <col min="13057" max="13057" width="27.44140625" style="3" customWidth="1"/>
    <col min="13058" max="13058" width="13.88671875" style="3" customWidth="1"/>
    <col min="13059" max="13059" width="10.5546875" style="3" bestFit="1" customWidth="1"/>
    <col min="13060" max="13061" width="10.5546875" style="3" customWidth="1"/>
    <col min="13062" max="13062" width="13.109375" style="3" bestFit="1" customWidth="1"/>
    <col min="13063" max="13063" width="9.44140625" style="3" customWidth="1"/>
    <col min="13064" max="13064" width="13.5546875" style="3" customWidth="1"/>
    <col min="13065" max="13065" width="10.5546875" style="3" bestFit="1" customWidth="1"/>
    <col min="13066" max="13067" width="10.5546875" style="3" customWidth="1"/>
    <col min="13068" max="13068" width="13.109375" style="3" bestFit="1" customWidth="1"/>
    <col min="13069" max="13069" width="9.44140625" style="3" customWidth="1"/>
    <col min="13070" max="13070" width="13.88671875" style="3" customWidth="1"/>
    <col min="13071" max="13071" width="10.5546875" style="3" bestFit="1" customWidth="1"/>
    <col min="13072" max="13073" width="10.5546875" style="3" customWidth="1"/>
    <col min="13074" max="13074" width="13.109375" style="3" bestFit="1" customWidth="1"/>
    <col min="13075" max="13075" width="9.44140625" style="3" customWidth="1"/>
    <col min="13076" max="13076" width="13.88671875" style="3" customWidth="1"/>
    <col min="13077" max="13077" width="10.5546875" style="3" bestFit="1" customWidth="1"/>
    <col min="13078" max="13079" width="10.5546875" style="3" customWidth="1"/>
    <col min="13080" max="13080" width="13.109375" style="3" bestFit="1" customWidth="1"/>
    <col min="13081" max="13081" width="9.44140625" style="3" customWidth="1"/>
    <col min="13082" max="13082" width="13.88671875" style="3" customWidth="1"/>
    <col min="13083" max="13083" width="10.5546875" style="3" bestFit="1" customWidth="1"/>
    <col min="13084" max="13085" width="10.5546875" style="3" customWidth="1"/>
    <col min="13086" max="13086" width="13.109375" style="3" bestFit="1" customWidth="1"/>
    <col min="13087" max="13312" width="9.109375" style="3"/>
    <col min="13313" max="13313" width="27.44140625" style="3" customWidth="1"/>
    <col min="13314" max="13314" width="13.88671875" style="3" customWidth="1"/>
    <col min="13315" max="13315" width="10.5546875" style="3" bestFit="1" customWidth="1"/>
    <col min="13316" max="13317" width="10.5546875" style="3" customWidth="1"/>
    <col min="13318" max="13318" width="13.109375" style="3" bestFit="1" customWidth="1"/>
    <col min="13319" max="13319" width="9.44140625" style="3" customWidth="1"/>
    <col min="13320" max="13320" width="13.5546875" style="3" customWidth="1"/>
    <col min="13321" max="13321" width="10.5546875" style="3" bestFit="1" customWidth="1"/>
    <col min="13322" max="13323" width="10.5546875" style="3" customWidth="1"/>
    <col min="13324" max="13324" width="13.109375" style="3" bestFit="1" customWidth="1"/>
    <col min="13325" max="13325" width="9.44140625" style="3" customWidth="1"/>
    <col min="13326" max="13326" width="13.88671875" style="3" customWidth="1"/>
    <col min="13327" max="13327" width="10.5546875" style="3" bestFit="1" customWidth="1"/>
    <col min="13328" max="13329" width="10.5546875" style="3" customWidth="1"/>
    <col min="13330" max="13330" width="13.109375" style="3" bestFit="1" customWidth="1"/>
    <col min="13331" max="13331" width="9.44140625" style="3" customWidth="1"/>
    <col min="13332" max="13332" width="13.88671875" style="3" customWidth="1"/>
    <col min="13333" max="13333" width="10.5546875" style="3" bestFit="1" customWidth="1"/>
    <col min="13334" max="13335" width="10.5546875" style="3" customWidth="1"/>
    <col min="13336" max="13336" width="13.109375" style="3" bestFit="1" customWidth="1"/>
    <col min="13337" max="13337" width="9.44140625" style="3" customWidth="1"/>
    <col min="13338" max="13338" width="13.88671875" style="3" customWidth="1"/>
    <col min="13339" max="13339" width="10.5546875" style="3" bestFit="1" customWidth="1"/>
    <col min="13340" max="13341" width="10.5546875" style="3" customWidth="1"/>
    <col min="13342" max="13342" width="13.109375" style="3" bestFit="1" customWidth="1"/>
    <col min="13343" max="13568" width="9.109375" style="3"/>
    <col min="13569" max="13569" width="27.44140625" style="3" customWidth="1"/>
    <col min="13570" max="13570" width="13.88671875" style="3" customWidth="1"/>
    <col min="13571" max="13571" width="10.5546875" style="3" bestFit="1" customWidth="1"/>
    <col min="13572" max="13573" width="10.5546875" style="3" customWidth="1"/>
    <col min="13574" max="13574" width="13.109375" style="3" bestFit="1" customWidth="1"/>
    <col min="13575" max="13575" width="9.44140625" style="3" customWidth="1"/>
    <col min="13576" max="13576" width="13.5546875" style="3" customWidth="1"/>
    <col min="13577" max="13577" width="10.5546875" style="3" bestFit="1" customWidth="1"/>
    <col min="13578" max="13579" width="10.5546875" style="3" customWidth="1"/>
    <col min="13580" max="13580" width="13.109375" style="3" bestFit="1" customWidth="1"/>
    <col min="13581" max="13581" width="9.44140625" style="3" customWidth="1"/>
    <col min="13582" max="13582" width="13.88671875" style="3" customWidth="1"/>
    <col min="13583" max="13583" width="10.5546875" style="3" bestFit="1" customWidth="1"/>
    <col min="13584" max="13585" width="10.5546875" style="3" customWidth="1"/>
    <col min="13586" max="13586" width="13.109375" style="3" bestFit="1" customWidth="1"/>
    <col min="13587" max="13587" width="9.44140625" style="3" customWidth="1"/>
    <col min="13588" max="13588" width="13.88671875" style="3" customWidth="1"/>
    <col min="13589" max="13589" width="10.5546875" style="3" bestFit="1" customWidth="1"/>
    <col min="13590" max="13591" width="10.5546875" style="3" customWidth="1"/>
    <col min="13592" max="13592" width="13.109375" style="3" bestFit="1" customWidth="1"/>
    <col min="13593" max="13593" width="9.44140625" style="3" customWidth="1"/>
    <col min="13594" max="13594" width="13.88671875" style="3" customWidth="1"/>
    <col min="13595" max="13595" width="10.5546875" style="3" bestFit="1" customWidth="1"/>
    <col min="13596" max="13597" width="10.5546875" style="3" customWidth="1"/>
    <col min="13598" max="13598" width="13.109375" style="3" bestFit="1" customWidth="1"/>
    <col min="13599" max="13824" width="9.109375" style="3"/>
    <col min="13825" max="13825" width="27.44140625" style="3" customWidth="1"/>
    <col min="13826" max="13826" width="13.88671875" style="3" customWidth="1"/>
    <col min="13827" max="13827" width="10.5546875" style="3" bestFit="1" customWidth="1"/>
    <col min="13828" max="13829" width="10.5546875" style="3" customWidth="1"/>
    <col min="13830" max="13830" width="13.109375" style="3" bestFit="1" customWidth="1"/>
    <col min="13831" max="13831" width="9.44140625" style="3" customWidth="1"/>
    <col min="13832" max="13832" width="13.5546875" style="3" customWidth="1"/>
    <col min="13833" max="13833" width="10.5546875" style="3" bestFit="1" customWidth="1"/>
    <col min="13834" max="13835" width="10.5546875" style="3" customWidth="1"/>
    <col min="13836" max="13836" width="13.109375" style="3" bestFit="1" customWidth="1"/>
    <col min="13837" max="13837" width="9.44140625" style="3" customWidth="1"/>
    <col min="13838" max="13838" width="13.88671875" style="3" customWidth="1"/>
    <col min="13839" max="13839" width="10.5546875" style="3" bestFit="1" customWidth="1"/>
    <col min="13840" max="13841" width="10.5546875" style="3" customWidth="1"/>
    <col min="13842" max="13842" width="13.109375" style="3" bestFit="1" customWidth="1"/>
    <col min="13843" max="13843" width="9.44140625" style="3" customWidth="1"/>
    <col min="13844" max="13844" width="13.88671875" style="3" customWidth="1"/>
    <col min="13845" max="13845" width="10.5546875" style="3" bestFit="1" customWidth="1"/>
    <col min="13846" max="13847" width="10.5546875" style="3" customWidth="1"/>
    <col min="13848" max="13848" width="13.109375" style="3" bestFit="1" customWidth="1"/>
    <col min="13849" max="13849" width="9.44140625" style="3" customWidth="1"/>
    <col min="13850" max="13850" width="13.88671875" style="3" customWidth="1"/>
    <col min="13851" max="13851" width="10.5546875" style="3" bestFit="1" customWidth="1"/>
    <col min="13852" max="13853" width="10.5546875" style="3" customWidth="1"/>
    <col min="13854" max="13854" width="13.109375" style="3" bestFit="1" customWidth="1"/>
    <col min="13855" max="14080" width="9.109375" style="3"/>
    <col min="14081" max="14081" width="27.44140625" style="3" customWidth="1"/>
    <col min="14082" max="14082" width="13.88671875" style="3" customWidth="1"/>
    <col min="14083" max="14083" width="10.5546875" style="3" bestFit="1" customWidth="1"/>
    <col min="14084" max="14085" width="10.5546875" style="3" customWidth="1"/>
    <col min="14086" max="14086" width="13.109375" style="3" bestFit="1" customWidth="1"/>
    <col min="14087" max="14087" width="9.44140625" style="3" customWidth="1"/>
    <col min="14088" max="14088" width="13.5546875" style="3" customWidth="1"/>
    <col min="14089" max="14089" width="10.5546875" style="3" bestFit="1" customWidth="1"/>
    <col min="14090" max="14091" width="10.5546875" style="3" customWidth="1"/>
    <col min="14092" max="14092" width="13.109375" style="3" bestFit="1" customWidth="1"/>
    <col min="14093" max="14093" width="9.44140625" style="3" customWidth="1"/>
    <col min="14094" max="14094" width="13.88671875" style="3" customWidth="1"/>
    <col min="14095" max="14095" width="10.5546875" style="3" bestFit="1" customWidth="1"/>
    <col min="14096" max="14097" width="10.5546875" style="3" customWidth="1"/>
    <col min="14098" max="14098" width="13.109375" style="3" bestFit="1" customWidth="1"/>
    <col min="14099" max="14099" width="9.44140625" style="3" customWidth="1"/>
    <col min="14100" max="14100" width="13.88671875" style="3" customWidth="1"/>
    <col min="14101" max="14101" width="10.5546875" style="3" bestFit="1" customWidth="1"/>
    <col min="14102" max="14103" width="10.5546875" style="3" customWidth="1"/>
    <col min="14104" max="14104" width="13.109375" style="3" bestFit="1" customWidth="1"/>
    <col min="14105" max="14105" width="9.44140625" style="3" customWidth="1"/>
    <col min="14106" max="14106" width="13.88671875" style="3" customWidth="1"/>
    <col min="14107" max="14107" width="10.5546875" style="3" bestFit="1" customWidth="1"/>
    <col min="14108" max="14109" width="10.5546875" style="3" customWidth="1"/>
    <col min="14110" max="14110" width="13.109375" style="3" bestFit="1" customWidth="1"/>
    <col min="14111" max="14336" width="9.109375" style="3"/>
    <col min="14337" max="14337" width="27.44140625" style="3" customWidth="1"/>
    <col min="14338" max="14338" width="13.88671875" style="3" customWidth="1"/>
    <col min="14339" max="14339" width="10.5546875" style="3" bestFit="1" customWidth="1"/>
    <col min="14340" max="14341" width="10.5546875" style="3" customWidth="1"/>
    <col min="14342" max="14342" width="13.109375" style="3" bestFit="1" customWidth="1"/>
    <col min="14343" max="14343" width="9.44140625" style="3" customWidth="1"/>
    <col min="14344" max="14344" width="13.5546875" style="3" customWidth="1"/>
    <col min="14345" max="14345" width="10.5546875" style="3" bestFit="1" customWidth="1"/>
    <col min="14346" max="14347" width="10.5546875" style="3" customWidth="1"/>
    <col min="14348" max="14348" width="13.109375" style="3" bestFit="1" customWidth="1"/>
    <col min="14349" max="14349" width="9.44140625" style="3" customWidth="1"/>
    <col min="14350" max="14350" width="13.88671875" style="3" customWidth="1"/>
    <col min="14351" max="14351" width="10.5546875" style="3" bestFit="1" customWidth="1"/>
    <col min="14352" max="14353" width="10.5546875" style="3" customWidth="1"/>
    <col min="14354" max="14354" width="13.109375" style="3" bestFit="1" customWidth="1"/>
    <col min="14355" max="14355" width="9.44140625" style="3" customWidth="1"/>
    <col min="14356" max="14356" width="13.88671875" style="3" customWidth="1"/>
    <col min="14357" max="14357" width="10.5546875" style="3" bestFit="1" customWidth="1"/>
    <col min="14358" max="14359" width="10.5546875" style="3" customWidth="1"/>
    <col min="14360" max="14360" width="13.109375" style="3" bestFit="1" customWidth="1"/>
    <col min="14361" max="14361" width="9.44140625" style="3" customWidth="1"/>
    <col min="14362" max="14362" width="13.88671875" style="3" customWidth="1"/>
    <col min="14363" max="14363" width="10.5546875" style="3" bestFit="1" customWidth="1"/>
    <col min="14364" max="14365" width="10.5546875" style="3" customWidth="1"/>
    <col min="14366" max="14366" width="13.109375" style="3" bestFit="1" customWidth="1"/>
    <col min="14367" max="14592" width="9.109375" style="3"/>
    <col min="14593" max="14593" width="27.44140625" style="3" customWidth="1"/>
    <col min="14594" max="14594" width="13.88671875" style="3" customWidth="1"/>
    <col min="14595" max="14595" width="10.5546875" style="3" bestFit="1" customWidth="1"/>
    <col min="14596" max="14597" width="10.5546875" style="3" customWidth="1"/>
    <col min="14598" max="14598" width="13.109375" style="3" bestFit="1" customWidth="1"/>
    <col min="14599" max="14599" width="9.44140625" style="3" customWidth="1"/>
    <col min="14600" max="14600" width="13.5546875" style="3" customWidth="1"/>
    <col min="14601" max="14601" width="10.5546875" style="3" bestFit="1" customWidth="1"/>
    <col min="14602" max="14603" width="10.5546875" style="3" customWidth="1"/>
    <col min="14604" max="14604" width="13.109375" style="3" bestFit="1" customWidth="1"/>
    <col min="14605" max="14605" width="9.44140625" style="3" customWidth="1"/>
    <col min="14606" max="14606" width="13.88671875" style="3" customWidth="1"/>
    <col min="14607" max="14607" width="10.5546875" style="3" bestFit="1" customWidth="1"/>
    <col min="14608" max="14609" width="10.5546875" style="3" customWidth="1"/>
    <col min="14610" max="14610" width="13.109375" style="3" bestFit="1" customWidth="1"/>
    <col min="14611" max="14611" width="9.44140625" style="3" customWidth="1"/>
    <col min="14612" max="14612" width="13.88671875" style="3" customWidth="1"/>
    <col min="14613" max="14613" width="10.5546875" style="3" bestFit="1" customWidth="1"/>
    <col min="14614" max="14615" width="10.5546875" style="3" customWidth="1"/>
    <col min="14616" max="14616" width="13.109375" style="3" bestFit="1" customWidth="1"/>
    <col min="14617" max="14617" width="9.44140625" style="3" customWidth="1"/>
    <col min="14618" max="14618" width="13.88671875" style="3" customWidth="1"/>
    <col min="14619" max="14619" width="10.5546875" style="3" bestFit="1" customWidth="1"/>
    <col min="14620" max="14621" width="10.5546875" style="3" customWidth="1"/>
    <col min="14622" max="14622" width="13.109375" style="3" bestFit="1" customWidth="1"/>
    <col min="14623" max="14848" width="9.109375" style="3"/>
    <col min="14849" max="14849" width="27.44140625" style="3" customWidth="1"/>
    <col min="14850" max="14850" width="13.88671875" style="3" customWidth="1"/>
    <col min="14851" max="14851" width="10.5546875" style="3" bestFit="1" customWidth="1"/>
    <col min="14852" max="14853" width="10.5546875" style="3" customWidth="1"/>
    <col min="14854" max="14854" width="13.109375" style="3" bestFit="1" customWidth="1"/>
    <col min="14855" max="14855" width="9.44140625" style="3" customWidth="1"/>
    <col min="14856" max="14856" width="13.5546875" style="3" customWidth="1"/>
    <col min="14857" max="14857" width="10.5546875" style="3" bestFit="1" customWidth="1"/>
    <col min="14858" max="14859" width="10.5546875" style="3" customWidth="1"/>
    <col min="14860" max="14860" width="13.109375" style="3" bestFit="1" customWidth="1"/>
    <col min="14861" max="14861" width="9.44140625" style="3" customWidth="1"/>
    <col min="14862" max="14862" width="13.88671875" style="3" customWidth="1"/>
    <col min="14863" max="14863" width="10.5546875" style="3" bestFit="1" customWidth="1"/>
    <col min="14864" max="14865" width="10.5546875" style="3" customWidth="1"/>
    <col min="14866" max="14866" width="13.109375" style="3" bestFit="1" customWidth="1"/>
    <col min="14867" max="14867" width="9.44140625" style="3" customWidth="1"/>
    <col min="14868" max="14868" width="13.88671875" style="3" customWidth="1"/>
    <col min="14869" max="14869" width="10.5546875" style="3" bestFit="1" customWidth="1"/>
    <col min="14870" max="14871" width="10.5546875" style="3" customWidth="1"/>
    <col min="14872" max="14872" width="13.109375" style="3" bestFit="1" customWidth="1"/>
    <col min="14873" max="14873" width="9.44140625" style="3" customWidth="1"/>
    <col min="14874" max="14874" width="13.88671875" style="3" customWidth="1"/>
    <col min="14875" max="14875" width="10.5546875" style="3" bestFit="1" customWidth="1"/>
    <col min="14876" max="14877" width="10.5546875" style="3" customWidth="1"/>
    <col min="14878" max="14878" width="13.109375" style="3" bestFit="1" customWidth="1"/>
    <col min="14879" max="15104" width="9.109375" style="3"/>
    <col min="15105" max="15105" width="27.44140625" style="3" customWidth="1"/>
    <col min="15106" max="15106" width="13.88671875" style="3" customWidth="1"/>
    <col min="15107" max="15107" width="10.5546875" style="3" bestFit="1" customWidth="1"/>
    <col min="15108" max="15109" width="10.5546875" style="3" customWidth="1"/>
    <col min="15110" max="15110" width="13.109375" style="3" bestFit="1" customWidth="1"/>
    <col min="15111" max="15111" width="9.44140625" style="3" customWidth="1"/>
    <col min="15112" max="15112" width="13.5546875" style="3" customWidth="1"/>
    <col min="15113" max="15113" width="10.5546875" style="3" bestFit="1" customWidth="1"/>
    <col min="15114" max="15115" width="10.5546875" style="3" customWidth="1"/>
    <col min="15116" max="15116" width="13.109375" style="3" bestFit="1" customWidth="1"/>
    <col min="15117" max="15117" width="9.44140625" style="3" customWidth="1"/>
    <col min="15118" max="15118" width="13.88671875" style="3" customWidth="1"/>
    <col min="15119" max="15119" width="10.5546875" style="3" bestFit="1" customWidth="1"/>
    <col min="15120" max="15121" width="10.5546875" style="3" customWidth="1"/>
    <col min="15122" max="15122" width="13.109375" style="3" bestFit="1" customWidth="1"/>
    <col min="15123" max="15123" width="9.44140625" style="3" customWidth="1"/>
    <col min="15124" max="15124" width="13.88671875" style="3" customWidth="1"/>
    <col min="15125" max="15125" width="10.5546875" style="3" bestFit="1" customWidth="1"/>
    <col min="15126" max="15127" width="10.5546875" style="3" customWidth="1"/>
    <col min="15128" max="15128" width="13.109375" style="3" bestFit="1" customWidth="1"/>
    <col min="15129" max="15129" width="9.44140625" style="3" customWidth="1"/>
    <col min="15130" max="15130" width="13.88671875" style="3" customWidth="1"/>
    <col min="15131" max="15131" width="10.5546875" style="3" bestFit="1" customWidth="1"/>
    <col min="15132" max="15133" width="10.5546875" style="3" customWidth="1"/>
    <col min="15134" max="15134" width="13.109375" style="3" bestFit="1" customWidth="1"/>
    <col min="15135" max="15360" width="9.109375" style="3"/>
    <col min="15361" max="15361" width="27.44140625" style="3" customWidth="1"/>
    <col min="15362" max="15362" width="13.88671875" style="3" customWidth="1"/>
    <col min="15363" max="15363" width="10.5546875" style="3" bestFit="1" customWidth="1"/>
    <col min="15364" max="15365" width="10.5546875" style="3" customWidth="1"/>
    <col min="15366" max="15366" width="13.109375" style="3" bestFit="1" customWidth="1"/>
    <col min="15367" max="15367" width="9.44140625" style="3" customWidth="1"/>
    <col min="15368" max="15368" width="13.5546875" style="3" customWidth="1"/>
    <col min="15369" max="15369" width="10.5546875" style="3" bestFit="1" customWidth="1"/>
    <col min="15370" max="15371" width="10.5546875" style="3" customWidth="1"/>
    <col min="15372" max="15372" width="13.109375" style="3" bestFit="1" customWidth="1"/>
    <col min="15373" max="15373" width="9.44140625" style="3" customWidth="1"/>
    <col min="15374" max="15374" width="13.88671875" style="3" customWidth="1"/>
    <col min="15375" max="15375" width="10.5546875" style="3" bestFit="1" customWidth="1"/>
    <col min="15376" max="15377" width="10.5546875" style="3" customWidth="1"/>
    <col min="15378" max="15378" width="13.109375" style="3" bestFit="1" customWidth="1"/>
    <col min="15379" max="15379" width="9.44140625" style="3" customWidth="1"/>
    <col min="15380" max="15380" width="13.88671875" style="3" customWidth="1"/>
    <col min="15381" max="15381" width="10.5546875" style="3" bestFit="1" customWidth="1"/>
    <col min="15382" max="15383" width="10.5546875" style="3" customWidth="1"/>
    <col min="15384" max="15384" width="13.109375" style="3" bestFit="1" customWidth="1"/>
    <col min="15385" max="15385" width="9.44140625" style="3" customWidth="1"/>
    <col min="15386" max="15386" width="13.88671875" style="3" customWidth="1"/>
    <col min="15387" max="15387" width="10.5546875" style="3" bestFit="1" customWidth="1"/>
    <col min="15388" max="15389" width="10.5546875" style="3" customWidth="1"/>
    <col min="15390" max="15390" width="13.109375" style="3" bestFit="1" customWidth="1"/>
    <col min="15391" max="15616" width="9.109375" style="3"/>
    <col min="15617" max="15617" width="27.44140625" style="3" customWidth="1"/>
    <col min="15618" max="15618" width="13.88671875" style="3" customWidth="1"/>
    <col min="15619" max="15619" width="10.5546875" style="3" bestFit="1" customWidth="1"/>
    <col min="15620" max="15621" width="10.5546875" style="3" customWidth="1"/>
    <col min="15622" max="15622" width="13.109375" style="3" bestFit="1" customWidth="1"/>
    <col min="15623" max="15623" width="9.44140625" style="3" customWidth="1"/>
    <col min="15624" max="15624" width="13.5546875" style="3" customWidth="1"/>
    <col min="15625" max="15625" width="10.5546875" style="3" bestFit="1" customWidth="1"/>
    <col min="15626" max="15627" width="10.5546875" style="3" customWidth="1"/>
    <col min="15628" max="15628" width="13.109375" style="3" bestFit="1" customWidth="1"/>
    <col min="15629" max="15629" width="9.44140625" style="3" customWidth="1"/>
    <col min="15630" max="15630" width="13.88671875" style="3" customWidth="1"/>
    <col min="15631" max="15631" width="10.5546875" style="3" bestFit="1" customWidth="1"/>
    <col min="15632" max="15633" width="10.5546875" style="3" customWidth="1"/>
    <col min="15634" max="15634" width="13.109375" style="3" bestFit="1" customWidth="1"/>
    <col min="15635" max="15635" width="9.44140625" style="3" customWidth="1"/>
    <col min="15636" max="15636" width="13.88671875" style="3" customWidth="1"/>
    <col min="15637" max="15637" width="10.5546875" style="3" bestFit="1" customWidth="1"/>
    <col min="15638" max="15639" width="10.5546875" style="3" customWidth="1"/>
    <col min="15640" max="15640" width="13.109375" style="3" bestFit="1" customWidth="1"/>
    <col min="15641" max="15641" width="9.44140625" style="3" customWidth="1"/>
    <col min="15642" max="15642" width="13.88671875" style="3" customWidth="1"/>
    <col min="15643" max="15643" width="10.5546875" style="3" bestFit="1" customWidth="1"/>
    <col min="15644" max="15645" width="10.5546875" style="3" customWidth="1"/>
    <col min="15646" max="15646" width="13.109375" style="3" bestFit="1" customWidth="1"/>
    <col min="15647" max="15872" width="9.109375" style="3"/>
    <col min="15873" max="15873" width="27.44140625" style="3" customWidth="1"/>
    <col min="15874" max="15874" width="13.88671875" style="3" customWidth="1"/>
    <col min="15875" max="15875" width="10.5546875" style="3" bestFit="1" customWidth="1"/>
    <col min="15876" max="15877" width="10.5546875" style="3" customWidth="1"/>
    <col min="15878" max="15878" width="13.109375" style="3" bestFit="1" customWidth="1"/>
    <col min="15879" max="15879" width="9.44140625" style="3" customWidth="1"/>
    <col min="15880" max="15880" width="13.5546875" style="3" customWidth="1"/>
    <col min="15881" max="15881" width="10.5546875" style="3" bestFit="1" customWidth="1"/>
    <col min="15882" max="15883" width="10.5546875" style="3" customWidth="1"/>
    <col min="15884" max="15884" width="13.109375" style="3" bestFit="1" customWidth="1"/>
    <col min="15885" max="15885" width="9.44140625" style="3" customWidth="1"/>
    <col min="15886" max="15886" width="13.88671875" style="3" customWidth="1"/>
    <col min="15887" max="15887" width="10.5546875" style="3" bestFit="1" customWidth="1"/>
    <col min="15888" max="15889" width="10.5546875" style="3" customWidth="1"/>
    <col min="15890" max="15890" width="13.109375" style="3" bestFit="1" customWidth="1"/>
    <col min="15891" max="15891" width="9.44140625" style="3" customWidth="1"/>
    <col min="15892" max="15892" width="13.88671875" style="3" customWidth="1"/>
    <col min="15893" max="15893" width="10.5546875" style="3" bestFit="1" customWidth="1"/>
    <col min="15894" max="15895" width="10.5546875" style="3" customWidth="1"/>
    <col min="15896" max="15896" width="13.109375" style="3" bestFit="1" customWidth="1"/>
    <col min="15897" max="15897" width="9.44140625" style="3" customWidth="1"/>
    <col min="15898" max="15898" width="13.88671875" style="3" customWidth="1"/>
    <col min="15899" max="15899" width="10.5546875" style="3" bestFit="1" customWidth="1"/>
    <col min="15900" max="15901" width="10.5546875" style="3" customWidth="1"/>
    <col min="15902" max="15902" width="13.109375" style="3" bestFit="1" customWidth="1"/>
    <col min="15903" max="16128" width="9.109375" style="3"/>
    <col min="16129" max="16129" width="27.44140625" style="3" customWidth="1"/>
    <col min="16130" max="16130" width="13.88671875" style="3" customWidth="1"/>
    <col min="16131" max="16131" width="10.5546875" style="3" bestFit="1" customWidth="1"/>
    <col min="16132" max="16133" width="10.5546875" style="3" customWidth="1"/>
    <col min="16134" max="16134" width="13.109375" style="3" bestFit="1" customWidth="1"/>
    <col min="16135" max="16135" width="9.44140625" style="3" customWidth="1"/>
    <col min="16136" max="16136" width="13.5546875" style="3" customWidth="1"/>
    <col min="16137" max="16137" width="10.5546875" style="3" bestFit="1" customWidth="1"/>
    <col min="16138" max="16139" width="10.5546875" style="3" customWidth="1"/>
    <col min="16140" max="16140" width="13.109375" style="3" bestFit="1" customWidth="1"/>
    <col min="16141" max="16141" width="9.44140625" style="3" customWidth="1"/>
    <col min="16142" max="16142" width="13.88671875" style="3" customWidth="1"/>
    <col min="16143" max="16143" width="10.5546875" style="3" bestFit="1" customWidth="1"/>
    <col min="16144" max="16145" width="10.5546875" style="3" customWidth="1"/>
    <col min="16146" max="16146" width="13.109375" style="3" bestFit="1" customWidth="1"/>
    <col min="16147" max="16147" width="9.44140625" style="3" customWidth="1"/>
    <col min="16148" max="16148" width="13.88671875" style="3" customWidth="1"/>
    <col min="16149" max="16149" width="10.5546875" style="3" bestFit="1" customWidth="1"/>
    <col min="16150" max="16151" width="10.5546875" style="3" customWidth="1"/>
    <col min="16152" max="16152" width="13.109375" style="3" bestFit="1" customWidth="1"/>
    <col min="16153" max="16153" width="9.44140625" style="3" customWidth="1"/>
    <col min="16154" max="16154" width="13.88671875" style="3" customWidth="1"/>
    <col min="16155" max="16155" width="10.5546875" style="3" bestFit="1" customWidth="1"/>
    <col min="16156" max="16157" width="10.5546875" style="3" customWidth="1"/>
    <col min="16158" max="16158" width="13.109375" style="3" bestFit="1" customWidth="1"/>
    <col min="16159" max="16384" width="9.109375" style="3"/>
  </cols>
  <sheetData>
    <row r="1" spans="1:30" ht="15.6" x14ac:dyDescent="0.25">
      <c r="A1" s="2" t="s">
        <v>231</v>
      </c>
      <c r="B1" s="2"/>
      <c r="H1" s="2"/>
      <c r="N1" s="2"/>
      <c r="T1" s="2"/>
      <c r="Z1" s="2"/>
    </row>
    <row r="3" spans="1:30" ht="13.8" thickBot="1" x14ac:dyDescent="0.3">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5" customFormat="1" x14ac:dyDescent="0.25">
      <c r="B4" s="1083" t="s">
        <v>40</v>
      </c>
      <c r="C4" s="1084"/>
      <c r="D4" s="1084"/>
      <c r="E4" s="1084"/>
      <c r="F4" s="1084"/>
      <c r="G4" s="494"/>
      <c r="H4" s="1083" t="s">
        <v>41</v>
      </c>
      <c r="I4" s="1084"/>
      <c r="J4" s="1084"/>
      <c r="K4" s="1084"/>
      <c r="L4" s="1084"/>
      <c r="M4" s="494"/>
      <c r="N4" s="1083" t="s">
        <v>42</v>
      </c>
      <c r="O4" s="1084"/>
      <c r="P4" s="1084"/>
      <c r="Q4" s="1084"/>
      <c r="R4" s="1084"/>
      <c r="S4" s="494"/>
      <c r="T4" s="1083" t="s">
        <v>44</v>
      </c>
      <c r="U4" s="1084"/>
      <c r="V4" s="1084"/>
      <c r="W4" s="1084"/>
      <c r="X4" s="1084"/>
      <c r="Y4" s="494"/>
      <c r="Z4" s="1083" t="s">
        <v>91</v>
      </c>
      <c r="AA4" s="1084"/>
      <c r="AB4" s="1084"/>
      <c r="AC4" s="1084"/>
      <c r="AD4" s="1084"/>
    </row>
    <row r="5" spans="1:30" s="5" customFormat="1" ht="12.75" customHeight="1" x14ac:dyDescent="0.25">
      <c r="B5" s="1078" t="s">
        <v>159</v>
      </c>
      <c r="C5" s="1017" t="s">
        <v>160</v>
      </c>
      <c r="D5" s="1017"/>
      <c r="E5" s="1017" t="s">
        <v>161</v>
      </c>
      <c r="F5" s="1077"/>
      <c r="G5" s="494"/>
      <c r="H5" s="1078" t="s">
        <v>159</v>
      </c>
      <c r="I5" s="1017" t="s">
        <v>160</v>
      </c>
      <c r="J5" s="1017"/>
      <c r="K5" s="1017" t="s">
        <v>161</v>
      </c>
      <c r="L5" s="1077"/>
      <c r="M5" s="494"/>
      <c r="N5" s="1078" t="s">
        <v>159</v>
      </c>
      <c r="O5" s="1017" t="s">
        <v>160</v>
      </c>
      <c r="P5" s="1017"/>
      <c r="Q5" s="1017" t="s">
        <v>161</v>
      </c>
      <c r="R5" s="1077"/>
      <c r="S5" s="494"/>
      <c r="T5" s="1078" t="s">
        <v>159</v>
      </c>
      <c r="U5" s="1017" t="s">
        <v>160</v>
      </c>
      <c r="V5" s="1017"/>
      <c r="W5" s="1017" t="s">
        <v>161</v>
      </c>
      <c r="X5" s="1077"/>
      <c r="Y5" s="494"/>
      <c r="Z5" s="1078" t="s">
        <v>159</v>
      </c>
      <c r="AA5" s="1017" t="s">
        <v>160</v>
      </c>
      <c r="AB5" s="1017"/>
      <c r="AC5" s="1017" t="s">
        <v>161</v>
      </c>
      <c r="AD5" s="1077"/>
    </row>
    <row r="6" spans="1:30" s="5" customFormat="1" x14ac:dyDescent="0.25">
      <c r="B6" s="1079"/>
      <c r="C6" s="1081" t="s">
        <v>60</v>
      </c>
      <c r="D6" s="498" t="s">
        <v>162</v>
      </c>
      <c r="E6" s="498" t="s">
        <v>91</v>
      </c>
      <c r="F6" s="498" t="s">
        <v>163</v>
      </c>
      <c r="G6" s="494"/>
      <c r="H6" s="1079"/>
      <c r="I6" s="1081" t="s">
        <v>60</v>
      </c>
      <c r="J6" s="498" t="s">
        <v>162</v>
      </c>
      <c r="K6" s="498" t="s">
        <v>91</v>
      </c>
      <c r="L6" s="498" t="s">
        <v>163</v>
      </c>
      <c r="M6" s="494"/>
      <c r="N6" s="1079"/>
      <c r="O6" s="1081" t="s">
        <v>60</v>
      </c>
      <c r="P6" s="498" t="s">
        <v>162</v>
      </c>
      <c r="Q6" s="498" t="s">
        <v>91</v>
      </c>
      <c r="R6" s="498" t="s">
        <v>163</v>
      </c>
      <c r="S6" s="494"/>
      <c r="T6" s="1079"/>
      <c r="U6" s="1081" t="s">
        <v>60</v>
      </c>
      <c r="V6" s="498" t="s">
        <v>162</v>
      </c>
      <c r="W6" s="498" t="s">
        <v>91</v>
      </c>
      <c r="X6" s="498" t="s">
        <v>163</v>
      </c>
      <c r="Y6" s="494"/>
      <c r="Z6" s="1079"/>
      <c r="AA6" s="1081" t="s">
        <v>60</v>
      </c>
      <c r="AB6" s="498" t="s">
        <v>162</v>
      </c>
      <c r="AC6" s="498" t="s">
        <v>91</v>
      </c>
      <c r="AD6" s="498" t="s">
        <v>163</v>
      </c>
    </row>
    <row r="7" spans="1:30" ht="14.25" customHeight="1" x14ac:dyDescent="0.25">
      <c r="A7" s="11"/>
      <c r="B7" s="1080"/>
      <c r="C7" s="1082"/>
      <c r="D7" s="95" t="s">
        <v>164</v>
      </c>
      <c r="E7" s="95" t="s">
        <v>165</v>
      </c>
      <c r="F7" s="95" t="s">
        <v>166</v>
      </c>
      <c r="G7" s="515"/>
      <c r="H7" s="1080"/>
      <c r="I7" s="1082"/>
      <c r="J7" s="95" t="s">
        <v>164</v>
      </c>
      <c r="K7" s="95" t="s">
        <v>165</v>
      </c>
      <c r="L7" s="95" t="s">
        <v>166</v>
      </c>
      <c r="M7" s="515"/>
      <c r="N7" s="1080"/>
      <c r="O7" s="1082"/>
      <c r="P7" s="95" t="s">
        <v>164</v>
      </c>
      <c r="Q7" s="95" t="s">
        <v>165</v>
      </c>
      <c r="R7" s="95" t="s">
        <v>166</v>
      </c>
      <c r="S7" s="515"/>
      <c r="T7" s="1080"/>
      <c r="U7" s="1082"/>
      <c r="V7" s="95" t="s">
        <v>164</v>
      </c>
      <c r="W7" s="95" t="s">
        <v>165</v>
      </c>
      <c r="X7" s="95" t="s">
        <v>166</v>
      </c>
      <c r="Y7" s="515"/>
      <c r="Z7" s="1080"/>
      <c r="AA7" s="1082"/>
      <c r="AB7" s="95" t="s">
        <v>164</v>
      </c>
      <c r="AC7" s="95" t="s">
        <v>165</v>
      </c>
      <c r="AD7" s="95" t="s">
        <v>166</v>
      </c>
    </row>
    <row r="8" spans="1:30" x14ac:dyDescent="0.25">
      <c r="A8" s="5"/>
      <c r="B8" s="5"/>
      <c r="C8" s="498"/>
      <c r="D8" s="498"/>
      <c r="E8" s="498"/>
      <c r="F8" s="498"/>
      <c r="G8" s="494"/>
      <c r="H8" s="5"/>
      <c r="I8" s="498"/>
      <c r="J8" s="498"/>
      <c r="K8" s="498"/>
      <c r="L8" s="498"/>
      <c r="M8" s="494"/>
      <c r="N8" s="5"/>
      <c r="O8" s="498"/>
      <c r="P8" s="498"/>
      <c r="Q8" s="498"/>
      <c r="R8" s="498"/>
      <c r="S8" s="494"/>
      <c r="T8" s="5"/>
      <c r="U8" s="498"/>
      <c r="V8" s="498"/>
      <c r="W8" s="498"/>
      <c r="X8" s="498"/>
      <c r="Y8" s="494"/>
      <c r="Z8" s="5"/>
      <c r="AA8" s="498"/>
      <c r="AB8" s="498"/>
      <c r="AC8" s="498"/>
      <c r="AD8" s="498"/>
    </row>
    <row r="9" spans="1:30" x14ac:dyDescent="0.25">
      <c r="A9" s="2" t="s">
        <v>33</v>
      </c>
      <c r="B9" s="142">
        <v>24326.600000000002</v>
      </c>
      <c r="C9" s="142">
        <v>363</v>
      </c>
      <c r="D9" s="499">
        <v>1.4921937303198967</v>
      </c>
      <c r="E9" s="142">
        <v>259539</v>
      </c>
      <c r="F9" s="142">
        <v>714.98347107438019</v>
      </c>
      <c r="H9" s="142">
        <v>11120.399999999994</v>
      </c>
      <c r="I9" s="142">
        <v>533</v>
      </c>
      <c r="J9" s="499">
        <v>4.7929930578036783</v>
      </c>
      <c r="K9" s="142">
        <v>363020</v>
      </c>
      <c r="L9" s="142">
        <v>681.0881801125704</v>
      </c>
      <c r="N9" s="142">
        <v>623.39999999999986</v>
      </c>
      <c r="O9" s="142">
        <v>130</v>
      </c>
      <c r="P9" s="499">
        <v>20.853384664741743</v>
      </c>
      <c r="Q9" s="142">
        <v>165822</v>
      </c>
      <c r="R9" s="142">
        <v>1275.5538461538461</v>
      </c>
      <c r="T9" s="142">
        <v>9675.7999999999811</v>
      </c>
      <c r="U9" s="142">
        <v>14</v>
      </c>
      <c r="V9" s="499">
        <v>0.14469087827363139</v>
      </c>
      <c r="W9" s="142">
        <v>6645</v>
      </c>
      <c r="X9" s="142">
        <v>474.64285714285717</v>
      </c>
      <c r="Z9" s="142">
        <v>45746.200000000274</v>
      </c>
      <c r="AA9" s="142">
        <v>1040</v>
      </c>
      <c r="AB9" s="499">
        <v>2.2734128736375783</v>
      </c>
      <c r="AC9" s="142">
        <v>795026</v>
      </c>
      <c r="AD9" s="142">
        <v>764.44807692307688</v>
      </c>
    </row>
    <row r="10" spans="1:30" x14ac:dyDescent="0.25">
      <c r="A10" s="12"/>
      <c r="B10" s="146"/>
      <c r="C10" s="11"/>
      <c r="D10" s="500"/>
      <c r="E10" s="564"/>
      <c r="F10" s="554"/>
      <c r="G10" s="11"/>
      <c r="H10" s="146"/>
      <c r="I10" s="11"/>
      <c r="J10" s="500"/>
      <c r="K10" s="564"/>
      <c r="L10" s="554"/>
      <c r="M10" s="11"/>
      <c r="N10" s="146"/>
      <c r="O10" s="11"/>
      <c r="P10" s="500"/>
      <c r="Q10" s="564"/>
      <c r="R10" s="554"/>
      <c r="S10" s="11"/>
      <c r="T10" s="146"/>
      <c r="U10" s="11"/>
      <c r="V10" s="500"/>
      <c r="W10" s="564"/>
      <c r="X10" s="554"/>
      <c r="Y10" s="11"/>
      <c r="Z10" s="146"/>
      <c r="AA10" s="11"/>
      <c r="AB10" s="500"/>
      <c r="AC10" s="564"/>
      <c r="AD10" s="554"/>
    </row>
    <row r="11" spans="1:30" x14ac:dyDescent="0.25">
      <c r="A11" s="2" t="s">
        <v>10</v>
      </c>
      <c r="B11" s="142"/>
      <c r="D11" s="501"/>
      <c r="E11" s="511"/>
      <c r="F11" s="555"/>
      <c r="H11" s="142"/>
      <c r="J11" s="501"/>
      <c r="K11" s="511"/>
      <c r="L11" s="555"/>
      <c r="N11" s="142"/>
      <c r="P11" s="501"/>
      <c r="Q11" s="511"/>
      <c r="R11" s="555"/>
      <c r="T11" s="142"/>
      <c r="V11" s="501"/>
      <c r="W11" s="511"/>
      <c r="X11" s="555"/>
      <c r="Z11" s="142"/>
      <c r="AB11" s="501"/>
      <c r="AC11" s="511"/>
      <c r="AD11" s="555"/>
    </row>
    <row r="12" spans="1:30" x14ac:dyDescent="0.25">
      <c r="A12" s="7" t="s">
        <v>11</v>
      </c>
      <c r="B12" s="142">
        <v>9345.5999999999985</v>
      </c>
      <c r="C12" s="142">
        <v>121</v>
      </c>
      <c r="D12" s="499">
        <v>1.294726930320151</v>
      </c>
      <c r="E12" s="142">
        <v>77338</v>
      </c>
      <c r="F12" s="142">
        <v>639.15702479338847</v>
      </c>
      <c r="H12" s="142">
        <v>4239.1999999999944</v>
      </c>
      <c r="I12" s="142">
        <v>232</v>
      </c>
      <c r="J12" s="499">
        <v>5.4727307039064046</v>
      </c>
      <c r="K12" s="142">
        <v>152888</v>
      </c>
      <c r="L12" s="142">
        <v>659</v>
      </c>
      <c r="N12" s="142">
        <v>287.8</v>
      </c>
      <c r="O12" s="142">
        <v>62</v>
      </c>
      <c r="P12" s="499">
        <v>21.542738012508686</v>
      </c>
      <c r="Q12" s="142">
        <v>72280</v>
      </c>
      <c r="R12" s="142">
        <v>1165.8064516129032</v>
      </c>
      <c r="T12" s="142">
        <v>7243.5999999999794</v>
      </c>
      <c r="U12" s="142">
        <v>13</v>
      </c>
      <c r="V12" s="499">
        <v>0.17946877243359707</v>
      </c>
      <c r="W12" s="142">
        <v>6145</v>
      </c>
      <c r="X12" s="142">
        <v>472.69230769230768</v>
      </c>
      <c r="Z12" s="142">
        <v>21116.200000000168</v>
      </c>
      <c r="AA12" s="142">
        <v>428</v>
      </c>
      <c r="AB12" s="499">
        <v>2.0268798363341727</v>
      </c>
      <c r="AC12" s="142">
        <v>308651</v>
      </c>
      <c r="AD12" s="142">
        <v>721.14719626168221</v>
      </c>
    </row>
    <row r="13" spans="1:30" x14ac:dyDescent="0.25">
      <c r="A13" s="7" t="s">
        <v>12</v>
      </c>
      <c r="B13" s="142">
        <v>14981.000000000004</v>
      </c>
      <c r="C13" s="142">
        <v>242</v>
      </c>
      <c r="D13" s="499">
        <v>1.615379480675522</v>
      </c>
      <c r="E13" s="142">
        <v>182201</v>
      </c>
      <c r="F13" s="142">
        <v>752.89669421487599</v>
      </c>
      <c r="H13" s="142">
        <v>6881.1999999999989</v>
      </c>
      <c r="I13" s="142">
        <v>301</v>
      </c>
      <c r="J13" s="499">
        <v>4.3742370516770341</v>
      </c>
      <c r="K13" s="142">
        <v>210132</v>
      </c>
      <c r="L13" s="142">
        <v>698.1129568106312</v>
      </c>
      <c r="N13" s="142">
        <v>335.5999999999998</v>
      </c>
      <c r="O13" s="142">
        <v>68</v>
      </c>
      <c r="P13" s="499">
        <v>20.262216924910621</v>
      </c>
      <c r="Q13" s="142">
        <v>93542</v>
      </c>
      <c r="R13" s="142">
        <v>1375.6176470588234</v>
      </c>
      <c r="T13" s="142">
        <v>2432.2000000000021</v>
      </c>
      <c r="U13" s="142">
        <v>1</v>
      </c>
      <c r="V13" s="499">
        <v>4.1115039881588648E-2</v>
      </c>
      <c r="W13" s="142">
        <v>500</v>
      </c>
      <c r="X13" s="142">
        <v>500</v>
      </c>
      <c r="Z13" s="142">
        <v>24630.000000000102</v>
      </c>
      <c r="AA13" s="142">
        <v>612</v>
      </c>
      <c r="AB13" s="499">
        <v>2.4847746650426208</v>
      </c>
      <c r="AC13" s="142">
        <v>486375</v>
      </c>
      <c r="AD13" s="142">
        <v>794.73039215686276</v>
      </c>
    </row>
    <row r="14" spans="1:30" x14ac:dyDescent="0.25">
      <c r="A14" s="40" t="s">
        <v>13</v>
      </c>
      <c r="B14" s="503"/>
      <c r="C14" s="27"/>
      <c r="D14" s="504"/>
      <c r="E14" s="565"/>
      <c r="F14" s="557"/>
      <c r="G14" s="27"/>
      <c r="H14" s="503"/>
      <c r="I14" s="27"/>
      <c r="J14" s="504"/>
      <c r="K14" s="565"/>
      <c r="L14" s="557"/>
      <c r="M14" s="27"/>
      <c r="N14" s="503"/>
      <c r="O14" s="27"/>
      <c r="P14" s="504"/>
      <c r="Q14" s="565"/>
      <c r="R14" s="557"/>
      <c r="S14" s="27"/>
      <c r="T14" s="503"/>
      <c r="U14" s="27"/>
      <c r="V14" s="504"/>
      <c r="W14" s="565"/>
      <c r="X14" s="557"/>
      <c r="Y14" s="27"/>
      <c r="Z14" s="503"/>
      <c r="AA14" s="27"/>
      <c r="AB14" s="504"/>
      <c r="AC14" s="565"/>
      <c r="AD14" s="557"/>
    </row>
    <row r="15" spans="1:30" x14ac:dyDescent="0.25">
      <c r="A15" s="7" t="s">
        <v>14</v>
      </c>
      <c r="B15" s="142">
        <v>3720.6000000000004</v>
      </c>
      <c r="C15" s="142">
        <v>41</v>
      </c>
      <c r="D15" s="499">
        <v>1.1019728000860076</v>
      </c>
      <c r="E15" s="142">
        <v>27365</v>
      </c>
      <c r="F15" s="142">
        <v>667.43902439024396</v>
      </c>
      <c r="H15" s="142">
        <v>811.2</v>
      </c>
      <c r="I15" s="142">
        <v>23</v>
      </c>
      <c r="J15" s="499">
        <v>2.8353057199211045</v>
      </c>
      <c r="K15" s="142">
        <v>14045</v>
      </c>
      <c r="L15" s="142">
        <v>610.6521739130435</v>
      </c>
      <c r="N15" s="142">
        <v>2.6000000000000005</v>
      </c>
      <c r="O15" s="142">
        <v>0</v>
      </c>
      <c r="P15" s="499">
        <v>0</v>
      </c>
      <c r="Q15" s="142">
        <v>0</v>
      </c>
      <c r="R15" s="142">
        <v>0</v>
      </c>
      <c r="T15" s="142">
        <v>1037.6000000000006</v>
      </c>
      <c r="U15" s="142">
        <v>0</v>
      </c>
      <c r="V15" s="499">
        <v>0</v>
      </c>
      <c r="W15" s="142">
        <v>0</v>
      </c>
      <c r="X15" s="142">
        <v>0</v>
      </c>
      <c r="Z15" s="142">
        <v>5571.9999999999918</v>
      </c>
      <c r="AA15" s="142">
        <v>64</v>
      </c>
      <c r="AB15" s="499">
        <v>1.1486001435750197</v>
      </c>
      <c r="AC15" s="142">
        <v>41410</v>
      </c>
      <c r="AD15" s="142">
        <v>647.03125</v>
      </c>
    </row>
    <row r="16" spans="1:30" x14ac:dyDescent="0.25">
      <c r="A16" s="7" t="s">
        <v>15</v>
      </c>
      <c r="B16" s="142">
        <v>4990.4000000000005</v>
      </c>
      <c r="C16" s="142">
        <v>93</v>
      </c>
      <c r="D16" s="499">
        <v>1.8635780698941966</v>
      </c>
      <c r="E16" s="142">
        <v>59825</v>
      </c>
      <c r="F16" s="142">
        <v>643.27956989247309</v>
      </c>
      <c r="H16" s="142">
        <v>2348.4000000000005</v>
      </c>
      <c r="I16" s="142">
        <v>108</v>
      </c>
      <c r="J16" s="499">
        <v>4.5988758303525792</v>
      </c>
      <c r="K16" s="142">
        <v>63837</v>
      </c>
      <c r="L16" s="142">
        <v>591.08333333333337</v>
      </c>
      <c r="N16" s="142">
        <v>94.40000000000002</v>
      </c>
      <c r="O16" s="142">
        <v>21</v>
      </c>
      <c r="P16" s="499">
        <v>22.245762711864401</v>
      </c>
      <c r="Q16" s="142">
        <v>25667</v>
      </c>
      <c r="R16" s="142">
        <v>1222.2380952380952</v>
      </c>
      <c r="T16" s="142">
        <v>2805.7999999999997</v>
      </c>
      <c r="U16" s="142">
        <v>4</v>
      </c>
      <c r="V16" s="499">
        <v>0.14256183619645021</v>
      </c>
      <c r="W16" s="142">
        <v>1170</v>
      </c>
      <c r="X16" s="142">
        <v>292.5</v>
      </c>
      <c r="Z16" s="142">
        <v>10238.99999999998</v>
      </c>
      <c r="AA16" s="142">
        <v>226</v>
      </c>
      <c r="AB16" s="499">
        <v>2.207246801445458</v>
      </c>
      <c r="AC16" s="142">
        <v>150499</v>
      </c>
      <c r="AD16" s="142">
        <v>665.92477876106193</v>
      </c>
    </row>
    <row r="17" spans="1:30" x14ac:dyDescent="0.25">
      <c r="A17" s="7" t="s">
        <v>16</v>
      </c>
      <c r="B17" s="142">
        <v>6720.1999999999971</v>
      </c>
      <c r="C17" s="142">
        <v>116</v>
      </c>
      <c r="D17" s="499">
        <v>1.7261391030028876</v>
      </c>
      <c r="E17" s="142">
        <v>90472</v>
      </c>
      <c r="F17" s="142">
        <v>779.93103448275861</v>
      </c>
      <c r="H17" s="142">
        <v>3734.6000000000013</v>
      </c>
      <c r="I17" s="142">
        <v>228</v>
      </c>
      <c r="J17" s="499">
        <v>6.1050714936003834</v>
      </c>
      <c r="K17" s="142">
        <v>160578</v>
      </c>
      <c r="L17" s="142">
        <v>704.28947368421052</v>
      </c>
      <c r="N17" s="142">
        <v>229.79999999999998</v>
      </c>
      <c r="O17" s="142">
        <v>60</v>
      </c>
      <c r="P17" s="499">
        <v>26.109660574412533</v>
      </c>
      <c r="Q17" s="142">
        <v>67305</v>
      </c>
      <c r="R17" s="142">
        <v>1121.75</v>
      </c>
      <c r="T17" s="142">
        <v>2389.4</v>
      </c>
      <c r="U17" s="142">
        <v>4</v>
      </c>
      <c r="V17" s="499">
        <v>0.16740604335816522</v>
      </c>
      <c r="W17" s="142">
        <v>2025</v>
      </c>
      <c r="X17" s="142">
        <v>506.25</v>
      </c>
      <c r="Z17" s="142">
        <v>13073.999999999995</v>
      </c>
      <c r="AA17" s="142">
        <v>408</v>
      </c>
      <c r="AB17" s="499">
        <v>3.1206975676916029</v>
      </c>
      <c r="AC17" s="142">
        <v>320380</v>
      </c>
      <c r="AD17" s="142">
        <v>785.24509803921569</v>
      </c>
    </row>
    <row r="18" spans="1:30" x14ac:dyDescent="0.25">
      <c r="A18" s="7" t="s">
        <v>17</v>
      </c>
      <c r="B18" s="142">
        <v>7044.7999999999956</v>
      </c>
      <c r="C18" s="142">
        <v>98</v>
      </c>
      <c r="D18" s="499">
        <v>1.3910969793322743</v>
      </c>
      <c r="E18" s="142">
        <v>69684</v>
      </c>
      <c r="F18" s="142">
        <v>711.0612244897959</v>
      </c>
      <c r="H18" s="142">
        <v>3613.2</v>
      </c>
      <c r="I18" s="142">
        <v>163</v>
      </c>
      <c r="J18" s="499">
        <v>4.5112365769954614</v>
      </c>
      <c r="K18" s="142">
        <v>116760</v>
      </c>
      <c r="L18" s="142">
        <v>716.31901840490798</v>
      </c>
      <c r="N18" s="142">
        <v>263.79999999999995</v>
      </c>
      <c r="O18" s="142">
        <v>47</v>
      </c>
      <c r="P18" s="499">
        <v>17.816527672479154</v>
      </c>
      <c r="Q18" s="142">
        <v>60850</v>
      </c>
      <c r="R18" s="142">
        <v>1294.6808510638298</v>
      </c>
      <c r="T18" s="142">
        <v>2613.400000000001</v>
      </c>
      <c r="U18" s="142">
        <v>5</v>
      </c>
      <c r="V18" s="499">
        <v>0.19132164995790915</v>
      </c>
      <c r="W18" s="142">
        <v>3200</v>
      </c>
      <c r="X18" s="142">
        <v>640</v>
      </c>
      <c r="Z18" s="142">
        <v>13535.19999999999</v>
      </c>
      <c r="AA18" s="142">
        <v>313</v>
      </c>
      <c r="AB18" s="499">
        <v>2.3124889177847407</v>
      </c>
      <c r="AC18" s="142">
        <v>250494</v>
      </c>
      <c r="AD18" s="142">
        <v>800.30031948881788</v>
      </c>
    </row>
    <row r="19" spans="1:30" x14ac:dyDescent="0.25">
      <c r="A19" s="7" t="s">
        <v>18</v>
      </c>
      <c r="B19" s="142">
        <v>1850.6000000000004</v>
      </c>
      <c r="C19" s="142">
        <v>15</v>
      </c>
      <c r="D19" s="499">
        <v>0.81054793040095086</v>
      </c>
      <c r="E19" s="142">
        <v>12193</v>
      </c>
      <c r="F19" s="142">
        <v>812.86666666666667</v>
      </c>
      <c r="H19" s="142">
        <v>613.00000000000011</v>
      </c>
      <c r="I19" s="142">
        <v>11</v>
      </c>
      <c r="J19" s="499">
        <v>1.7944535073409458</v>
      </c>
      <c r="K19" s="142">
        <v>7800</v>
      </c>
      <c r="L19" s="142">
        <v>709.09090909090912</v>
      </c>
      <c r="N19" s="142">
        <v>32.799999999999997</v>
      </c>
      <c r="O19" s="142">
        <v>2</v>
      </c>
      <c r="P19" s="499">
        <v>6.0975609756097562</v>
      </c>
      <c r="Q19" s="142">
        <v>12000</v>
      </c>
      <c r="R19" s="142">
        <v>6000</v>
      </c>
      <c r="T19" s="142">
        <v>829.59999999999991</v>
      </c>
      <c r="U19" s="142">
        <v>1</v>
      </c>
      <c r="V19" s="499">
        <v>0.12054001928640309</v>
      </c>
      <c r="W19" s="142">
        <v>250</v>
      </c>
      <c r="X19" s="142">
        <v>250</v>
      </c>
      <c r="Z19" s="142">
        <v>3326</v>
      </c>
      <c r="AA19" s="142">
        <v>29</v>
      </c>
      <c r="AB19" s="499">
        <v>0.87191822008418518</v>
      </c>
      <c r="AC19" s="142">
        <v>32243</v>
      </c>
      <c r="AD19" s="142">
        <v>1111.8275862068965</v>
      </c>
    </row>
    <row r="20" spans="1:30" x14ac:dyDescent="0.25">
      <c r="A20" s="40" t="s">
        <v>137</v>
      </c>
      <c r="B20" s="503"/>
      <c r="C20" s="27"/>
      <c r="D20" s="504"/>
      <c r="E20" s="565"/>
      <c r="F20" s="557"/>
      <c r="G20" s="27"/>
      <c r="H20" s="503"/>
      <c r="I20" s="27"/>
      <c r="J20" s="504"/>
      <c r="K20" s="565"/>
      <c r="L20" s="557"/>
      <c r="M20" s="27"/>
      <c r="N20" s="503"/>
      <c r="O20" s="27"/>
      <c r="P20" s="504"/>
      <c r="Q20" s="565"/>
      <c r="R20" s="557"/>
      <c r="S20" s="27"/>
      <c r="T20" s="503"/>
      <c r="U20" s="27"/>
      <c r="V20" s="504"/>
      <c r="W20" s="565"/>
      <c r="X20" s="557"/>
      <c r="Y20" s="27"/>
      <c r="Z20" s="503"/>
      <c r="AA20" s="27"/>
      <c r="AB20" s="504"/>
      <c r="AC20" s="565"/>
      <c r="AD20" s="557"/>
    </row>
    <row r="21" spans="1:30" s="2" customFormat="1" x14ac:dyDescent="0.25">
      <c r="A21" s="2" t="s">
        <v>95</v>
      </c>
      <c r="B21" s="523"/>
      <c r="C21" s="566"/>
      <c r="D21" s="562">
        <v>87.327823691460054</v>
      </c>
      <c r="E21" s="567"/>
      <c r="F21" s="568"/>
      <c r="G21" s="569"/>
      <c r="H21" s="523"/>
      <c r="I21" s="566"/>
      <c r="J21" s="562">
        <v>91.369606003752352</v>
      </c>
      <c r="K21" s="567"/>
      <c r="L21" s="568"/>
      <c r="M21" s="569"/>
      <c r="N21" s="523"/>
      <c r="O21" s="566"/>
      <c r="P21" s="562">
        <v>90.769230769230774</v>
      </c>
      <c r="Q21" s="567"/>
      <c r="R21" s="568"/>
      <c r="S21" s="569"/>
      <c r="T21" s="523"/>
      <c r="U21" s="566"/>
      <c r="V21" s="562">
        <v>78.571428571428569</v>
      </c>
      <c r="W21" s="567"/>
      <c r="X21" s="568"/>
      <c r="Y21" s="569"/>
      <c r="Z21" s="523"/>
      <c r="AA21" s="566"/>
      <c r="AB21" s="562">
        <v>89.711538461538467</v>
      </c>
      <c r="AC21" s="567"/>
      <c r="AD21" s="568"/>
    </row>
    <row r="22" spans="1:30" x14ac:dyDescent="0.25">
      <c r="A22" s="7" t="s">
        <v>72</v>
      </c>
      <c r="B22" s="142">
        <v>1423.7999999999997</v>
      </c>
      <c r="C22" s="142">
        <v>19</v>
      </c>
      <c r="D22" s="499">
        <v>1.3344570866694763</v>
      </c>
      <c r="E22" s="142">
        <v>17323</v>
      </c>
      <c r="F22" s="142">
        <v>911.73684210526312</v>
      </c>
      <c r="H22" s="142">
        <v>719.2</v>
      </c>
      <c r="I22" s="142">
        <v>39</v>
      </c>
      <c r="J22" s="499">
        <v>5.4226918798665178</v>
      </c>
      <c r="K22" s="142">
        <v>26430</v>
      </c>
      <c r="L22" s="142">
        <v>677.69230769230774</v>
      </c>
      <c r="N22" s="142">
        <v>34.4</v>
      </c>
      <c r="O22" s="142">
        <v>10</v>
      </c>
      <c r="P22" s="499">
        <v>29.069767441860467</v>
      </c>
      <c r="Q22" s="142">
        <v>9162</v>
      </c>
      <c r="R22" s="142">
        <v>916.2</v>
      </c>
      <c r="T22" s="142">
        <v>448.00000000000006</v>
      </c>
      <c r="U22" s="142">
        <v>2</v>
      </c>
      <c r="V22" s="499">
        <v>0.4464285714285714</v>
      </c>
      <c r="W22" s="142">
        <v>450</v>
      </c>
      <c r="X22" s="142">
        <v>225</v>
      </c>
      <c r="Z22" s="142">
        <v>2625.4000000000005</v>
      </c>
      <c r="AA22" s="142">
        <v>70</v>
      </c>
      <c r="AB22" s="499">
        <v>2.6662603793707622</v>
      </c>
      <c r="AC22" s="142">
        <v>53365</v>
      </c>
      <c r="AD22" s="142">
        <v>762.35714285714289</v>
      </c>
    </row>
    <row r="23" spans="1:30" x14ac:dyDescent="0.25">
      <c r="A23" s="196" t="s">
        <v>73</v>
      </c>
      <c r="B23" s="142"/>
      <c r="C23" s="142"/>
      <c r="D23" s="499"/>
      <c r="E23" s="142"/>
      <c r="F23" s="142"/>
      <c r="H23" s="142"/>
      <c r="I23" s="142"/>
      <c r="J23" s="499"/>
      <c r="K23" s="142"/>
      <c r="L23" s="142"/>
      <c r="N23" s="142"/>
      <c r="O23" s="142"/>
      <c r="P23" s="499"/>
      <c r="Q23" s="142"/>
      <c r="R23" s="142"/>
      <c r="T23" s="142"/>
      <c r="U23" s="142"/>
      <c r="V23" s="499"/>
      <c r="W23" s="142"/>
      <c r="X23" s="142"/>
      <c r="Z23" s="142"/>
      <c r="AA23" s="142"/>
      <c r="AB23" s="499"/>
      <c r="AC23" s="142"/>
      <c r="AD23" s="142"/>
    </row>
    <row r="24" spans="1:30" x14ac:dyDescent="0.25">
      <c r="A24" s="196" t="s">
        <v>23</v>
      </c>
      <c r="B24" s="142">
        <v>375.4</v>
      </c>
      <c r="C24" s="142">
        <v>4</v>
      </c>
      <c r="D24" s="499">
        <v>1.0655301012253597</v>
      </c>
      <c r="E24" s="142">
        <v>3020</v>
      </c>
      <c r="F24" s="142">
        <v>755</v>
      </c>
      <c r="H24" s="142">
        <v>268.39999999999998</v>
      </c>
      <c r="I24" s="142">
        <v>12</v>
      </c>
      <c r="J24" s="499">
        <v>4.4709388971684056</v>
      </c>
      <c r="K24" s="142">
        <v>4780</v>
      </c>
      <c r="L24" s="142">
        <v>398.33333333333331</v>
      </c>
      <c r="N24" s="142">
        <v>6.8</v>
      </c>
      <c r="O24" s="142">
        <v>3</v>
      </c>
      <c r="P24" s="499">
        <v>44.117647058823529</v>
      </c>
      <c r="Q24" s="142">
        <v>1750</v>
      </c>
      <c r="R24" s="142">
        <v>583.33333333333337</v>
      </c>
      <c r="T24" s="142">
        <v>161.6</v>
      </c>
      <c r="U24" s="142">
        <v>1</v>
      </c>
      <c r="V24" s="499">
        <v>0.61881188118811881</v>
      </c>
      <c r="W24" s="142">
        <v>250</v>
      </c>
      <c r="X24" s="142">
        <v>250</v>
      </c>
      <c r="Z24" s="142">
        <v>812.20000000000073</v>
      </c>
      <c r="AA24" s="142">
        <v>20</v>
      </c>
      <c r="AB24" s="499">
        <v>2.4624476729869467</v>
      </c>
      <c r="AC24" s="142">
        <v>9800</v>
      </c>
      <c r="AD24" s="142">
        <v>490</v>
      </c>
    </row>
    <row r="25" spans="1:30" x14ac:dyDescent="0.25">
      <c r="A25" s="196" t="s">
        <v>24</v>
      </c>
      <c r="B25" s="142">
        <v>671.5999999999998</v>
      </c>
      <c r="C25" s="142">
        <v>8</v>
      </c>
      <c r="D25" s="499">
        <v>1.1911852293031571</v>
      </c>
      <c r="E25" s="142">
        <v>8178</v>
      </c>
      <c r="F25" s="142">
        <v>1022.25</v>
      </c>
      <c r="H25" s="142">
        <v>236.39999999999998</v>
      </c>
      <c r="I25" s="142">
        <v>12</v>
      </c>
      <c r="J25" s="499">
        <v>5.0761421319796955</v>
      </c>
      <c r="K25" s="142">
        <v>10776</v>
      </c>
      <c r="L25" s="142">
        <v>898</v>
      </c>
      <c r="N25" s="142">
        <v>8.9999999999999982</v>
      </c>
      <c r="O25" s="142">
        <v>1</v>
      </c>
      <c r="P25" s="499">
        <v>11.111111111111112</v>
      </c>
      <c r="Q25" s="142">
        <v>600</v>
      </c>
      <c r="R25" s="142">
        <v>600</v>
      </c>
      <c r="T25" s="142">
        <v>198.20000000000002</v>
      </c>
      <c r="U25" s="142">
        <v>1</v>
      </c>
      <c r="V25" s="499">
        <v>0.50454086781029261</v>
      </c>
      <c r="W25" s="142">
        <v>200</v>
      </c>
      <c r="X25" s="142">
        <v>200</v>
      </c>
      <c r="Z25" s="142">
        <v>1115.2000000000003</v>
      </c>
      <c r="AA25" s="142">
        <v>22</v>
      </c>
      <c r="AB25" s="499">
        <v>1.97274031563845</v>
      </c>
      <c r="AC25" s="142">
        <v>19754</v>
      </c>
      <c r="AD25" s="142">
        <v>897.90909090909088</v>
      </c>
    </row>
    <row r="26" spans="1:30" x14ac:dyDescent="0.25">
      <c r="A26" s="196" t="s">
        <v>25</v>
      </c>
      <c r="B26" s="142">
        <v>124.80000000000001</v>
      </c>
      <c r="C26" s="142">
        <v>4</v>
      </c>
      <c r="D26" s="499">
        <v>3.2051282051282048</v>
      </c>
      <c r="E26" s="142">
        <v>2825</v>
      </c>
      <c r="F26" s="142">
        <v>706.25</v>
      </c>
      <c r="H26" s="142">
        <v>79.200000000000017</v>
      </c>
      <c r="I26" s="142">
        <v>3</v>
      </c>
      <c r="J26" s="499">
        <v>3.7878787878787872</v>
      </c>
      <c r="K26" s="142">
        <v>2544</v>
      </c>
      <c r="L26" s="142">
        <v>848</v>
      </c>
      <c r="N26" s="142">
        <v>4.4000000000000004</v>
      </c>
      <c r="O26" s="142">
        <v>3</v>
      </c>
      <c r="P26" s="499">
        <v>68.181818181818173</v>
      </c>
      <c r="Q26" s="142">
        <v>3800</v>
      </c>
      <c r="R26" s="142">
        <v>1266.6666666666667</v>
      </c>
      <c r="T26" s="142">
        <v>14.799999999999999</v>
      </c>
      <c r="U26" s="142">
        <v>0</v>
      </c>
      <c r="V26" s="499">
        <v>0</v>
      </c>
      <c r="W26" s="142">
        <v>0</v>
      </c>
      <c r="X26" s="142" t="e">
        <v>#DIV/0!</v>
      </c>
      <c r="Z26" s="142">
        <v>223.19999999999996</v>
      </c>
      <c r="AA26" s="142">
        <v>10</v>
      </c>
      <c r="AB26" s="499">
        <v>4.4802867383512552</v>
      </c>
      <c r="AC26" s="142">
        <v>9169</v>
      </c>
      <c r="AD26" s="142">
        <v>916.9</v>
      </c>
    </row>
    <row r="27" spans="1:30" x14ac:dyDescent="0.25">
      <c r="A27" s="196" t="s">
        <v>74</v>
      </c>
      <c r="B27" s="142">
        <v>251.99999999999997</v>
      </c>
      <c r="C27" s="142">
        <v>3</v>
      </c>
      <c r="D27" s="499">
        <v>1.1904761904761907</v>
      </c>
      <c r="E27" s="142">
        <v>3300</v>
      </c>
      <c r="F27" s="142">
        <v>1100</v>
      </c>
      <c r="H27" s="142">
        <v>135.19999999999999</v>
      </c>
      <c r="I27" s="142">
        <v>12</v>
      </c>
      <c r="J27" s="499">
        <v>8.8757396449704142</v>
      </c>
      <c r="K27" s="142">
        <v>8330</v>
      </c>
      <c r="L27" s="142">
        <v>694.16666666666663</v>
      </c>
      <c r="N27" s="142">
        <v>14.200000000000001</v>
      </c>
      <c r="O27" s="142">
        <v>3</v>
      </c>
      <c r="P27" s="499">
        <v>21.12676056338028</v>
      </c>
      <c r="Q27" s="142">
        <v>3012</v>
      </c>
      <c r="R27" s="142">
        <v>1004</v>
      </c>
      <c r="T27" s="142">
        <v>73.40000000000002</v>
      </c>
      <c r="U27" s="142">
        <v>0</v>
      </c>
      <c r="V27" s="499">
        <v>0</v>
      </c>
      <c r="W27" s="142">
        <v>0</v>
      </c>
      <c r="X27" s="142" t="e">
        <v>#DIV/0!</v>
      </c>
      <c r="Z27" s="142">
        <v>474.79999999999984</v>
      </c>
      <c r="AA27" s="142">
        <v>18</v>
      </c>
      <c r="AB27" s="499">
        <v>3.7910699241786028</v>
      </c>
      <c r="AC27" s="142">
        <v>14642</v>
      </c>
      <c r="AD27" s="142">
        <v>813.44444444444446</v>
      </c>
    </row>
    <row r="28" spans="1:30" x14ac:dyDescent="0.25">
      <c r="A28" s="7" t="s">
        <v>27</v>
      </c>
      <c r="B28" s="142">
        <v>19058.600000000006</v>
      </c>
      <c r="C28" s="142">
        <v>298</v>
      </c>
      <c r="D28" s="499">
        <v>1.5635985854155074</v>
      </c>
      <c r="E28" s="142">
        <v>207170</v>
      </c>
      <c r="F28" s="142">
        <v>695.20134228187919</v>
      </c>
      <c r="H28" s="142">
        <v>9080.4000000000106</v>
      </c>
      <c r="I28" s="142">
        <v>448</v>
      </c>
      <c r="J28" s="499">
        <v>4.9337033610854091</v>
      </c>
      <c r="K28" s="142">
        <v>307745</v>
      </c>
      <c r="L28" s="142">
        <v>686.93080357142856</v>
      </c>
      <c r="N28" s="142">
        <v>476.5999999999998</v>
      </c>
      <c r="O28" s="142">
        <v>108</v>
      </c>
      <c r="P28" s="499">
        <v>22.660511959714654</v>
      </c>
      <c r="Q28" s="142">
        <v>143735</v>
      </c>
      <c r="R28" s="142">
        <v>1330.8796296296296</v>
      </c>
      <c r="T28" s="142">
        <v>3223.6000000000017</v>
      </c>
      <c r="U28" s="142">
        <v>9</v>
      </c>
      <c r="V28" s="499">
        <v>0.27919096662116871</v>
      </c>
      <c r="W28" s="142">
        <v>5370</v>
      </c>
      <c r="X28" s="142">
        <v>596.66666666666663</v>
      </c>
      <c r="Z28" s="142">
        <v>31839.200000000099</v>
      </c>
      <c r="AA28" s="142">
        <v>863</v>
      </c>
      <c r="AB28" s="499">
        <v>2.710495238573825</v>
      </c>
      <c r="AC28" s="142">
        <v>664020</v>
      </c>
      <c r="AD28" s="142">
        <v>769.4322132097335</v>
      </c>
    </row>
    <row r="29" spans="1:30" x14ac:dyDescent="0.25">
      <c r="A29" s="7" t="s">
        <v>75</v>
      </c>
      <c r="B29" s="142">
        <v>3844.1999999999975</v>
      </c>
      <c r="C29" s="142">
        <v>46</v>
      </c>
      <c r="D29" s="499"/>
      <c r="E29" s="142">
        <v>35046</v>
      </c>
      <c r="F29" s="142"/>
      <c r="H29" s="142">
        <v>1320.8000000000002</v>
      </c>
      <c r="I29" s="142">
        <v>46</v>
      </c>
      <c r="J29" s="499"/>
      <c r="K29" s="142">
        <v>28845</v>
      </c>
      <c r="L29" s="142"/>
      <c r="N29" s="142">
        <v>112.4</v>
      </c>
      <c r="O29" s="142">
        <v>12</v>
      </c>
      <c r="P29" s="499"/>
      <c r="Q29" s="142">
        <v>12925</v>
      </c>
      <c r="R29" s="142"/>
      <c r="T29" s="142">
        <v>6004.1999999999871</v>
      </c>
      <c r="U29" s="142">
        <v>3</v>
      </c>
      <c r="V29" s="499"/>
      <c r="W29" s="142">
        <v>825</v>
      </c>
      <c r="X29" s="142"/>
      <c r="Z29" s="142">
        <v>11281.599999999989</v>
      </c>
      <c r="AA29" s="142">
        <v>107</v>
      </c>
      <c r="AB29" s="499"/>
      <c r="AC29" s="142">
        <v>77641</v>
      </c>
      <c r="AD29" s="142"/>
    </row>
    <row r="30" spans="1:30" x14ac:dyDescent="0.25">
      <c r="A30" s="40" t="s">
        <v>29</v>
      </c>
      <c r="B30" s="503"/>
      <c r="C30" s="565"/>
      <c r="D30" s="570"/>
      <c r="E30" s="571"/>
      <c r="F30" s="565"/>
      <c r="G30" s="27"/>
      <c r="H30" s="503"/>
      <c r="I30" s="565"/>
      <c r="J30" s="570"/>
      <c r="K30" s="571"/>
      <c r="L30" s="565"/>
      <c r="M30" s="27"/>
      <c r="N30" s="503"/>
      <c r="O30" s="565"/>
      <c r="P30" s="570"/>
      <c r="Q30" s="571"/>
      <c r="R30" s="565"/>
      <c r="S30" s="27"/>
      <c r="T30" s="503"/>
      <c r="U30" s="565"/>
      <c r="V30" s="570"/>
      <c r="W30" s="571"/>
      <c r="X30" s="565"/>
      <c r="Y30" s="27"/>
      <c r="Z30" s="503"/>
      <c r="AA30" s="565"/>
      <c r="AB30" s="570"/>
      <c r="AC30" s="571"/>
      <c r="AD30" s="565"/>
    </row>
    <row r="31" spans="1:30" s="2" customFormat="1" x14ac:dyDescent="0.25">
      <c r="A31" s="2" t="s">
        <v>95</v>
      </c>
      <c r="B31" s="523"/>
      <c r="C31" s="103">
        <f>SUM(C32:C33)/SUM(C32:C34)</f>
        <v>0.58953168044077131</v>
      </c>
      <c r="D31" s="562">
        <v>58.953168044077138</v>
      </c>
      <c r="E31" s="567"/>
      <c r="F31" s="568"/>
      <c r="G31" s="569"/>
      <c r="H31" s="523"/>
      <c r="I31" s="103">
        <f>SUM(I32:I33)/SUM(I32:I34)</f>
        <v>0.64540337711069418</v>
      </c>
      <c r="J31" s="562">
        <v>64.540337711069412</v>
      </c>
      <c r="K31" s="567"/>
      <c r="L31" s="568"/>
      <c r="M31" s="569"/>
      <c r="N31" s="523"/>
      <c r="O31" s="566"/>
      <c r="P31" s="562">
        <v>73.84615384615384</v>
      </c>
      <c r="Q31" s="567"/>
      <c r="R31" s="568"/>
      <c r="S31" s="569"/>
      <c r="T31" s="523"/>
      <c r="U31" s="566"/>
      <c r="V31" s="562">
        <v>57.142857142857146</v>
      </c>
      <c r="W31" s="567"/>
      <c r="X31" s="568"/>
      <c r="Y31" s="569"/>
      <c r="Z31" s="523"/>
      <c r="AA31" s="566"/>
      <c r="AB31" s="562">
        <v>63.653846153846153</v>
      </c>
      <c r="AC31" s="567"/>
      <c r="AD31" s="568"/>
    </row>
    <row r="32" spans="1:30" x14ac:dyDescent="0.25">
      <c r="A32" s="7" t="s">
        <v>30</v>
      </c>
      <c r="B32" s="142">
        <v>893.4</v>
      </c>
      <c r="C32" s="142">
        <v>9</v>
      </c>
      <c r="D32" s="499">
        <v>1.007387508394896</v>
      </c>
      <c r="E32" s="142">
        <v>6705</v>
      </c>
      <c r="F32" s="142">
        <v>745</v>
      </c>
      <c r="H32" s="142">
        <v>486.00000000000006</v>
      </c>
      <c r="I32" s="142">
        <v>20</v>
      </c>
      <c r="J32" s="499">
        <v>4.1152263374485596</v>
      </c>
      <c r="K32" s="142">
        <v>14680</v>
      </c>
      <c r="L32" s="142">
        <v>734</v>
      </c>
      <c r="N32" s="142">
        <v>25.599999999999998</v>
      </c>
      <c r="O32" s="142">
        <v>4</v>
      </c>
      <c r="P32" s="499">
        <v>15.625000000000002</v>
      </c>
      <c r="Q32" s="142">
        <v>6500</v>
      </c>
      <c r="R32" s="142">
        <v>1625</v>
      </c>
      <c r="T32" s="142">
        <v>437.99999999999977</v>
      </c>
      <c r="U32" s="142">
        <v>2</v>
      </c>
      <c r="V32" s="499">
        <v>0.4566210045662103</v>
      </c>
      <c r="W32" s="142">
        <v>700</v>
      </c>
      <c r="X32" s="142">
        <v>350</v>
      </c>
      <c r="Z32" s="142">
        <v>1843.0000000000034</v>
      </c>
      <c r="AA32" s="142">
        <v>35</v>
      </c>
      <c r="AB32" s="499">
        <v>1.899077590884424</v>
      </c>
      <c r="AC32" s="142">
        <v>28585</v>
      </c>
      <c r="AD32" s="142">
        <v>816.71428571428567</v>
      </c>
    </row>
    <row r="33" spans="1:35" x14ac:dyDescent="0.25">
      <c r="A33" s="7" t="s">
        <v>31</v>
      </c>
      <c r="B33" s="142">
        <v>13214.000000000015</v>
      </c>
      <c r="C33" s="142">
        <v>205</v>
      </c>
      <c r="D33" s="499">
        <v>1.5513848948085347</v>
      </c>
      <c r="E33" s="142">
        <v>162703</v>
      </c>
      <c r="F33" s="142">
        <v>793.67317073170727</v>
      </c>
      <c r="H33" s="142">
        <v>6109.3999999999942</v>
      </c>
      <c r="I33" s="142">
        <v>324</v>
      </c>
      <c r="J33" s="499">
        <v>5.3033031066880598</v>
      </c>
      <c r="K33" s="142">
        <v>226474</v>
      </c>
      <c r="L33" s="142">
        <v>698.99382716049388</v>
      </c>
      <c r="N33" s="142">
        <v>373.99999999999989</v>
      </c>
      <c r="O33" s="142">
        <v>92</v>
      </c>
      <c r="P33" s="499">
        <v>24.598930481283428</v>
      </c>
      <c r="Q33" s="142">
        <v>122155</v>
      </c>
      <c r="R33" s="142">
        <v>1327.7717391304348</v>
      </c>
      <c r="T33" s="142">
        <v>2775.6000000000026</v>
      </c>
      <c r="U33" s="142">
        <v>6</v>
      </c>
      <c r="V33" s="499">
        <v>0.21616947686986576</v>
      </c>
      <c r="W33" s="142">
        <v>2525</v>
      </c>
      <c r="X33" s="142">
        <v>420.83333333333331</v>
      </c>
      <c r="Z33" s="142">
        <v>22473.000000000076</v>
      </c>
      <c r="AA33" s="142">
        <v>627</v>
      </c>
      <c r="AB33" s="499">
        <v>2.7900146842878026</v>
      </c>
      <c r="AC33" s="142">
        <v>513857</v>
      </c>
      <c r="AD33" s="142">
        <v>819.54864433811804</v>
      </c>
    </row>
    <row r="34" spans="1:35" x14ac:dyDescent="0.25">
      <c r="A34" s="7" t="s">
        <v>32</v>
      </c>
      <c r="B34" s="142">
        <v>10219.200000000003</v>
      </c>
      <c r="C34" s="142">
        <v>149</v>
      </c>
      <c r="D34" s="499"/>
      <c r="E34" s="142">
        <v>90131</v>
      </c>
      <c r="F34" s="142"/>
      <c r="H34" s="142">
        <v>4524.9999999999955</v>
      </c>
      <c r="I34" s="142">
        <v>189</v>
      </c>
      <c r="J34" s="499"/>
      <c r="K34" s="142">
        <v>121866</v>
      </c>
      <c r="L34" s="142"/>
      <c r="N34" s="142">
        <v>223.79999999999995</v>
      </c>
      <c r="O34" s="142">
        <v>34</v>
      </c>
      <c r="P34" s="499"/>
      <c r="Q34" s="142">
        <v>37167</v>
      </c>
      <c r="R34" s="142"/>
      <c r="T34" s="142">
        <v>6462.1999999999862</v>
      </c>
      <c r="U34" s="142">
        <v>6</v>
      </c>
      <c r="V34" s="499"/>
      <c r="W34" s="142">
        <v>3420</v>
      </c>
      <c r="X34" s="142"/>
      <c r="Z34" s="142">
        <v>21430.20000000003</v>
      </c>
      <c r="AA34" s="142">
        <v>378</v>
      </c>
      <c r="AB34" s="499"/>
      <c r="AC34" s="142">
        <v>252584</v>
      </c>
      <c r="AD34" s="142"/>
    </row>
    <row r="35" spans="1:35" x14ac:dyDescent="0.25">
      <c r="A35" s="7"/>
      <c r="B35" s="142"/>
      <c r="C35" s="142"/>
      <c r="D35" s="499"/>
      <c r="E35" s="142"/>
      <c r="F35" s="142"/>
      <c r="H35" s="142"/>
      <c r="I35" s="142"/>
      <c r="J35" s="499"/>
      <c r="K35" s="142"/>
      <c r="L35" s="142"/>
      <c r="N35" s="142"/>
      <c r="O35" s="142"/>
      <c r="P35" s="499"/>
      <c r="Q35" s="142"/>
      <c r="R35" s="142"/>
      <c r="T35" s="142"/>
      <c r="U35" s="142"/>
      <c r="V35" s="499"/>
      <c r="W35" s="142"/>
      <c r="X35" s="142"/>
      <c r="Z35" s="142"/>
      <c r="AA35" s="142"/>
      <c r="AB35" s="499"/>
      <c r="AC35" s="142"/>
      <c r="AD35" s="142"/>
    </row>
    <row r="36" spans="1:35" s="27" customFormat="1" x14ac:dyDescent="0.25">
      <c r="A36" s="40"/>
      <c r="B36" s="40"/>
      <c r="H36" s="40"/>
      <c r="N36" s="40"/>
      <c r="T36" s="40"/>
      <c r="Z36" s="40"/>
    </row>
    <row r="37" spans="1:35" x14ac:dyDescent="0.25">
      <c r="A37" s="14" t="s">
        <v>35</v>
      </c>
    </row>
    <row r="38" spans="1:35" ht="15.6" x14ac:dyDescent="0.25">
      <c r="A38" s="512" t="s">
        <v>146</v>
      </c>
      <c r="B38" s="511"/>
      <c r="C38" s="511"/>
      <c r="E38" s="511"/>
      <c r="F38" s="511"/>
      <c r="H38" s="511"/>
      <c r="I38" s="511"/>
      <c r="K38" s="511"/>
      <c r="L38" s="511"/>
      <c r="N38" s="511"/>
      <c r="O38" s="511"/>
      <c r="Q38" s="511"/>
      <c r="R38" s="511"/>
      <c r="T38" s="511"/>
      <c r="U38" s="511"/>
      <c r="W38" s="511"/>
      <c r="X38" s="511"/>
      <c r="Z38" s="511"/>
      <c r="AA38" s="511"/>
      <c r="AC38" s="511"/>
      <c r="AD38" s="511"/>
      <c r="AF38" s="511"/>
      <c r="AH38" s="511"/>
      <c r="AI38" s="511"/>
    </row>
    <row r="39" spans="1:35" ht="15.6" x14ac:dyDescent="0.25">
      <c r="A39" s="512" t="s">
        <v>147</v>
      </c>
      <c r="B39" s="511"/>
      <c r="C39" s="511"/>
      <c r="E39" s="511"/>
      <c r="F39" s="511"/>
      <c r="H39" s="511"/>
      <c r="I39" s="511"/>
      <c r="K39" s="511"/>
      <c r="L39" s="511"/>
      <c r="N39" s="511"/>
      <c r="O39" s="511"/>
      <c r="Q39" s="511"/>
      <c r="R39" s="511"/>
      <c r="T39" s="511"/>
      <c r="U39" s="511"/>
      <c r="W39" s="511"/>
      <c r="X39" s="511"/>
      <c r="Z39" s="511"/>
      <c r="AA39" s="511"/>
      <c r="AC39" s="511"/>
      <c r="AD39" s="511"/>
      <c r="AF39" s="511"/>
      <c r="AH39" s="511"/>
      <c r="AI39" s="511"/>
    </row>
    <row r="40" spans="1:35" ht="15.6" x14ac:dyDescent="0.25">
      <c r="A40" s="512" t="s">
        <v>148</v>
      </c>
      <c r="B40" s="511"/>
      <c r="C40" s="511"/>
      <c r="E40" s="511"/>
      <c r="F40" s="511"/>
      <c r="H40" s="511"/>
      <c r="I40" s="511"/>
      <c r="K40" s="511"/>
      <c r="L40" s="511"/>
      <c r="N40" s="511"/>
      <c r="O40" s="511"/>
      <c r="Q40" s="511"/>
      <c r="R40" s="511"/>
      <c r="T40" s="511"/>
      <c r="U40" s="511"/>
      <c r="W40" s="511"/>
      <c r="X40" s="511"/>
      <c r="Z40" s="511"/>
      <c r="AA40" s="511"/>
      <c r="AC40" s="511"/>
      <c r="AD40" s="511"/>
      <c r="AF40" s="511"/>
      <c r="AH40" s="511"/>
      <c r="AI40" s="511"/>
    </row>
    <row r="42" spans="1:35" ht="39" customHeight="1" x14ac:dyDescent="0.25">
      <c r="A42" s="1004" t="s">
        <v>49</v>
      </c>
      <c r="B42" s="1020"/>
      <c r="C42" s="1020"/>
      <c r="D42" s="1020"/>
      <c r="E42" s="1020"/>
      <c r="F42" s="1020"/>
      <c r="G42" s="1020"/>
      <c r="H42" s="1020"/>
      <c r="I42" s="1020"/>
      <c r="J42" s="1020"/>
      <c r="K42" s="1020"/>
      <c r="L42" s="1020"/>
      <c r="M42" s="1020"/>
      <c r="N42" s="1020"/>
      <c r="O42" s="1020"/>
      <c r="P42" s="1020"/>
      <c r="Q42" s="1020"/>
      <c r="R42" s="1020"/>
      <c r="S42" s="527"/>
      <c r="T42" s="527"/>
      <c r="U42" s="527"/>
      <c r="V42" s="527"/>
      <c r="W42" s="527"/>
      <c r="X42" s="527"/>
      <c r="Y42" s="527"/>
      <c r="Z42" s="527"/>
    </row>
    <row r="44" spans="1:35" ht="14.25" customHeight="1" x14ac:dyDescent="0.25">
      <c r="A44" s="1005" t="s">
        <v>149</v>
      </c>
      <c r="B44" s="1005"/>
      <c r="C44" s="1005"/>
      <c r="D44" s="1005"/>
      <c r="E44" s="1005"/>
      <c r="F44" s="1005"/>
      <c r="G44" s="1005"/>
      <c r="H44" s="1005"/>
      <c r="I44" s="1005"/>
      <c r="J44" s="1005"/>
      <c r="K44" s="1005"/>
      <c r="L44" s="1005"/>
      <c r="M44" s="1005"/>
      <c r="N44" s="1005"/>
      <c r="O44" s="1005"/>
      <c r="P44" s="1005"/>
      <c r="Q44" s="1005"/>
      <c r="R44" s="1005"/>
    </row>
    <row r="45" spans="1:35" x14ac:dyDescent="0.25">
      <c r="A45" s="1005"/>
      <c r="B45" s="1005"/>
      <c r="C45" s="1005"/>
      <c r="D45" s="1005"/>
      <c r="E45" s="1005"/>
      <c r="F45" s="1005"/>
      <c r="G45" s="1005"/>
      <c r="H45" s="1005"/>
      <c r="I45" s="1005"/>
      <c r="J45" s="1005"/>
      <c r="K45" s="1005"/>
      <c r="L45" s="1005"/>
      <c r="M45" s="1005"/>
      <c r="N45" s="1005"/>
      <c r="O45" s="1005"/>
      <c r="P45" s="1005"/>
      <c r="Q45" s="1005"/>
      <c r="R45" s="1005"/>
    </row>
    <row r="46" spans="1:35" x14ac:dyDescent="0.25">
      <c r="A46" s="1005"/>
      <c r="B46" s="1005"/>
      <c r="C46" s="1005"/>
      <c r="D46" s="1005"/>
      <c r="E46" s="1005"/>
      <c r="F46" s="1005"/>
      <c r="G46" s="1005"/>
      <c r="H46" s="1005"/>
      <c r="I46" s="1005"/>
      <c r="J46" s="1005"/>
      <c r="K46" s="1005"/>
      <c r="L46" s="1005"/>
      <c r="M46" s="1005"/>
      <c r="N46" s="1005"/>
      <c r="O46" s="1005"/>
      <c r="P46" s="1005"/>
      <c r="Q46" s="1005"/>
      <c r="R46" s="1005"/>
    </row>
    <row r="47" spans="1:35" x14ac:dyDescent="0.25">
      <c r="A47" s="1005"/>
      <c r="B47" s="1005"/>
      <c r="C47" s="1005"/>
      <c r="D47" s="1005"/>
      <c r="E47" s="1005"/>
      <c r="F47" s="1005"/>
      <c r="G47" s="1005"/>
      <c r="H47" s="1005"/>
      <c r="I47" s="1005"/>
      <c r="J47" s="1005"/>
      <c r="K47" s="1005"/>
      <c r="L47" s="1005"/>
      <c r="M47" s="1005"/>
      <c r="N47" s="1005"/>
      <c r="O47" s="1005"/>
      <c r="P47" s="1005"/>
      <c r="Q47" s="1005"/>
      <c r="R47" s="1005"/>
    </row>
    <row r="48" spans="1:35" x14ac:dyDescent="0.25">
      <c r="A48" s="1005"/>
      <c r="B48" s="1005"/>
      <c r="C48" s="1005"/>
      <c r="D48" s="1005"/>
      <c r="E48" s="1005"/>
      <c r="F48" s="1005"/>
      <c r="G48" s="1005"/>
      <c r="H48" s="1005"/>
      <c r="I48" s="1005"/>
      <c r="J48" s="1005"/>
      <c r="K48" s="1005"/>
      <c r="L48" s="1005"/>
      <c r="M48" s="1005"/>
      <c r="N48" s="1005"/>
      <c r="O48" s="1005"/>
      <c r="P48" s="1005"/>
      <c r="Q48" s="1005"/>
      <c r="R48" s="1005"/>
    </row>
    <row r="49" spans="1:30" x14ac:dyDescent="0.25">
      <c r="A49" s="1005"/>
      <c r="B49" s="1005"/>
      <c r="C49" s="1005"/>
      <c r="D49" s="1005"/>
      <c r="E49" s="1005"/>
      <c r="F49" s="1005"/>
      <c r="G49" s="1005"/>
      <c r="H49" s="1005"/>
      <c r="I49" s="1005"/>
      <c r="J49" s="1005"/>
      <c r="K49" s="1005"/>
      <c r="L49" s="1005"/>
      <c r="M49" s="1005"/>
      <c r="N49" s="1005"/>
      <c r="O49" s="1005"/>
      <c r="P49" s="1005"/>
      <c r="Q49" s="1005"/>
      <c r="R49" s="1005"/>
    </row>
    <row r="50" spans="1:30" x14ac:dyDescent="0.25">
      <c r="A50" s="1005"/>
      <c r="B50" s="1005"/>
      <c r="C50" s="1005"/>
      <c r="D50" s="1005"/>
      <c r="E50" s="1005"/>
      <c r="F50" s="1005"/>
      <c r="G50" s="1005"/>
      <c r="H50" s="1005"/>
      <c r="I50" s="1005"/>
      <c r="J50" s="1005"/>
      <c r="K50" s="1005"/>
      <c r="L50" s="1005"/>
      <c r="M50" s="1005"/>
      <c r="N50" s="1005"/>
      <c r="O50" s="1005"/>
      <c r="P50" s="1005"/>
      <c r="Q50" s="1005"/>
      <c r="R50" s="1005"/>
    </row>
    <row r="51" spans="1:30" x14ac:dyDescent="0.25">
      <c r="A51" s="1005"/>
      <c r="B51" s="1005"/>
      <c r="C51" s="1005"/>
      <c r="D51" s="1005"/>
      <c r="E51" s="1005"/>
      <c r="F51" s="1005"/>
      <c r="G51" s="1005"/>
      <c r="H51" s="1005"/>
      <c r="I51" s="1005"/>
      <c r="J51" s="1005"/>
      <c r="K51" s="1005"/>
      <c r="L51" s="1005"/>
      <c r="M51" s="1005"/>
      <c r="N51" s="1005"/>
      <c r="O51" s="1005"/>
      <c r="P51" s="1005"/>
      <c r="Q51" s="1005"/>
      <c r="R51" s="1005"/>
    </row>
    <row r="52" spans="1:30" x14ac:dyDescent="0.25">
      <c r="A52" s="1005"/>
      <c r="B52" s="1005"/>
      <c r="C52" s="1005"/>
      <c r="D52" s="1005"/>
      <c r="E52" s="1005"/>
      <c r="F52" s="1005"/>
      <c r="G52" s="1005"/>
      <c r="H52" s="1005"/>
      <c r="I52" s="1005"/>
      <c r="J52" s="1005"/>
      <c r="K52" s="1005"/>
      <c r="L52" s="1005"/>
      <c r="M52" s="1005"/>
      <c r="N52" s="1005"/>
      <c r="O52" s="1005"/>
      <c r="P52" s="1005"/>
      <c r="Q52" s="1005"/>
      <c r="R52" s="1005"/>
    </row>
    <row r="53" spans="1:30" x14ac:dyDescent="0.25">
      <c r="A53" s="1005"/>
      <c r="B53" s="1005"/>
      <c r="C53" s="1005"/>
      <c r="D53" s="1005"/>
      <c r="E53" s="1005"/>
      <c r="F53" s="1005"/>
      <c r="G53" s="1005"/>
      <c r="H53" s="1005"/>
      <c r="I53" s="1005"/>
      <c r="J53" s="1005"/>
      <c r="K53" s="1005"/>
      <c r="L53" s="1005"/>
      <c r="M53" s="1005"/>
      <c r="N53" s="1005"/>
      <c r="O53" s="1005"/>
      <c r="P53" s="1005"/>
      <c r="Q53" s="1005"/>
      <c r="R53" s="1005"/>
    </row>
    <row r="54" spans="1:30" x14ac:dyDescent="0.25">
      <c r="A54" s="1005"/>
      <c r="B54" s="1005"/>
      <c r="C54" s="1005"/>
      <c r="D54" s="1005"/>
      <c r="E54" s="1005"/>
      <c r="F54" s="1005"/>
      <c r="G54" s="1005"/>
      <c r="H54" s="1005"/>
      <c r="I54" s="1005"/>
      <c r="J54" s="1005"/>
      <c r="K54" s="1005"/>
      <c r="L54" s="1005"/>
      <c r="M54" s="1005"/>
      <c r="N54" s="1005"/>
      <c r="O54" s="1005"/>
      <c r="P54" s="1005"/>
      <c r="Q54" s="1005"/>
      <c r="R54" s="1005"/>
    </row>
    <row r="55" spans="1:30" x14ac:dyDescent="0.25">
      <c r="A55" s="1005"/>
      <c r="B55" s="1005"/>
      <c r="C55" s="1005"/>
      <c r="D55" s="1005"/>
      <c r="E55" s="1005"/>
      <c r="F55" s="1005"/>
      <c r="G55" s="1005"/>
      <c r="H55" s="1005"/>
      <c r="I55" s="1005"/>
      <c r="J55" s="1005"/>
      <c r="K55" s="1005"/>
      <c r="L55" s="1005"/>
      <c r="M55" s="1005"/>
      <c r="N55" s="1005"/>
      <c r="O55" s="1005"/>
      <c r="P55" s="1005"/>
      <c r="Q55" s="1005"/>
      <c r="R55" s="1005"/>
    </row>
    <row r="56" spans="1:30" x14ac:dyDescent="0.25">
      <c r="A56" s="1005"/>
      <c r="B56" s="1005"/>
      <c r="C56" s="1005"/>
      <c r="D56" s="1005"/>
      <c r="E56" s="1005"/>
      <c r="F56" s="1005"/>
      <c r="G56" s="1005"/>
      <c r="H56" s="1005"/>
      <c r="I56" s="1005"/>
      <c r="J56" s="1005"/>
      <c r="K56" s="1005"/>
      <c r="L56" s="1005"/>
      <c r="M56" s="1005"/>
      <c r="N56" s="1005"/>
      <c r="O56" s="1005"/>
      <c r="P56" s="1005"/>
      <c r="Q56" s="1005"/>
      <c r="R56" s="1005"/>
    </row>
    <row r="57" spans="1:30" x14ac:dyDescent="0.25">
      <c r="A57" s="1005"/>
      <c r="B57" s="1005"/>
      <c r="C57" s="1005"/>
      <c r="D57" s="1005"/>
      <c r="E57" s="1005"/>
      <c r="F57" s="1005"/>
      <c r="G57" s="1005"/>
      <c r="H57" s="1005"/>
      <c r="I57" s="1005"/>
      <c r="J57" s="1005"/>
      <c r="K57" s="1005"/>
      <c r="L57" s="1005"/>
      <c r="M57" s="1005"/>
      <c r="N57" s="1005"/>
      <c r="O57" s="1005"/>
      <c r="P57" s="1005"/>
      <c r="Q57" s="1005"/>
      <c r="R57" s="1005"/>
    </row>
    <row r="58" spans="1:30" x14ac:dyDescent="0.25">
      <c r="A58" s="1005"/>
      <c r="B58" s="1005"/>
      <c r="C58" s="1005"/>
      <c r="D58" s="1005"/>
      <c r="E58" s="1005"/>
      <c r="F58" s="1005"/>
      <c r="G58" s="1005"/>
      <c r="H58" s="1005"/>
      <c r="I58" s="1005"/>
      <c r="J58" s="1005"/>
      <c r="K58" s="1005"/>
      <c r="L58" s="1005"/>
      <c r="M58" s="1005"/>
      <c r="N58" s="1005"/>
      <c r="O58" s="1005"/>
      <c r="P58" s="1005"/>
      <c r="Q58" s="1005"/>
      <c r="R58" s="1005"/>
    </row>
    <row r="59" spans="1:30" x14ac:dyDescent="0.25">
      <c r="A59" s="1005"/>
      <c r="B59" s="1005"/>
      <c r="C59" s="1005"/>
      <c r="D59" s="1005"/>
      <c r="E59" s="1005"/>
      <c r="F59" s="1005"/>
      <c r="G59" s="1005"/>
      <c r="H59" s="1005"/>
      <c r="I59" s="1005"/>
      <c r="J59" s="1005"/>
      <c r="K59" s="1005"/>
      <c r="L59" s="1005"/>
      <c r="M59" s="1005"/>
      <c r="N59" s="1005"/>
      <c r="O59" s="1005"/>
      <c r="P59" s="1005"/>
      <c r="Q59" s="1005"/>
      <c r="R59" s="1005"/>
    </row>
    <row r="60" spans="1:30" x14ac:dyDescent="0.2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1:30" x14ac:dyDescent="0.2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row>
    <row r="62" spans="1:30" x14ac:dyDescent="0.2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row r="63" spans="1:30" x14ac:dyDescent="0.2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row>
  </sheetData>
  <mergeCells count="27">
    <mergeCell ref="B4:F4"/>
    <mergeCell ref="H4:L4"/>
    <mergeCell ref="N4:R4"/>
    <mergeCell ref="T4:X4"/>
    <mergeCell ref="Z4:AD4"/>
    <mergeCell ref="AC5:AD5"/>
    <mergeCell ref="C6:C7"/>
    <mergeCell ref="I6:I7"/>
    <mergeCell ref="O6:O7"/>
    <mergeCell ref="U6:U7"/>
    <mergeCell ref="AA6:AA7"/>
    <mergeCell ref="K5:L5"/>
    <mergeCell ref="N5:N7"/>
    <mergeCell ref="O5:P5"/>
    <mergeCell ref="Q5:R5"/>
    <mergeCell ref="T5:T7"/>
    <mergeCell ref="U5:V5"/>
    <mergeCell ref="C5:D5"/>
    <mergeCell ref="E5:F5"/>
    <mergeCell ref="H5:H7"/>
    <mergeCell ref="I5:J5"/>
    <mergeCell ref="A42:R42"/>
    <mergeCell ref="A44:R59"/>
    <mergeCell ref="W5:X5"/>
    <mergeCell ref="Z5:Z7"/>
    <mergeCell ref="AA5:AB5"/>
    <mergeCell ref="B5:B7"/>
  </mergeCells>
  <pageMargins left="0.74803149606299213" right="0.74803149606299213" top="0.98425196850393704" bottom="0.98425196850393704" header="0.51181102362204722" footer="0.51181102362204722"/>
  <pageSetup paperSize="8" scale="52"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9"/>
  <sheetViews>
    <sheetView zoomScaleNormal="100" zoomScaleSheetLayoutView="100" workbookViewId="0">
      <selection activeCell="A46" sqref="A46:L46"/>
    </sheetView>
  </sheetViews>
  <sheetFormatPr defaultRowHeight="13.2" x14ac:dyDescent="0.25"/>
  <cols>
    <col min="1" max="1" width="27.44140625" style="3" customWidth="1"/>
    <col min="2" max="2" width="13.88671875" style="3" customWidth="1"/>
    <col min="3" max="3" width="10.5546875" style="3" bestFit="1" customWidth="1"/>
    <col min="4" max="5" width="10.5546875" style="3" customWidth="1"/>
    <col min="6" max="6" width="13.109375" style="3" bestFit="1" customWidth="1"/>
    <col min="7" max="7" width="3.5546875" style="3" customWidth="1"/>
    <col min="8" max="8" width="13.5546875" style="3" customWidth="1"/>
    <col min="9" max="9" width="10.5546875" style="3" bestFit="1" customWidth="1"/>
    <col min="10" max="11" width="10.5546875" style="3" customWidth="1"/>
    <col min="12" max="12" width="13.109375" style="3" bestFit="1" customWidth="1"/>
    <col min="13" max="13" width="3.5546875" style="3" customWidth="1"/>
    <col min="14" max="14" width="13.88671875" style="3" customWidth="1"/>
    <col min="15" max="15" width="10.5546875" style="3" bestFit="1" customWidth="1"/>
    <col min="16" max="17" width="10.5546875" style="3" customWidth="1"/>
    <col min="18" max="18" width="13.109375" style="3" bestFit="1" customWidth="1"/>
    <col min="19" max="19" width="3.5546875" style="3" customWidth="1"/>
    <col min="20" max="20" width="13.88671875" style="3" customWidth="1"/>
    <col min="21" max="21" width="10.5546875" style="3" bestFit="1" customWidth="1"/>
    <col min="22" max="23" width="10.5546875" style="3" customWidth="1"/>
    <col min="24" max="24" width="13.109375" style="3" bestFit="1" customWidth="1"/>
    <col min="25" max="25" width="3.5546875" style="3" customWidth="1"/>
    <col min="26" max="26" width="13.88671875" style="3" customWidth="1"/>
    <col min="27" max="27" width="10.5546875" style="3" bestFit="1" customWidth="1"/>
    <col min="28" max="29" width="10.5546875" style="3" customWidth="1"/>
    <col min="30" max="30" width="13.109375" style="3" bestFit="1" customWidth="1"/>
    <col min="31" max="256" width="9.109375" style="3"/>
    <col min="257" max="257" width="27.44140625" style="3" customWidth="1"/>
    <col min="258" max="258" width="13.88671875" style="3" customWidth="1"/>
    <col min="259" max="259" width="10.5546875" style="3" bestFit="1" customWidth="1"/>
    <col min="260" max="261" width="10.5546875" style="3" customWidth="1"/>
    <col min="262" max="262" width="13.109375" style="3" bestFit="1" customWidth="1"/>
    <col min="263" max="263" width="9.44140625" style="3" customWidth="1"/>
    <col min="264" max="264" width="13.5546875" style="3" customWidth="1"/>
    <col min="265" max="265" width="10.5546875" style="3" bestFit="1" customWidth="1"/>
    <col min="266" max="267" width="10.5546875" style="3" customWidth="1"/>
    <col min="268" max="268" width="13.109375" style="3" bestFit="1" customWidth="1"/>
    <col min="269" max="269" width="9.44140625" style="3" customWidth="1"/>
    <col min="270" max="270" width="13.88671875" style="3" customWidth="1"/>
    <col min="271" max="271" width="10.5546875" style="3" bestFit="1" customWidth="1"/>
    <col min="272" max="273" width="10.5546875" style="3" customWidth="1"/>
    <col min="274" max="274" width="13.109375" style="3" bestFit="1" customWidth="1"/>
    <col min="275" max="275" width="9.44140625" style="3" customWidth="1"/>
    <col min="276" max="276" width="13.88671875" style="3" customWidth="1"/>
    <col min="277" max="277" width="10.5546875" style="3" bestFit="1" customWidth="1"/>
    <col min="278" max="279" width="10.5546875" style="3" customWidth="1"/>
    <col min="280" max="280" width="13.109375" style="3" bestFit="1" customWidth="1"/>
    <col min="281" max="281" width="9.44140625" style="3" customWidth="1"/>
    <col min="282" max="282" width="13.88671875" style="3" customWidth="1"/>
    <col min="283" max="283" width="10.5546875" style="3" bestFit="1" customWidth="1"/>
    <col min="284" max="285" width="10.5546875" style="3" customWidth="1"/>
    <col min="286" max="286" width="13.109375" style="3" bestFit="1" customWidth="1"/>
    <col min="287" max="512" width="9.109375" style="3"/>
    <col min="513" max="513" width="27.44140625" style="3" customWidth="1"/>
    <col min="514" max="514" width="13.88671875" style="3" customWidth="1"/>
    <col min="515" max="515" width="10.5546875" style="3" bestFit="1" customWidth="1"/>
    <col min="516" max="517" width="10.5546875" style="3" customWidth="1"/>
    <col min="518" max="518" width="13.109375" style="3" bestFit="1" customWidth="1"/>
    <col min="519" max="519" width="9.44140625" style="3" customWidth="1"/>
    <col min="520" max="520" width="13.5546875" style="3" customWidth="1"/>
    <col min="521" max="521" width="10.5546875" style="3" bestFit="1" customWidth="1"/>
    <col min="522" max="523" width="10.5546875" style="3" customWidth="1"/>
    <col min="524" max="524" width="13.109375" style="3" bestFit="1" customWidth="1"/>
    <col min="525" max="525" width="9.44140625" style="3" customWidth="1"/>
    <col min="526" max="526" width="13.88671875" style="3" customWidth="1"/>
    <col min="527" max="527" width="10.5546875" style="3" bestFit="1" customWidth="1"/>
    <col min="528" max="529" width="10.5546875" style="3" customWidth="1"/>
    <col min="530" max="530" width="13.109375" style="3" bestFit="1" customWidth="1"/>
    <col min="531" max="531" width="9.44140625" style="3" customWidth="1"/>
    <col min="532" max="532" width="13.88671875" style="3" customWidth="1"/>
    <col min="533" max="533" width="10.5546875" style="3" bestFit="1" customWidth="1"/>
    <col min="534" max="535" width="10.5546875" style="3" customWidth="1"/>
    <col min="536" max="536" width="13.109375" style="3" bestFit="1" customWidth="1"/>
    <col min="537" max="537" width="9.44140625" style="3" customWidth="1"/>
    <col min="538" max="538" width="13.88671875" style="3" customWidth="1"/>
    <col min="539" max="539" width="10.5546875" style="3" bestFit="1" customWidth="1"/>
    <col min="540" max="541" width="10.5546875" style="3" customWidth="1"/>
    <col min="542" max="542" width="13.109375" style="3" bestFit="1" customWidth="1"/>
    <col min="543" max="768" width="9.109375" style="3"/>
    <col min="769" max="769" width="27.44140625" style="3" customWidth="1"/>
    <col min="770" max="770" width="13.88671875" style="3" customWidth="1"/>
    <col min="771" max="771" width="10.5546875" style="3" bestFit="1" customWidth="1"/>
    <col min="772" max="773" width="10.5546875" style="3" customWidth="1"/>
    <col min="774" max="774" width="13.109375" style="3" bestFit="1" customWidth="1"/>
    <col min="775" max="775" width="9.44140625" style="3" customWidth="1"/>
    <col min="776" max="776" width="13.5546875" style="3" customWidth="1"/>
    <col min="777" max="777" width="10.5546875" style="3" bestFit="1" customWidth="1"/>
    <col min="778" max="779" width="10.5546875" style="3" customWidth="1"/>
    <col min="780" max="780" width="13.109375" style="3" bestFit="1" customWidth="1"/>
    <col min="781" max="781" width="9.44140625" style="3" customWidth="1"/>
    <col min="782" max="782" width="13.88671875" style="3" customWidth="1"/>
    <col min="783" max="783" width="10.5546875" style="3" bestFit="1" customWidth="1"/>
    <col min="784" max="785" width="10.5546875" style="3" customWidth="1"/>
    <col min="786" max="786" width="13.109375" style="3" bestFit="1" customWidth="1"/>
    <col min="787" max="787" width="9.44140625" style="3" customWidth="1"/>
    <col min="788" max="788" width="13.88671875" style="3" customWidth="1"/>
    <col min="789" max="789" width="10.5546875" style="3" bestFit="1" customWidth="1"/>
    <col min="790" max="791" width="10.5546875" style="3" customWidth="1"/>
    <col min="792" max="792" width="13.109375" style="3" bestFit="1" customWidth="1"/>
    <col min="793" max="793" width="9.44140625" style="3" customWidth="1"/>
    <col min="794" max="794" width="13.88671875" style="3" customWidth="1"/>
    <col min="795" max="795" width="10.5546875" style="3" bestFit="1" customWidth="1"/>
    <col min="796" max="797" width="10.5546875" style="3" customWidth="1"/>
    <col min="798" max="798" width="13.109375" style="3" bestFit="1" customWidth="1"/>
    <col min="799" max="1024" width="9.109375" style="3"/>
    <col min="1025" max="1025" width="27.44140625" style="3" customWidth="1"/>
    <col min="1026" max="1026" width="13.88671875" style="3" customWidth="1"/>
    <col min="1027" max="1027" width="10.5546875" style="3" bestFit="1" customWidth="1"/>
    <col min="1028" max="1029" width="10.5546875" style="3" customWidth="1"/>
    <col min="1030" max="1030" width="13.109375" style="3" bestFit="1" customWidth="1"/>
    <col min="1031" max="1031" width="9.44140625" style="3" customWidth="1"/>
    <col min="1032" max="1032" width="13.5546875" style="3" customWidth="1"/>
    <col min="1033" max="1033" width="10.5546875" style="3" bestFit="1" customWidth="1"/>
    <col min="1034" max="1035" width="10.5546875" style="3" customWidth="1"/>
    <col min="1036" max="1036" width="13.109375" style="3" bestFit="1" customWidth="1"/>
    <col min="1037" max="1037" width="9.44140625" style="3" customWidth="1"/>
    <col min="1038" max="1038" width="13.88671875" style="3" customWidth="1"/>
    <col min="1039" max="1039" width="10.5546875" style="3" bestFit="1" customWidth="1"/>
    <col min="1040" max="1041" width="10.5546875" style="3" customWidth="1"/>
    <col min="1042" max="1042" width="13.109375" style="3" bestFit="1" customWidth="1"/>
    <col min="1043" max="1043" width="9.44140625" style="3" customWidth="1"/>
    <col min="1044" max="1044" width="13.88671875" style="3" customWidth="1"/>
    <col min="1045" max="1045" width="10.5546875" style="3" bestFit="1" customWidth="1"/>
    <col min="1046" max="1047" width="10.5546875" style="3" customWidth="1"/>
    <col min="1048" max="1048" width="13.109375" style="3" bestFit="1" customWidth="1"/>
    <col min="1049" max="1049" width="9.44140625" style="3" customWidth="1"/>
    <col min="1050" max="1050" width="13.88671875" style="3" customWidth="1"/>
    <col min="1051" max="1051" width="10.5546875" style="3" bestFit="1" customWidth="1"/>
    <col min="1052" max="1053" width="10.5546875" style="3" customWidth="1"/>
    <col min="1054" max="1054" width="13.109375" style="3" bestFit="1" customWidth="1"/>
    <col min="1055" max="1280" width="9.109375" style="3"/>
    <col min="1281" max="1281" width="27.44140625" style="3" customWidth="1"/>
    <col min="1282" max="1282" width="13.88671875" style="3" customWidth="1"/>
    <col min="1283" max="1283" width="10.5546875" style="3" bestFit="1" customWidth="1"/>
    <col min="1284" max="1285" width="10.5546875" style="3" customWidth="1"/>
    <col min="1286" max="1286" width="13.109375" style="3" bestFit="1" customWidth="1"/>
    <col min="1287" max="1287" width="9.44140625" style="3" customWidth="1"/>
    <col min="1288" max="1288" width="13.5546875" style="3" customWidth="1"/>
    <col min="1289" max="1289" width="10.5546875" style="3" bestFit="1" customWidth="1"/>
    <col min="1290" max="1291" width="10.5546875" style="3" customWidth="1"/>
    <col min="1292" max="1292" width="13.109375" style="3" bestFit="1" customWidth="1"/>
    <col min="1293" max="1293" width="9.44140625" style="3" customWidth="1"/>
    <col min="1294" max="1294" width="13.88671875" style="3" customWidth="1"/>
    <col min="1295" max="1295" width="10.5546875" style="3" bestFit="1" customWidth="1"/>
    <col min="1296" max="1297" width="10.5546875" style="3" customWidth="1"/>
    <col min="1298" max="1298" width="13.109375" style="3" bestFit="1" customWidth="1"/>
    <col min="1299" max="1299" width="9.44140625" style="3" customWidth="1"/>
    <col min="1300" max="1300" width="13.88671875" style="3" customWidth="1"/>
    <col min="1301" max="1301" width="10.5546875" style="3" bestFit="1" customWidth="1"/>
    <col min="1302" max="1303" width="10.5546875" style="3" customWidth="1"/>
    <col min="1304" max="1304" width="13.109375" style="3" bestFit="1" customWidth="1"/>
    <col min="1305" max="1305" width="9.44140625" style="3" customWidth="1"/>
    <col min="1306" max="1306" width="13.88671875" style="3" customWidth="1"/>
    <col min="1307" max="1307" width="10.5546875" style="3" bestFit="1" customWidth="1"/>
    <col min="1308" max="1309" width="10.5546875" style="3" customWidth="1"/>
    <col min="1310" max="1310" width="13.109375" style="3" bestFit="1" customWidth="1"/>
    <col min="1311" max="1536" width="9.109375" style="3"/>
    <col min="1537" max="1537" width="27.44140625" style="3" customWidth="1"/>
    <col min="1538" max="1538" width="13.88671875" style="3" customWidth="1"/>
    <col min="1539" max="1539" width="10.5546875" style="3" bestFit="1" customWidth="1"/>
    <col min="1540" max="1541" width="10.5546875" style="3" customWidth="1"/>
    <col min="1542" max="1542" width="13.109375" style="3" bestFit="1" customWidth="1"/>
    <col min="1543" max="1543" width="9.44140625" style="3" customWidth="1"/>
    <col min="1544" max="1544" width="13.5546875" style="3" customWidth="1"/>
    <col min="1545" max="1545" width="10.5546875" style="3" bestFit="1" customWidth="1"/>
    <col min="1546" max="1547" width="10.5546875" style="3" customWidth="1"/>
    <col min="1548" max="1548" width="13.109375" style="3" bestFit="1" customWidth="1"/>
    <col min="1549" max="1549" width="9.44140625" style="3" customWidth="1"/>
    <col min="1550" max="1550" width="13.88671875" style="3" customWidth="1"/>
    <col min="1551" max="1551" width="10.5546875" style="3" bestFit="1" customWidth="1"/>
    <col min="1552" max="1553" width="10.5546875" style="3" customWidth="1"/>
    <col min="1554" max="1554" width="13.109375" style="3" bestFit="1" customWidth="1"/>
    <col min="1555" max="1555" width="9.44140625" style="3" customWidth="1"/>
    <col min="1556" max="1556" width="13.88671875" style="3" customWidth="1"/>
    <col min="1557" max="1557" width="10.5546875" style="3" bestFit="1" customWidth="1"/>
    <col min="1558" max="1559" width="10.5546875" style="3" customWidth="1"/>
    <col min="1560" max="1560" width="13.109375" style="3" bestFit="1" customWidth="1"/>
    <col min="1561" max="1561" width="9.44140625" style="3" customWidth="1"/>
    <col min="1562" max="1562" width="13.88671875" style="3" customWidth="1"/>
    <col min="1563" max="1563" width="10.5546875" style="3" bestFit="1" customWidth="1"/>
    <col min="1564" max="1565" width="10.5546875" style="3" customWidth="1"/>
    <col min="1566" max="1566" width="13.109375" style="3" bestFit="1" customWidth="1"/>
    <col min="1567" max="1792" width="9.109375" style="3"/>
    <col min="1793" max="1793" width="27.44140625" style="3" customWidth="1"/>
    <col min="1794" max="1794" width="13.88671875" style="3" customWidth="1"/>
    <col min="1795" max="1795" width="10.5546875" style="3" bestFit="1" customWidth="1"/>
    <col min="1796" max="1797" width="10.5546875" style="3" customWidth="1"/>
    <col min="1798" max="1798" width="13.109375" style="3" bestFit="1" customWidth="1"/>
    <col min="1799" max="1799" width="9.44140625" style="3" customWidth="1"/>
    <col min="1800" max="1800" width="13.5546875" style="3" customWidth="1"/>
    <col min="1801" max="1801" width="10.5546875" style="3" bestFit="1" customWidth="1"/>
    <col min="1802" max="1803" width="10.5546875" style="3" customWidth="1"/>
    <col min="1804" max="1804" width="13.109375" style="3" bestFit="1" customWidth="1"/>
    <col min="1805" max="1805" width="9.44140625" style="3" customWidth="1"/>
    <col min="1806" max="1806" width="13.88671875" style="3" customWidth="1"/>
    <col min="1807" max="1807" width="10.5546875" style="3" bestFit="1" customWidth="1"/>
    <col min="1808" max="1809" width="10.5546875" style="3" customWidth="1"/>
    <col min="1810" max="1810" width="13.109375" style="3" bestFit="1" customWidth="1"/>
    <col min="1811" max="1811" width="9.44140625" style="3" customWidth="1"/>
    <col min="1812" max="1812" width="13.88671875" style="3" customWidth="1"/>
    <col min="1813" max="1813" width="10.5546875" style="3" bestFit="1" customWidth="1"/>
    <col min="1814" max="1815" width="10.5546875" style="3" customWidth="1"/>
    <col min="1816" max="1816" width="13.109375" style="3" bestFit="1" customWidth="1"/>
    <col min="1817" max="1817" width="9.44140625" style="3" customWidth="1"/>
    <col min="1818" max="1818" width="13.88671875" style="3" customWidth="1"/>
    <col min="1819" max="1819" width="10.5546875" style="3" bestFit="1" customWidth="1"/>
    <col min="1820" max="1821" width="10.5546875" style="3" customWidth="1"/>
    <col min="1822" max="1822" width="13.109375" style="3" bestFit="1" customWidth="1"/>
    <col min="1823" max="2048" width="9.109375" style="3"/>
    <col min="2049" max="2049" width="27.44140625" style="3" customWidth="1"/>
    <col min="2050" max="2050" width="13.88671875" style="3" customWidth="1"/>
    <col min="2051" max="2051" width="10.5546875" style="3" bestFit="1" customWidth="1"/>
    <col min="2052" max="2053" width="10.5546875" style="3" customWidth="1"/>
    <col min="2054" max="2054" width="13.109375" style="3" bestFit="1" customWidth="1"/>
    <col min="2055" max="2055" width="9.44140625" style="3" customWidth="1"/>
    <col min="2056" max="2056" width="13.5546875" style="3" customWidth="1"/>
    <col min="2057" max="2057" width="10.5546875" style="3" bestFit="1" customWidth="1"/>
    <col min="2058" max="2059" width="10.5546875" style="3" customWidth="1"/>
    <col min="2060" max="2060" width="13.109375" style="3" bestFit="1" customWidth="1"/>
    <col min="2061" max="2061" width="9.44140625" style="3" customWidth="1"/>
    <col min="2062" max="2062" width="13.88671875" style="3" customWidth="1"/>
    <col min="2063" max="2063" width="10.5546875" style="3" bestFit="1" customWidth="1"/>
    <col min="2064" max="2065" width="10.5546875" style="3" customWidth="1"/>
    <col min="2066" max="2066" width="13.109375" style="3" bestFit="1" customWidth="1"/>
    <col min="2067" max="2067" width="9.44140625" style="3" customWidth="1"/>
    <col min="2068" max="2068" width="13.88671875" style="3" customWidth="1"/>
    <col min="2069" max="2069" width="10.5546875" style="3" bestFit="1" customWidth="1"/>
    <col min="2070" max="2071" width="10.5546875" style="3" customWidth="1"/>
    <col min="2072" max="2072" width="13.109375" style="3" bestFit="1" customWidth="1"/>
    <col min="2073" max="2073" width="9.44140625" style="3" customWidth="1"/>
    <col min="2074" max="2074" width="13.88671875" style="3" customWidth="1"/>
    <col min="2075" max="2075" width="10.5546875" style="3" bestFit="1" customWidth="1"/>
    <col min="2076" max="2077" width="10.5546875" style="3" customWidth="1"/>
    <col min="2078" max="2078" width="13.109375" style="3" bestFit="1" customWidth="1"/>
    <col min="2079" max="2304" width="9.109375" style="3"/>
    <col min="2305" max="2305" width="27.44140625" style="3" customWidth="1"/>
    <col min="2306" max="2306" width="13.88671875" style="3" customWidth="1"/>
    <col min="2307" max="2307" width="10.5546875" style="3" bestFit="1" customWidth="1"/>
    <col min="2308" max="2309" width="10.5546875" style="3" customWidth="1"/>
    <col min="2310" max="2310" width="13.109375" style="3" bestFit="1" customWidth="1"/>
    <col min="2311" max="2311" width="9.44140625" style="3" customWidth="1"/>
    <col min="2312" max="2312" width="13.5546875" style="3" customWidth="1"/>
    <col min="2313" max="2313" width="10.5546875" style="3" bestFit="1" customWidth="1"/>
    <col min="2314" max="2315" width="10.5546875" style="3" customWidth="1"/>
    <col min="2316" max="2316" width="13.109375" style="3" bestFit="1" customWidth="1"/>
    <col min="2317" max="2317" width="9.44140625" style="3" customWidth="1"/>
    <col min="2318" max="2318" width="13.88671875" style="3" customWidth="1"/>
    <col min="2319" max="2319" width="10.5546875" style="3" bestFit="1" customWidth="1"/>
    <col min="2320" max="2321" width="10.5546875" style="3" customWidth="1"/>
    <col min="2322" max="2322" width="13.109375" style="3" bestFit="1" customWidth="1"/>
    <col min="2323" max="2323" width="9.44140625" style="3" customWidth="1"/>
    <col min="2324" max="2324" width="13.88671875" style="3" customWidth="1"/>
    <col min="2325" max="2325" width="10.5546875" style="3" bestFit="1" customWidth="1"/>
    <col min="2326" max="2327" width="10.5546875" style="3" customWidth="1"/>
    <col min="2328" max="2328" width="13.109375" style="3" bestFit="1" customWidth="1"/>
    <col min="2329" max="2329" width="9.44140625" style="3" customWidth="1"/>
    <col min="2330" max="2330" width="13.88671875" style="3" customWidth="1"/>
    <col min="2331" max="2331" width="10.5546875" style="3" bestFit="1" customWidth="1"/>
    <col min="2332" max="2333" width="10.5546875" style="3" customWidth="1"/>
    <col min="2334" max="2334" width="13.109375" style="3" bestFit="1" customWidth="1"/>
    <col min="2335" max="2560" width="9.109375" style="3"/>
    <col min="2561" max="2561" width="27.44140625" style="3" customWidth="1"/>
    <col min="2562" max="2562" width="13.88671875" style="3" customWidth="1"/>
    <col min="2563" max="2563" width="10.5546875" style="3" bestFit="1" customWidth="1"/>
    <col min="2564" max="2565" width="10.5546875" style="3" customWidth="1"/>
    <col min="2566" max="2566" width="13.109375" style="3" bestFit="1" customWidth="1"/>
    <col min="2567" max="2567" width="9.44140625" style="3" customWidth="1"/>
    <col min="2568" max="2568" width="13.5546875" style="3" customWidth="1"/>
    <col min="2569" max="2569" width="10.5546875" style="3" bestFit="1" customWidth="1"/>
    <col min="2570" max="2571" width="10.5546875" style="3" customWidth="1"/>
    <col min="2572" max="2572" width="13.109375" style="3" bestFit="1" customWidth="1"/>
    <col min="2573" max="2573" width="9.44140625" style="3" customWidth="1"/>
    <col min="2574" max="2574" width="13.88671875" style="3" customWidth="1"/>
    <col min="2575" max="2575" width="10.5546875" style="3" bestFit="1" customWidth="1"/>
    <col min="2576" max="2577" width="10.5546875" style="3" customWidth="1"/>
    <col min="2578" max="2578" width="13.109375" style="3" bestFit="1" customWidth="1"/>
    <col min="2579" max="2579" width="9.44140625" style="3" customWidth="1"/>
    <col min="2580" max="2580" width="13.88671875" style="3" customWidth="1"/>
    <col min="2581" max="2581" width="10.5546875" style="3" bestFit="1" customWidth="1"/>
    <col min="2582" max="2583" width="10.5546875" style="3" customWidth="1"/>
    <col min="2584" max="2584" width="13.109375" style="3" bestFit="1" customWidth="1"/>
    <col min="2585" max="2585" width="9.44140625" style="3" customWidth="1"/>
    <col min="2586" max="2586" width="13.88671875" style="3" customWidth="1"/>
    <col min="2587" max="2587" width="10.5546875" style="3" bestFit="1" customWidth="1"/>
    <col min="2588" max="2589" width="10.5546875" style="3" customWidth="1"/>
    <col min="2590" max="2590" width="13.109375" style="3" bestFit="1" customWidth="1"/>
    <col min="2591" max="2816" width="9.109375" style="3"/>
    <col min="2817" max="2817" width="27.44140625" style="3" customWidth="1"/>
    <col min="2818" max="2818" width="13.88671875" style="3" customWidth="1"/>
    <col min="2819" max="2819" width="10.5546875" style="3" bestFit="1" customWidth="1"/>
    <col min="2820" max="2821" width="10.5546875" style="3" customWidth="1"/>
    <col min="2822" max="2822" width="13.109375" style="3" bestFit="1" customWidth="1"/>
    <col min="2823" max="2823" width="9.44140625" style="3" customWidth="1"/>
    <col min="2824" max="2824" width="13.5546875" style="3" customWidth="1"/>
    <col min="2825" max="2825" width="10.5546875" style="3" bestFit="1" customWidth="1"/>
    <col min="2826" max="2827" width="10.5546875" style="3" customWidth="1"/>
    <col min="2828" max="2828" width="13.109375" style="3" bestFit="1" customWidth="1"/>
    <col min="2829" max="2829" width="9.44140625" style="3" customWidth="1"/>
    <col min="2830" max="2830" width="13.88671875" style="3" customWidth="1"/>
    <col min="2831" max="2831" width="10.5546875" style="3" bestFit="1" customWidth="1"/>
    <col min="2832" max="2833" width="10.5546875" style="3" customWidth="1"/>
    <col min="2834" max="2834" width="13.109375" style="3" bestFit="1" customWidth="1"/>
    <col min="2835" max="2835" width="9.44140625" style="3" customWidth="1"/>
    <col min="2836" max="2836" width="13.88671875" style="3" customWidth="1"/>
    <col min="2837" max="2837" width="10.5546875" style="3" bestFit="1" customWidth="1"/>
    <col min="2838" max="2839" width="10.5546875" style="3" customWidth="1"/>
    <col min="2840" max="2840" width="13.109375" style="3" bestFit="1" customWidth="1"/>
    <col min="2841" max="2841" width="9.44140625" style="3" customWidth="1"/>
    <col min="2842" max="2842" width="13.88671875" style="3" customWidth="1"/>
    <col min="2843" max="2843" width="10.5546875" style="3" bestFit="1" customWidth="1"/>
    <col min="2844" max="2845" width="10.5546875" style="3" customWidth="1"/>
    <col min="2846" max="2846" width="13.109375" style="3" bestFit="1" customWidth="1"/>
    <col min="2847" max="3072" width="9.109375" style="3"/>
    <col min="3073" max="3073" width="27.44140625" style="3" customWidth="1"/>
    <col min="3074" max="3074" width="13.88671875" style="3" customWidth="1"/>
    <col min="3075" max="3075" width="10.5546875" style="3" bestFit="1" customWidth="1"/>
    <col min="3076" max="3077" width="10.5546875" style="3" customWidth="1"/>
    <col min="3078" max="3078" width="13.109375" style="3" bestFit="1" customWidth="1"/>
    <col min="3079" max="3079" width="9.44140625" style="3" customWidth="1"/>
    <col min="3080" max="3080" width="13.5546875" style="3" customWidth="1"/>
    <col min="3081" max="3081" width="10.5546875" style="3" bestFit="1" customWidth="1"/>
    <col min="3082" max="3083" width="10.5546875" style="3" customWidth="1"/>
    <col min="3084" max="3084" width="13.109375" style="3" bestFit="1" customWidth="1"/>
    <col min="3085" max="3085" width="9.44140625" style="3" customWidth="1"/>
    <col min="3086" max="3086" width="13.88671875" style="3" customWidth="1"/>
    <col min="3087" max="3087" width="10.5546875" style="3" bestFit="1" customWidth="1"/>
    <col min="3088" max="3089" width="10.5546875" style="3" customWidth="1"/>
    <col min="3090" max="3090" width="13.109375" style="3" bestFit="1" customWidth="1"/>
    <col min="3091" max="3091" width="9.44140625" style="3" customWidth="1"/>
    <col min="3092" max="3092" width="13.88671875" style="3" customWidth="1"/>
    <col min="3093" max="3093" width="10.5546875" style="3" bestFit="1" customWidth="1"/>
    <col min="3094" max="3095" width="10.5546875" style="3" customWidth="1"/>
    <col min="3096" max="3096" width="13.109375" style="3" bestFit="1" customWidth="1"/>
    <col min="3097" max="3097" width="9.44140625" style="3" customWidth="1"/>
    <col min="3098" max="3098" width="13.88671875" style="3" customWidth="1"/>
    <col min="3099" max="3099" width="10.5546875" style="3" bestFit="1" customWidth="1"/>
    <col min="3100" max="3101" width="10.5546875" style="3" customWidth="1"/>
    <col min="3102" max="3102" width="13.109375" style="3" bestFit="1" customWidth="1"/>
    <col min="3103" max="3328" width="9.109375" style="3"/>
    <col min="3329" max="3329" width="27.44140625" style="3" customWidth="1"/>
    <col min="3330" max="3330" width="13.88671875" style="3" customWidth="1"/>
    <col min="3331" max="3331" width="10.5546875" style="3" bestFit="1" customWidth="1"/>
    <col min="3332" max="3333" width="10.5546875" style="3" customWidth="1"/>
    <col min="3334" max="3334" width="13.109375" style="3" bestFit="1" customWidth="1"/>
    <col min="3335" max="3335" width="9.44140625" style="3" customWidth="1"/>
    <col min="3336" max="3336" width="13.5546875" style="3" customWidth="1"/>
    <col min="3337" max="3337" width="10.5546875" style="3" bestFit="1" customWidth="1"/>
    <col min="3338" max="3339" width="10.5546875" style="3" customWidth="1"/>
    <col min="3340" max="3340" width="13.109375" style="3" bestFit="1" customWidth="1"/>
    <col min="3341" max="3341" width="9.44140625" style="3" customWidth="1"/>
    <col min="3342" max="3342" width="13.88671875" style="3" customWidth="1"/>
    <col min="3343" max="3343" width="10.5546875" style="3" bestFit="1" customWidth="1"/>
    <col min="3344" max="3345" width="10.5546875" style="3" customWidth="1"/>
    <col min="3346" max="3346" width="13.109375" style="3" bestFit="1" customWidth="1"/>
    <col min="3347" max="3347" width="9.44140625" style="3" customWidth="1"/>
    <col min="3348" max="3348" width="13.88671875" style="3" customWidth="1"/>
    <col min="3349" max="3349" width="10.5546875" style="3" bestFit="1" customWidth="1"/>
    <col min="3350" max="3351" width="10.5546875" style="3" customWidth="1"/>
    <col min="3352" max="3352" width="13.109375" style="3" bestFit="1" customWidth="1"/>
    <col min="3353" max="3353" width="9.44140625" style="3" customWidth="1"/>
    <col min="3354" max="3354" width="13.88671875" style="3" customWidth="1"/>
    <col min="3355" max="3355" width="10.5546875" style="3" bestFit="1" customWidth="1"/>
    <col min="3356" max="3357" width="10.5546875" style="3" customWidth="1"/>
    <col min="3358" max="3358" width="13.109375" style="3" bestFit="1" customWidth="1"/>
    <col min="3359" max="3584" width="9.109375" style="3"/>
    <col min="3585" max="3585" width="27.44140625" style="3" customWidth="1"/>
    <col min="3586" max="3586" width="13.88671875" style="3" customWidth="1"/>
    <col min="3587" max="3587" width="10.5546875" style="3" bestFit="1" customWidth="1"/>
    <col min="3588" max="3589" width="10.5546875" style="3" customWidth="1"/>
    <col min="3590" max="3590" width="13.109375" style="3" bestFit="1" customWidth="1"/>
    <col min="3591" max="3591" width="9.44140625" style="3" customWidth="1"/>
    <col min="3592" max="3592" width="13.5546875" style="3" customWidth="1"/>
    <col min="3593" max="3593" width="10.5546875" style="3" bestFit="1" customWidth="1"/>
    <col min="3594" max="3595" width="10.5546875" style="3" customWidth="1"/>
    <col min="3596" max="3596" width="13.109375" style="3" bestFit="1" customWidth="1"/>
    <col min="3597" max="3597" width="9.44140625" style="3" customWidth="1"/>
    <col min="3598" max="3598" width="13.88671875" style="3" customWidth="1"/>
    <col min="3599" max="3599" width="10.5546875" style="3" bestFit="1" customWidth="1"/>
    <col min="3600" max="3601" width="10.5546875" style="3" customWidth="1"/>
    <col min="3602" max="3602" width="13.109375" style="3" bestFit="1" customWidth="1"/>
    <col min="3603" max="3603" width="9.44140625" style="3" customWidth="1"/>
    <col min="3604" max="3604" width="13.88671875" style="3" customWidth="1"/>
    <col min="3605" max="3605" width="10.5546875" style="3" bestFit="1" customWidth="1"/>
    <col min="3606" max="3607" width="10.5546875" style="3" customWidth="1"/>
    <col min="3608" max="3608" width="13.109375" style="3" bestFit="1" customWidth="1"/>
    <col min="3609" max="3609" width="9.44140625" style="3" customWidth="1"/>
    <col min="3610" max="3610" width="13.88671875" style="3" customWidth="1"/>
    <col min="3611" max="3611" width="10.5546875" style="3" bestFit="1" customWidth="1"/>
    <col min="3612" max="3613" width="10.5546875" style="3" customWidth="1"/>
    <col min="3614" max="3614" width="13.109375" style="3" bestFit="1" customWidth="1"/>
    <col min="3615" max="3840" width="9.109375" style="3"/>
    <col min="3841" max="3841" width="27.44140625" style="3" customWidth="1"/>
    <col min="3842" max="3842" width="13.88671875" style="3" customWidth="1"/>
    <col min="3843" max="3843" width="10.5546875" style="3" bestFit="1" customWidth="1"/>
    <col min="3844" max="3845" width="10.5546875" style="3" customWidth="1"/>
    <col min="3846" max="3846" width="13.109375" style="3" bestFit="1" customWidth="1"/>
    <col min="3847" max="3847" width="9.44140625" style="3" customWidth="1"/>
    <col min="3848" max="3848" width="13.5546875" style="3" customWidth="1"/>
    <col min="3849" max="3849" width="10.5546875" style="3" bestFit="1" customWidth="1"/>
    <col min="3850" max="3851" width="10.5546875" style="3" customWidth="1"/>
    <col min="3852" max="3852" width="13.109375" style="3" bestFit="1" customWidth="1"/>
    <col min="3853" max="3853" width="9.44140625" style="3" customWidth="1"/>
    <col min="3854" max="3854" width="13.88671875" style="3" customWidth="1"/>
    <col min="3855" max="3855" width="10.5546875" style="3" bestFit="1" customWidth="1"/>
    <col min="3856" max="3857" width="10.5546875" style="3" customWidth="1"/>
    <col min="3858" max="3858" width="13.109375" style="3" bestFit="1" customWidth="1"/>
    <col min="3859" max="3859" width="9.44140625" style="3" customWidth="1"/>
    <col min="3860" max="3860" width="13.88671875" style="3" customWidth="1"/>
    <col min="3861" max="3861" width="10.5546875" style="3" bestFit="1" customWidth="1"/>
    <col min="3862" max="3863" width="10.5546875" style="3" customWidth="1"/>
    <col min="3864" max="3864" width="13.109375" style="3" bestFit="1" customWidth="1"/>
    <col min="3865" max="3865" width="9.44140625" style="3" customWidth="1"/>
    <col min="3866" max="3866" width="13.88671875" style="3" customWidth="1"/>
    <col min="3867" max="3867" width="10.5546875" style="3" bestFit="1" customWidth="1"/>
    <col min="3868" max="3869" width="10.5546875" style="3" customWidth="1"/>
    <col min="3870" max="3870" width="13.109375" style="3" bestFit="1" customWidth="1"/>
    <col min="3871" max="4096" width="9.109375" style="3"/>
    <col min="4097" max="4097" width="27.44140625" style="3" customWidth="1"/>
    <col min="4098" max="4098" width="13.88671875" style="3" customWidth="1"/>
    <col min="4099" max="4099" width="10.5546875" style="3" bestFit="1" customWidth="1"/>
    <col min="4100" max="4101" width="10.5546875" style="3" customWidth="1"/>
    <col min="4102" max="4102" width="13.109375" style="3" bestFit="1" customWidth="1"/>
    <col min="4103" max="4103" width="9.44140625" style="3" customWidth="1"/>
    <col min="4104" max="4104" width="13.5546875" style="3" customWidth="1"/>
    <col min="4105" max="4105" width="10.5546875" style="3" bestFit="1" customWidth="1"/>
    <col min="4106" max="4107" width="10.5546875" style="3" customWidth="1"/>
    <col min="4108" max="4108" width="13.109375" style="3" bestFit="1" customWidth="1"/>
    <col min="4109" max="4109" width="9.44140625" style="3" customWidth="1"/>
    <col min="4110" max="4110" width="13.88671875" style="3" customWidth="1"/>
    <col min="4111" max="4111" width="10.5546875" style="3" bestFit="1" customWidth="1"/>
    <col min="4112" max="4113" width="10.5546875" style="3" customWidth="1"/>
    <col min="4114" max="4114" width="13.109375" style="3" bestFit="1" customWidth="1"/>
    <col min="4115" max="4115" width="9.44140625" style="3" customWidth="1"/>
    <col min="4116" max="4116" width="13.88671875" style="3" customWidth="1"/>
    <col min="4117" max="4117" width="10.5546875" style="3" bestFit="1" customWidth="1"/>
    <col min="4118" max="4119" width="10.5546875" style="3" customWidth="1"/>
    <col min="4120" max="4120" width="13.109375" style="3" bestFit="1" customWidth="1"/>
    <col min="4121" max="4121" width="9.44140625" style="3" customWidth="1"/>
    <col min="4122" max="4122" width="13.88671875" style="3" customWidth="1"/>
    <col min="4123" max="4123" width="10.5546875" style="3" bestFit="1" customWidth="1"/>
    <col min="4124" max="4125" width="10.5546875" style="3" customWidth="1"/>
    <col min="4126" max="4126" width="13.109375" style="3" bestFit="1" customWidth="1"/>
    <col min="4127" max="4352" width="9.109375" style="3"/>
    <col min="4353" max="4353" width="27.44140625" style="3" customWidth="1"/>
    <col min="4354" max="4354" width="13.88671875" style="3" customWidth="1"/>
    <col min="4355" max="4355" width="10.5546875" style="3" bestFit="1" customWidth="1"/>
    <col min="4356" max="4357" width="10.5546875" style="3" customWidth="1"/>
    <col min="4358" max="4358" width="13.109375" style="3" bestFit="1" customWidth="1"/>
    <col min="4359" max="4359" width="9.44140625" style="3" customWidth="1"/>
    <col min="4360" max="4360" width="13.5546875" style="3" customWidth="1"/>
    <col min="4361" max="4361" width="10.5546875" style="3" bestFit="1" customWidth="1"/>
    <col min="4362" max="4363" width="10.5546875" style="3" customWidth="1"/>
    <col min="4364" max="4364" width="13.109375" style="3" bestFit="1" customWidth="1"/>
    <col min="4365" max="4365" width="9.44140625" style="3" customWidth="1"/>
    <col min="4366" max="4366" width="13.88671875" style="3" customWidth="1"/>
    <col min="4367" max="4367" width="10.5546875" style="3" bestFit="1" customWidth="1"/>
    <col min="4368" max="4369" width="10.5546875" style="3" customWidth="1"/>
    <col min="4370" max="4370" width="13.109375" style="3" bestFit="1" customWidth="1"/>
    <col min="4371" max="4371" width="9.44140625" style="3" customWidth="1"/>
    <col min="4372" max="4372" width="13.88671875" style="3" customWidth="1"/>
    <col min="4373" max="4373" width="10.5546875" style="3" bestFit="1" customWidth="1"/>
    <col min="4374" max="4375" width="10.5546875" style="3" customWidth="1"/>
    <col min="4376" max="4376" width="13.109375" style="3" bestFit="1" customWidth="1"/>
    <col min="4377" max="4377" width="9.44140625" style="3" customWidth="1"/>
    <col min="4378" max="4378" width="13.88671875" style="3" customWidth="1"/>
    <col min="4379" max="4379" width="10.5546875" style="3" bestFit="1" customWidth="1"/>
    <col min="4380" max="4381" width="10.5546875" style="3" customWidth="1"/>
    <col min="4382" max="4382" width="13.109375" style="3" bestFit="1" customWidth="1"/>
    <col min="4383" max="4608" width="9.109375" style="3"/>
    <col min="4609" max="4609" width="27.44140625" style="3" customWidth="1"/>
    <col min="4610" max="4610" width="13.88671875" style="3" customWidth="1"/>
    <col min="4611" max="4611" width="10.5546875" style="3" bestFit="1" customWidth="1"/>
    <col min="4612" max="4613" width="10.5546875" style="3" customWidth="1"/>
    <col min="4614" max="4614" width="13.109375" style="3" bestFit="1" customWidth="1"/>
    <col min="4615" max="4615" width="9.44140625" style="3" customWidth="1"/>
    <col min="4616" max="4616" width="13.5546875" style="3" customWidth="1"/>
    <col min="4617" max="4617" width="10.5546875" style="3" bestFit="1" customWidth="1"/>
    <col min="4618" max="4619" width="10.5546875" style="3" customWidth="1"/>
    <col min="4620" max="4620" width="13.109375" style="3" bestFit="1" customWidth="1"/>
    <col min="4621" max="4621" width="9.44140625" style="3" customWidth="1"/>
    <col min="4622" max="4622" width="13.88671875" style="3" customWidth="1"/>
    <col min="4623" max="4623" width="10.5546875" style="3" bestFit="1" customWidth="1"/>
    <col min="4624" max="4625" width="10.5546875" style="3" customWidth="1"/>
    <col min="4626" max="4626" width="13.109375" style="3" bestFit="1" customWidth="1"/>
    <col min="4627" max="4627" width="9.44140625" style="3" customWidth="1"/>
    <col min="4628" max="4628" width="13.88671875" style="3" customWidth="1"/>
    <col min="4629" max="4629" width="10.5546875" style="3" bestFit="1" customWidth="1"/>
    <col min="4630" max="4631" width="10.5546875" style="3" customWidth="1"/>
    <col min="4632" max="4632" width="13.109375" style="3" bestFit="1" customWidth="1"/>
    <col min="4633" max="4633" width="9.44140625" style="3" customWidth="1"/>
    <col min="4634" max="4634" width="13.88671875" style="3" customWidth="1"/>
    <col min="4635" max="4635" width="10.5546875" style="3" bestFit="1" customWidth="1"/>
    <col min="4636" max="4637" width="10.5546875" style="3" customWidth="1"/>
    <col min="4638" max="4638" width="13.109375" style="3" bestFit="1" customWidth="1"/>
    <col min="4639" max="4864" width="9.109375" style="3"/>
    <col min="4865" max="4865" width="27.44140625" style="3" customWidth="1"/>
    <col min="4866" max="4866" width="13.88671875" style="3" customWidth="1"/>
    <col min="4867" max="4867" width="10.5546875" style="3" bestFit="1" customWidth="1"/>
    <col min="4868" max="4869" width="10.5546875" style="3" customWidth="1"/>
    <col min="4870" max="4870" width="13.109375" style="3" bestFit="1" customWidth="1"/>
    <col min="4871" max="4871" width="9.44140625" style="3" customWidth="1"/>
    <col min="4872" max="4872" width="13.5546875" style="3" customWidth="1"/>
    <col min="4873" max="4873" width="10.5546875" style="3" bestFit="1" customWidth="1"/>
    <col min="4874" max="4875" width="10.5546875" style="3" customWidth="1"/>
    <col min="4876" max="4876" width="13.109375" style="3" bestFit="1" customWidth="1"/>
    <col min="4877" max="4877" width="9.44140625" style="3" customWidth="1"/>
    <col min="4878" max="4878" width="13.88671875" style="3" customWidth="1"/>
    <col min="4879" max="4879" width="10.5546875" style="3" bestFit="1" customWidth="1"/>
    <col min="4880" max="4881" width="10.5546875" style="3" customWidth="1"/>
    <col min="4882" max="4882" width="13.109375" style="3" bestFit="1" customWidth="1"/>
    <col min="4883" max="4883" width="9.44140625" style="3" customWidth="1"/>
    <col min="4884" max="4884" width="13.88671875" style="3" customWidth="1"/>
    <col min="4885" max="4885" width="10.5546875" style="3" bestFit="1" customWidth="1"/>
    <col min="4886" max="4887" width="10.5546875" style="3" customWidth="1"/>
    <col min="4888" max="4888" width="13.109375" style="3" bestFit="1" customWidth="1"/>
    <col min="4889" max="4889" width="9.44140625" style="3" customWidth="1"/>
    <col min="4890" max="4890" width="13.88671875" style="3" customWidth="1"/>
    <col min="4891" max="4891" width="10.5546875" style="3" bestFit="1" customWidth="1"/>
    <col min="4892" max="4893" width="10.5546875" style="3" customWidth="1"/>
    <col min="4894" max="4894" width="13.109375" style="3" bestFit="1" customWidth="1"/>
    <col min="4895" max="5120" width="9.109375" style="3"/>
    <col min="5121" max="5121" width="27.44140625" style="3" customWidth="1"/>
    <col min="5122" max="5122" width="13.88671875" style="3" customWidth="1"/>
    <col min="5123" max="5123" width="10.5546875" style="3" bestFit="1" customWidth="1"/>
    <col min="5124" max="5125" width="10.5546875" style="3" customWidth="1"/>
    <col min="5126" max="5126" width="13.109375" style="3" bestFit="1" customWidth="1"/>
    <col min="5127" max="5127" width="9.44140625" style="3" customWidth="1"/>
    <col min="5128" max="5128" width="13.5546875" style="3" customWidth="1"/>
    <col min="5129" max="5129" width="10.5546875" style="3" bestFit="1" customWidth="1"/>
    <col min="5130" max="5131" width="10.5546875" style="3" customWidth="1"/>
    <col min="5132" max="5132" width="13.109375" style="3" bestFit="1" customWidth="1"/>
    <col min="5133" max="5133" width="9.44140625" style="3" customWidth="1"/>
    <col min="5134" max="5134" width="13.88671875" style="3" customWidth="1"/>
    <col min="5135" max="5135" width="10.5546875" style="3" bestFit="1" customWidth="1"/>
    <col min="5136" max="5137" width="10.5546875" style="3" customWidth="1"/>
    <col min="5138" max="5138" width="13.109375" style="3" bestFit="1" customWidth="1"/>
    <col min="5139" max="5139" width="9.44140625" style="3" customWidth="1"/>
    <col min="5140" max="5140" width="13.88671875" style="3" customWidth="1"/>
    <col min="5141" max="5141" width="10.5546875" style="3" bestFit="1" customWidth="1"/>
    <col min="5142" max="5143" width="10.5546875" style="3" customWidth="1"/>
    <col min="5144" max="5144" width="13.109375" style="3" bestFit="1" customWidth="1"/>
    <col min="5145" max="5145" width="9.44140625" style="3" customWidth="1"/>
    <col min="5146" max="5146" width="13.88671875" style="3" customWidth="1"/>
    <col min="5147" max="5147" width="10.5546875" style="3" bestFit="1" customWidth="1"/>
    <col min="5148" max="5149" width="10.5546875" style="3" customWidth="1"/>
    <col min="5150" max="5150" width="13.109375" style="3" bestFit="1" customWidth="1"/>
    <col min="5151" max="5376" width="9.109375" style="3"/>
    <col min="5377" max="5377" width="27.44140625" style="3" customWidth="1"/>
    <col min="5378" max="5378" width="13.88671875" style="3" customWidth="1"/>
    <col min="5379" max="5379" width="10.5546875" style="3" bestFit="1" customWidth="1"/>
    <col min="5380" max="5381" width="10.5546875" style="3" customWidth="1"/>
    <col min="5382" max="5382" width="13.109375" style="3" bestFit="1" customWidth="1"/>
    <col min="5383" max="5383" width="9.44140625" style="3" customWidth="1"/>
    <col min="5384" max="5384" width="13.5546875" style="3" customWidth="1"/>
    <col min="5385" max="5385" width="10.5546875" style="3" bestFit="1" customWidth="1"/>
    <col min="5386" max="5387" width="10.5546875" style="3" customWidth="1"/>
    <col min="5388" max="5388" width="13.109375" style="3" bestFit="1" customWidth="1"/>
    <col min="5389" max="5389" width="9.44140625" style="3" customWidth="1"/>
    <col min="5390" max="5390" width="13.88671875" style="3" customWidth="1"/>
    <col min="5391" max="5391" width="10.5546875" style="3" bestFit="1" customWidth="1"/>
    <col min="5392" max="5393" width="10.5546875" style="3" customWidth="1"/>
    <col min="5394" max="5394" width="13.109375" style="3" bestFit="1" customWidth="1"/>
    <col min="5395" max="5395" width="9.44140625" style="3" customWidth="1"/>
    <col min="5396" max="5396" width="13.88671875" style="3" customWidth="1"/>
    <col min="5397" max="5397" width="10.5546875" style="3" bestFit="1" customWidth="1"/>
    <col min="5398" max="5399" width="10.5546875" style="3" customWidth="1"/>
    <col min="5400" max="5400" width="13.109375" style="3" bestFit="1" customWidth="1"/>
    <col min="5401" max="5401" width="9.44140625" style="3" customWidth="1"/>
    <col min="5402" max="5402" width="13.88671875" style="3" customWidth="1"/>
    <col min="5403" max="5403" width="10.5546875" style="3" bestFit="1" customWidth="1"/>
    <col min="5404" max="5405" width="10.5546875" style="3" customWidth="1"/>
    <col min="5406" max="5406" width="13.109375" style="3" bestFit="1" customWidth="1"/>
    <col min="5407" max="5632" width="9.109375" style="3"/>
    <col min="5633" max="5633" width="27.44140625" style="3" customWidth="1"/>
    <col min="5634" max="5634" width="13.88671875" style="3" customWidth="1"/>
    <col min="5635" max="5635" width="10.5546875" style="3" bestFit="1" customWidth="1"/>
    <col min="5636" max="5637" width="10.5546875" style="3" customWidth="1"/>
    <col min="5638" max="5638" width="13.109375" style="3" bestFit="1" customWidth="1"/>
    <col min="5639" max="5639" width="9.44140625" style="3" customWidth="1"/>
    <col min="5640" max="5640" width="13.5546875" style="3" customWidth="1"/>
    <col min="5641" max="5641" width="10.5546875" style="3" bestFit="1" customWidth="1"/>
    <col min="5642" max="5643" width="10.5546875" style="3" customWidth="1"/>
    <col min="5644" max="5644" width="13.109375" style="3" bestFit="1" customWidth="1"/>
    <col min="5645" max="5645" width="9.44140625" style="3" customWidth="1"/>
    <col min="5646" max="5646" width="13.88671875" style="3" customWidth="1"/>
    <col min="5647" max="5647" width="10.5546875" style="3" bestFit="1" customWidth="1"/>
    <col min="5648" max="5649" width="10.5546875" style="3" customWidth="1"/>
    <col min="5650" max="5650" width="13.109375" style="3" bestFit="1" customWidth="1"/>
    <col min="5651" max="5651" width="9.44140625" style="3" customWidth="1"/>
    <col min="5652" max="5652" width="13.88671875" style="3" customWidth="1"/>
    <col min="5653" max="5653" width="10.5546875" style="3" bestFit="1" customWidth="1"/>
    <col min="5654" max="5655" width="10.5546875" style="3" customWidth="1"/>
    <col min="5656" max="5656" width="13.109375" style="3" bestFit="1" customWidth="1"/>
    <col min="5657" max="5657" width="9.44140625" style="3" customWidth="1"/>
    <col min="5658" max="5658" width="13.88671875" style="3" customWidth="1"/>
    <col min="5659" max="5659" width="10.5546875" style="3" bestFit="1" customWidth="1"/>
    <col min="5660" max="5661" width="10.5546875" style="3" customWidth="1"/>
    <col min="5662" max="5662" width="13.109375" style="3" bestFit="1" customWidth="1"/>
    <col min="5663" max="5888" width="9.109375" style="3"/>
    <col min="5889" max="5889" width="27.44140625" style="3" customWidth="1"/>
    <col min="5890" max="5890" width="13.88671875" style="3" customWidth="1"/>
    <col min="5891" max="5891" width="10.5546875" style="3" bestFit="1" customWidth="1"/>
    <col min="5892" max="5893" width="10.5546875" style="3" customWidth="1"/>
    <col min="5894" max="5894" width="13.109375" style="3" bestFit="1" customWidth="1"/>
    <col min="5895" max="5895" width="9.44140625" style="3" customWidth="1"/>
    <col min="5896" max="5896" width="13.5546875" style="3" customWidth="1"/>
    <col min="5897" max="5897" width="10.5546875" style="3" bestFit="1" customWidth="1"/>
    <col min="5898" max="5899" width="10.5546875" style="3" customWidth="1"/>
    <col min="5900" max="5900" width="13.109375" style="3" bestFit="1" customWidth="1"/>
    <col min="5901" max="5901" width="9.44140625" style="3" customWidth="1"/>
    <col min="5902" max="5902" width="13.88671875" style="3" customWidth="1"/>
    <col min="5903" max="5903" width="10.5546875" style="3" bestFit="1" customWidth="1"/>
    <col min="5904" max="5905" width="10.5546875" style="3" customWidth="1"/>
    <col min="5906" max="5906" width="13.109375" style="3" bestFit="1" customWidth="1"/>
    <col min="5907" max="5907" width="9.44140625" style="3" customWidth="1"/>
    <col min="5908" max="5908" width="13.88671875" style="3" customWidth="1"/>
    <col min="5909" max="5909" width="10.5546875" style="3" bestFit="1" customWidth="1"/>
    <col min="5910" max="5911" width="10.5546875" style="3" customWidth="1"/>
    <col min="5912" max="5912" width="13.109375" style="3" bestFit="1" customWidth="1"/>
    <col min="5913" max="5913" width="9.44140625" style="3" customWidth="1"/>
    <col min="5914" max="5914" width="13.88671875" style="3" customWidth="1"/>
    <col min="5915" max="5915" width="10.5546875" style="3" bestFit="1" customWidth="1"/>
    <col min="5916" max="5917" width="10.5546875" style="3" customWidth="1"/>
    <col min="5918" max="5918" width="13.109375" style="3" bestFit="1" customWidth="1"/>
    <col min="5919" max="6144" width="9.109375" style="3"/>
    <col min="6145" max="6145" width="27.44140625" style="3" customWidth="1"/>
    <col min="6146" max="6146" width="13.88671875" style="3" customWidth="1"/>
    <col min="6147" max="6147" width="10.5546875" style="3" bestFit="1" customWidth="1"/>
    <col min="6148" max="6149" width="10.5546875" style="3" customWidth="1"/>
    <col min="6150" max="6150" width="13.109375" style="3" bestFit="1" customWidth="1"/>
    <col min="6151" max="6151" width="9.44140625" style="3" customWidth="1"/>
    <col min="6152" max="6152" width="13.5546875" style="3" customWidth="1"/>
    <col min="6153" max="6153" width="10.5546875" style="3" bestFit="1" customWidth="1"/>
    <col min="6154" max="6155" width="10.5546875" style="3" customWidth="1"/>
    <col min="6156" max="6156" width="13.109375" style="3" bestFit="1" customWidth="1"/>
    <col min="6157" max="6157" width="9.44140625" style="3" customWidth="1"/>
    <col min="6158" max="6158" width="13.88671875" style="3" customWidth="1"/>
    <col min="6159" max="6159" width="10.5546875" style="3" bestFit="1" customWidth="1"/>
    <col min="6160" max="6161" width="10.5546875" style="3" customWidth="1"/>
    <col min="6162" max="6162" width="13.109375" style="3" bestFit="1" customWidth="1"/>
    <col min="6163" max="6163" width="9.44140625" style="3" customWidth="1"/>
    <col min="6164" max="6164" width="13.88671875" style="3" customWidth="1"/>
    <col min="6165" max="6165" width="10.5546875" style="3" bestFit="1" customWidth="1"/>
    <col min="6166" max="6167" width="10.5546875" style="3" customWidth="1"/>
    <col min="6168" max="6168" width="13.109375" style="3" bestFit="1" customWidth="1"/>
    <col min="6169" max="6169" width="9.44140625" style="3" customWidth="1"/>
    <col min="6170" max="6170" width="13.88671875" style="3" customWidth="1"/>
    <col min="6171" max="6171" width="10.5546875" style="3" bestFit="1" customWidth="1"/>
    <col min="6172" max="6173" width="10.5546875" style="3" customWidth="1"/>
    <col min="6174" max="6174" width="13.109375" style="3" bestFit="1" customWidth="1"/>
    <col min="6175" max="6400" width="9.109375" style="3"/>
    <col min="6401" max="6401" width="27.44140625" style="3" customWidth="1"/>
    <col min="6402" max="6402" width="13.88671875" style="3" customWidth="1"/>
    <col min="6403" max="6403" width="10.5546875" style="3" bestFit="1" customWidth="1"/>
    <col min="6404" max="6405" width="10.5546875" style="3" customWidth="1"/>
    <col min="6406" max="6406" width="13.109375" style="3" bestFit="1" customWidth="1"/>
    <col min="6407" max="6407" width="9.44140625" style="3" customWidth="1"/>
    <col min="6408" max="6408" width="13.5546875" style="3" customWidth="1"/>
    <col min="6409" max="6409" width="10.5546875" style="3" bestFit="1" customWidth="1"/>
    <col min="6410" max="6411" width="10.5546875" style="3" customWidth="1"/>
    <col min="6412" max="6412" width="13.109375" style="3" bestFit="1" customWidth="1"/>
    <col min="6413" max="6413" width="9.44140625" style="3" customWidth="1"/>
    <col min="6414" max="6414" width="13.88671875" style="3" customWidth="1"/>
    <col min="6415" max="6415" width="10.5546875" style="3" bestFit="1" customWidth="1"/>
    <col min="6416" max="6417" width="10.5546875" style="3" customWidth="1"/>
    <col min="6418" max="6418" width="13.109375" style="3" bestFit="1" customWidth="1"/>
    <col min="6419" max="6419" width="9.44140625" style="3" customWidth="1"/>
    <col min="6420" max="6420" width="13.88671875" style="3" customWidth="1"/>
    <col min="6421" max="6421" width="10.5546875" style="3" bestFit="1" customWidth="1"/>
    <col min="6422" max="6423" width="10.5546875" style="3" customWidth="1"/>
    <col min="6424" max="6424" width="13.109375" style="3" bestFit="1" customWidth="1"/>
    <col min="6425" max="6425" width="9.44140625" style="3" customWidth="1"/>
    <col min="6426" max="6426" width="13.88671875" style="3" customWidth="1"/>
    <col min="6427" max="6427" width="10.5546875" style="3" bestFit="1" customWidth="1"/>
    <col min="6428" max="6429" width="10.5546875" style="3" customWidth="1"/>
    <col min="6430" max="6430" width="13.109375" style="3" bestFit="1" customWidth="1"/>
    <col min="6431" max="6656" width="9.109375" style="3"/>
    <col min="6657" max="6657" width="27.44140625" style="3" customWidth="1"/>
    <col min="6658" max="6658" width="13.88671875" style="3" customWidth="1"/>
    <col min="6659" max="6659" width="10.5546875" style="3" bestFit="1" customWidth="1"/>
    <col min="6660" max="6661" width="10.5546875" style="3" customWidth="1"/>
    <col min="6662" max="6662" width="13.109375" style="3" bestFit="1" customWidth="1"/>
    <col min="6663" max="6663" width="9.44140625" style="3" customWidth="1"/>
    <col min="6664" max="6664" width="13.5546875" style="3" customWidth="1"/>
    <col min="6665" max="6665" width="10.5546875" style="3" bestFit="1" customWidth="1"/>
    <col min="6666" max="6667" width="10.5546875" style="3" customWidth="1"/>
    <col min="6668" max="6668" width="13.109375" style="3" bestFit="1" customWidth="1"/>
    <col min="6669" max="6669" width="9.44140625" style="3" customWidth="1"/>
    <col min="6670" max="6670" width="13.88671875" style="3" customWidth="1"/>
    <col min="6671" max="6671" width="10.5546875" style="3" bestFit="1" customWidth="1"/>
    <col min="6672" max="6673" width="10.5546875" style="3" customWidth="1"/>
    <col min="6674" max="6674" width="13.109375" style="3" bestFit="1" customWidth="1"/>
    <col min="6675" max="6675" width="9.44140625" style="3" customWidth="1"/>
    <col min="6676" max="6676" width="13.88671875" style="3" customWidth="1"/>
    <col min="6677" max="6677" width="10.5546875" style="3" bestFit="1" customWidth="1"/>
    <col min="6678" max="6679" width="10.5546875" style="3" customWidth="1"/>
    <col min="6680" max="6680" width="13.109375" style="3" bestFit="1" customWidth="1"/>
    <col min="6681" max="6681" width="9.44140625" style="3" customWidth="1"/>
    <col min="6682" max="6682" width="13.88671875" style="3" customWidth="1"/>
    <col min="6683" max="6683" width="10.5546875" style="3" bestFit="1" customWidth="1"/>
    <col min="6684" max="6685" width="10.5546875" style="3" customWidth="1"/>
    <col min="6686" max="6686" width="13.109375" style="3" bestFit="1" customWidth="1"/>
    <col min="6687" max="6912" width="9.109375" style="3"/>
    <col min="6913" max="6913" width="27.44140625" style="3" customWidth="1"/>
    <col min="6914" max="6914" width="13.88671875" style="3" customWidth="1"/>
    <col min="6915" max="6915" width="10.5546875" style="3" bestFit="1" customWidth="1"/>
    <col min="6916" max="6917" width="10.5546875" style="3" customWidth="1"/>
    <col min="6918" max="6918" width="13.109375" style="3" bestFit="1" customWidth="1"/>
    <col min="6919" max="6919" width="9.44140625" style="3" customWidth="1"/>
    <col min="6920" max="6920" width="13.5546875" style="3" customWidth="1"/>
    <col min="6921" max="6921" width="10.5546875" style="3" bestFit="1" customWidth="1"/>
    <col min="6922" max="6923" width="10.5546875" style="3" customWidth="1"/>
    <col min="6924" max="6924" width="13.109375" style="3" bestFit="1" customWidth="1"/>
    <col min="6925" max="6925" width="9.44140625" style="3" customWidth="1"/>
    <col min="6926" max="6926" width="13.88671875" style="3" customWidth="1"/>
    <col min="6927" max="6927" width="10.5546875" style="3" bestFit="1" customWidth="1"/>
    <col min="6928" max="6929" width="10.5546875" style="3" customWidth="1"/>
    <col min="6930" max="6930" width="13.109375" style="3" bestFit="1" customWidth="1"/>
    <col min="6931" max="6931" width="9.44140625" style="3" customWidth="1"/>
    <col min="6932" max="6932" width="13.88671875" style="3" customWidth="1"/>
    <col min="6933" max="6933" width="10.5546875" style="3" bestFit="1" customWidth="1"/>
    <col min="6934" max="6935" width="10.5546875" style="3" customWidth="1"/>
    <col min="6936" max="6936" width="13.109375" style="3" bestFit="1" customWidth="1"/>
    <col min="6937" max="6937" width="9.44140625" style="3" customWidth="1"/>
    <col min="6938" max="6938" width="13.88671875" style="3" customWidth="1"/>
    <col min="6939" max="6939" width="10.5546875" style="3" bestFit="1" customWidth="1"/>
    <col min="6940" max="6941" width="10.5546875" style="3" customWidth="1"/>
    <col min="6942" max="6942" width="13.109375" style="3" bestFit="1" customWidth="1"/>
    <col min="6943" max="7168" width="9.109375" style="3"/>
    <col min="7169" max="7169" width="27.44140625" style="3" customWidth="1"/>
    <col min="7170" max="7170" width="13.88671875" style="3" customWidth="1"/>
    <col min="7171" max="7171" width="10.5546875" style="3" bestFit="1" customWidth="1"/>
    <col min="7172" max="7173" width="10.5546875" style="3" customWidth="1"/>
    <col min="7174" max="7174" width="13.109375" style="3" bestFit="1" customWidth="1"/>
    <col min="7175" max="7175" width="9.44140625" style="3" customWidth="1"/>
    <col min="7176" max="7176" width="13.5546875" style="3" customWidth="1"/>
    <col min="7177" max="7177" width="10.5546875" style="3" bestFit="1" customWidth="1"/>
    <col min="7178" max="7179" width="10.5546875" style="3" customWidth="1"/>
    <col min="7180" max="7180" width="13.109375" style="3" bestFit="1" customWidth="1"/>
    <col min="7181" max="7181" width="9.44140625" style="3" customWidth="1"/>
    <col min="7182" max="7182" width="13.88671875" style="3" customWidth="1"/>
    <col min="7183" max="7183" width="10.5546875" style="3" bestFit="1" customWidth="1"/>
    <col min="7184" max="7185" width="10.5546875" style="3" customWidth="1"/>
    <col min="7186" max="7186" width="13.109375" style="3" bestFit="1" customWidth="1"/>
    <col min="7187" max="7187" width="9.44140625" style="3" customWidth="1"/>
    <col min="7188" max="7188" width="13.88671875" style="3" customWidth="1"/>
    <col min="7189" max="7189" width="10.5546875" style="3" bestFit="1" customWidth="1"/>
    <col min="7190" max="7191" width="10.5546875" style="3" customWidth="1"/>
    <col min="7192" max="7192" width="13.109375" style="3" bestFit="1" customWidth="1"/>
    <col min="7193" max="7193" width="9.44140625" style="3" customWidth="1"/>
    <col min="7194" max="7194" width="13.88671875" style="3" customWidth="1"/>
    <col min="7195" max="7195" width="10.5546875" style="3" bestFit="1" customWidth="1"/>
    <col min="7196" max="7197" width="10.5546875" style="3" customWidth="1"/>
    <col min="7198" max="7198" width="13.109375" style="3" bestFit="1" customWidth="1"/>
    <col min="7199" max="7424" width="9.109375" style="3"/>
    <col min="7425" max="7425" width="27.44140625" style="3" customWidth="1"/>
    <col min="7426" max="7426" width="13.88671875" style="3" customWidth="1"/>
    <col min="7427" max="7427" width="10.5546875" style="3" bestFit="1" customWidth="1"/>
    <col min="7428" max="7429" width="10.5546875" style="3" customWidth="1"/>
    <col min="7430" max="7430" width="13.109375" style="3" bestFit="1" customWidth="1"/>
    <col min="7431" max="7431" width="9.44140625" style="3" customWidth="1"/>
    <col min="7432" max="7432" width="13.5546875" style="3" customWidth="1"/>
    <col min="7433" max="7433" width="10.5546875" style="3" bestFit="1" customWidth="1"/>
    <col min="7434" max="7435" width="10.5546875" style="3" customWidth="1"/>
    <col min="7436" max="7436" width="13.109375" style="3" bestFit="1" customWidth="1"/>
    <col min="7437" max="7437" width="9.44140625" style="3" customWidth="1"/>
    <col min="7438" max="7438" width="13.88671875" style="3" customWidth="1"/>
    <col min="7439" max="7439" width="10.5546875" style="3" bestFit="1" customWidth="1"/>
    <col min="7440" max="7441" width="10.5546875" style="3" customWidth="1"/>
    <col min="7442" max="7442" width="13.109375" style="3" bestFit="1" customWidth="1"/>
    <col min="7443" max="7443" width="9.44140625" style="3" customWidth="1"/>
    <col min="7444" max="7444" width="13.88671875" style="3" customWidth="1"/>
    <col min="7445" max="7445" width="10.5546875" style="3" bestFit="1" customWidth="1"/>
    <col min="7446" max="7447" width="10.5546875" style="3" customWidth="1"/>
    <col min="7448" max="7448" width="13.109375" style="3" bestFit="1" customWidth="1"/>
    <col min="7449" max="7449" width="9.44140625" style="3" customWidth="1"/>
    <col min="7450" max="7450" width="13.88671875" style="3" customWidth="1"/>
    <col min="7451" max="7451" width="10.5546875" style="3" bestFit="1" customWidth="1"/>
    <col min="7452" max="7453" width="10.5546875" style="3" customWidth="1"/>
    <col min="7454" max="7454" width="13.109375" style="3" bestFit="1" customWidth="1"/>
    <col min="7455" max="7680" width="9.109375" style="3"/>
    <col min="7681" max="7681" width="27.44140625" style="3" customWidth="1"/>
    <col min="7682" max="7682" width="13.88671875" style="3" customWidth="1"/>
    <col min="7683" max="7683" width="10.5546875" style="3" bestFit="1" customWidth="1"/>
    <col min="7684" max="7685" width="10.5546875" style="3" customWidth="1"/>
    <col min="7686" max="7686" width="13.109375" style="3" bestFit="1" customWidth="1"/>
    <col min="7687" max="7687" width="9.44140625" style="3" customWidth="1"/>
    <col min="7688" max="7688" width="13.5546875" style="3" customWidth="1"/>
    <col min="7689" max="7689" width="10.5546875" style="3" bestFit="1" customWidth="1"/>
    <col min="7690" max="7691" width="10.5546875" style="3" customWidth="1"/>
    <col min="7692" max="7692" width="13.109375" style="3" bestFit="1" customWidth="1"/>
    <col min="7693" max="7693" width="9.44140625" style="3" customWidth="1"/>
    <col min="7694" max="7694" width="13.88671875" style="3" customWidth="1"/>
    <col min="7695" max="7695" width="10.5546875" style="3" bestFit="1" customWidth="1"/>
    <col min="7696" max="7697" width="10.5546875" style="3" customWidth="1"/>
    <col min="7698" max="7698" width="13.109375" style="3" bestFit="1" customWidth="1"/>
    <col min="7699" max="7699" width="9.44140625" style="3" customWidth="1"/>
    <col min="7700" max="7700" width="13.88671875" style="3" customWidth="1"/>
    <col min="7701" max="7701" width="10.5546875" style="3" bestFit="1" customWidth="1"/>
    <col min="7702" max="7703" width="10.5546875" style="3" customWidth="1"/>
    <col min="7704" max="7704" width="13.109375" style="3" bestFit="1" customWidth="1"/>
    <col min="7705" max="7705" width="9.44140625" style="3" customWidth="1"/>
    <col min="7706" max="7706" width="13.88671875" style="3" customWidth="1"/>
    <col min="7707" max="7707" width="10.5546875" style="3" bestFit="1" customWidth="1"/>
    <col min="7708" max="7709" width="10.5546875" style="3" customWidth="1"/>
    <col min="7710" max="7710" width="13.109375" style="3" bestFit="1" customWidth="1"/>
    <col min="7711" max="7936" width="9.109375" style="3"/>
    <col min="7937" max="7937" width="27.44140625" style="3" customWidth="1"/>
    <col min="7938" max="7938" width="13.88671875" style="3" customWidth="1"/>
    <col min="7939" max="7939" width="10.5546875" style="3" bestFit="1" customWidth="1"/>
    <col min="7940" max="7941" width="10.5546875" style="3" customWidth="1"/>
    <col min="7942" max="7942" width="13.109375" style="3" bestFit="1" customWidth="1"/>
    <col min="7943" max="7943" width="9.44140625" style="3" customWidth="1"/>
    <col min="7944" max="7944" width="13.5546875" style="3" customWidth="1"/>
    <col min="7945" max="7945" width="10.5546875" style="3" bestFit="1" customWidth="1"/>
    <col min="7946" max="7947" width="10.5546875" style="3" customWidth="1"/>
    <col min="7948" max="7948" width="13.109375" style="3" bestFit="1" customWidth="1"/>
    <col min="7949" max="7949" width="9.44140625" style="3" customWidth="1"/>
    <col min="7950" max="7950" width="13.88671875" style="3" customWidth="1"/>
    <col min="7951" max="7951" width="10.5546875" style="3" bestFit="1" customWidth="1"/>
    <col min="7952" max="7953" width="10.5546875" style="3" customWidth="1"/>
    <col min="7954" max="7954" width="13.109375" style="3" bestFit="1" customWidth="1"/>
    <col min="7955" max="7955" width="9.44140625" style="3" customWidth="1"/>
    <col min="7956" max="7956" width="13.88671875" style="3" customWidth="1"/>
    <col min="7957" max="7957" width="10.5546875" style="3" bestFit="1" customWidth="1"/>
    <col min="7958" max="7959" width="10.5546875" style="3" customWidth="1"/>
    <col min="7960" max="7960" width="13.109375" style="3" bestFit="1" customWidth="1"/>
    <col min="7961" max="7961" width="9.44140625" style="3" customWidth="1"/>
    <col min="7962" max="7962" width="13.88671875" style="3" customWidth="1"/>
    <col min="7963" max="7963" width="10.5546875" style="3" bestFit="1" customWidth="1"/>
    <col min="7964" max="7965" width="10.5546875" style="3" customWidth="1"/>
    <col min="7966" max="7966" width="13.109375" style="3" bestFit="1" customWidth="1"/>
    <col min="7967" max="8192" width="9.109375" style="3"/>
    <col min="8193" max="8193" width="27.44140625" style="3" customWidth="1"/>
    <col min="8194" max="8194" width="13.88671875" style="3" customWidth="1"/>
    <col min="8195" max="8195" width="10.5546875" style="3" bestFit="1" customWidth="1"/>
    <col min="8196" max="8197" width="10.5546875" style="3" customWidth="1"/>
    <col min="8198" max="8198" width="13.109375" style="3" bestFit="1" customWidth="1"/>
    <col min="8199" max="8199" width="9.44140625" style="3" customWidth="1"/>
    <col min="8200" max="8200" width="13.5546875" style="3" customWidth="1"/>
    <col min="8201" max="8201" width="10.5546875" style="3" bestFit="1" customWidth="1"/>
    <col min="8202" max="8203" width="10.5546875" style="3" customWidth="1"/>
    <col min="8204" max="8204" width="13.109375" style="3" bestFit="1" customWidth="1"/>
    <col min="8205" max="8205" width="9.44140625" style="3" customWidth="1"/>
    <col min="8206" max="8206" width="13.88671875" style="3" customWidth="1"/>
    <col min="8207" max="8207" width="10.5546875" style="3" bestFit="1" customWidth="1"/>
    <col min="8208" max="8209" width="10.5546875" style="3" customWidth="1"/>
    <col min="8210" max="8210" width="13.109375" style="3" bestFit="1" customWidth="1"/>
    <col min="8211" max="8211" width="9.44140625" style="3" customWidth="1"/>
    <col min="8212" max="8212" width="13.88671875" style="3" customWidth="1"/>
    <col min="8213" max="8213" width="10.5546875" style="3" bestFit="1" customWidth="1"/>
    <col min="8214" max="8215" width="10.5546875" style="3" customWidth="1"/>
    <col min="8216" max="8216" width="13.109375" style="3" bestFit="1" customWidth="1"/>
    <col min="8217" max="8217" width="9.44140625" style="3" customWidth="1"/>
    <col min="8218" max="8218" width="13.88671875" style="3" customWidth="1"/>
    <col min="8219" max="8219" width="10.5546875" style="3" bestFit="1" customWidth="1"/>
    <col min="8220" max="8221" width="10.5546875" style="3" customWidth="1"/>
    <col min="8222" max="8222" width="13.109375" style="3" bestFit="1" customWidth="1"/>
    <col min="8223" max="8448" width="9.109375" style="3"/>
    <col min="8449" max="8449" width="27.44140625" style="3" customWidth="1"/>
    <col min="8450" max="8450" width="13.88671875" style="3" customWidth="1"/>
    <col min="8451" max="8451" width="10.5546875" style="3" bestFit="1" customWidth="1"/>
    <col min="8452" max="8453" width="10.5546875" style="3" customWidth="1"/>
    <col min="8454" max="8454" width="13.109375" style="3" bestFit="1" customWidth="1"/>
    <col min="8455" max="8455" width="9.44140625" style="3" customWidth="1"/>
    <col min="8456" max="8456" width="13.5546875" style="3" customWidth="1"/>
    <col min="8457" max="8457" width="10.5546875" style="3" bestFit="1" customWidth="1"/>
    <col min="8458" max="8459" width="10.5546875" style="3" customWidth="1"/>
    <col min="8460" max="8460" width="13.109375" style="3" bestFit="1" customWidth="1"/>
    <col min="8461" max="8461" width="9.44140625" style="3" customWidth="1"/>
    <col min="8462" max="8462" width="13.88671875" style="3" customWidth="1"/>
    <col min="8463" max="8463" width="10.5546875" style="3" bestFit="1" customWidth="1"/>
    <col min="8464" max="8465" width="10.5546875" style="3" customWidth="1"/>
    <col min="8466" max="8466" width="13.109375" style="3" bestFit="1" customWidth="1"/>
    <col min="8467" max="8467" width="9.44140625" style="3" customWidth="1"/>
    <col min="8468" max="8468" width="13.88671875" style="3" customWidth="1"/>
    <col min="8469" max="8469" width="10.5546875" style="3" bestFit="1" customWidth="1"/>
    <col min="8470" max="8471" width="10.5546875" style="3" customWidth="1"/>
    <col min="8472" max="8472" width="13.109375" style="3" bestFit="1" customWidth="1"/>
    <col min="8473" max="8473" width="9.44140625" style="3" customWidth="1"/>
    <col min="8474" max="8474" width="13.88671875" style="3" customWidth="1"/>
    <col min="8475" max="8475" width="10.5546875" style="3" bestFit="1" customWidth="1"/>
    <col min="8476" max="8477" width="10.5546875" style="3" customWidth="1"/>
    <col min="8478" max="8478" width="13.109375" style="3" bestFit="1" customWidth="1"/>
    <col min="8479" max="8704" width="9.109375" style="3"/>
    <col min="8705" max="8705" width="27.44140625" style="3" customWidth="1"/>
    <col min="8706" max="8706" width="13.88671875" style="3" customWidth="1"/>
    <col min="8707" max="8707" width="10.5546875" style="3" bestFit="1" customWidth="1"/>
    <col min="8708" max="8709" width="10.5546875" style="3" customWidth="1"/>
    <col min="8710" max="8710" width="13.109375" style="3" bestFit="1" customWidth="1"/>
    <col min="8711" max="8711" width="9.44140625" style="3" customWidth="1"/>
    <col min="8712" max="8712" width="13.5546875" style="3" customWidth="1"/>
    <col min="8713" max="8713" width="10.5546875" style="3" bestFit="1" customWidth="1"/>
    <col min="8714" max="8715" width="10.5546875" style="3" customWidth="1"/>
    <col min="8716" max="8716" width="13.109375" style="3" bestFit="1" customWidth="1"/>
    <col min="8717" max="8717" width="9.44140625" style="3" customWidth="1"/>
    <col min="8718" max="8718" width="13.88671875" style="3" customWidth="1"/>
    <col min="8719" max="8719" width="10.5546875" style="3" bestFit="1" customWidth="1"/>
    <col min="8720" max="8721" width="10.5546875" style="3" customWidth="1"/>
    <col min="8722" max="8722" width="13.109375" style="3" bestFit="1" customWidth="1"/>
    <col min="8723" max="8723" width="9.44140625" style="3" customWidth="1"/>
    <col min="8724" max="8724" width="13.88671875" style="3" customWidth="1"/>
    <col min="8725" max="8725" width="10.5546875" style="3" bestFit="1" customWidth="1"/>
    <col min="8726" max="8727" width="10.5546875" style="3" customWidth="1"/>
    <col min="8728" max="8728" width="13.109375" style="3" bestFit="1" customWidth="1"/>
    <col min="8729" max="8729" width="9.44140625" style="3" customWidth="1"/>
    <col min="8730" max="8730" width="13.88671875" style="3" customWidth="1"/>
    <col min="8731" max="8731" width="10.5546875" style="3" bestFit="1" customWidth="1"/>
    <col min="8732" max="8733" width="10.5546875" style="3" customWidth="1"/>
    <col min="8734" max="8734" width="13.109375" style="3" bestFit="1" customWidth="1"/>
    <col min="8735" max="8960" width="9.109375" style="3"/>
    <col min="8961" max="8961" width="27.44140625" style="3" customWidth="1"/>
    <col min="8962" max="8962" width="13.88671875" style="3" customWidth="1"/>
    <col min="8963" max="8963" width="10.5546875" style="3" bestFit="1" customWidth="1"/>
    <col min="8964" max="8965" width="10.5546875" style="3" customWidth="1"/>
    <col min="8966" max="8966" width="13.109375" style="3" bestFit="1" customWidth="1"/>
    <col min="8967" max="8967" width="9.44140625" style="3" customWidth="1"/>
    <col min="8968" max="8968" width="13.5546875" style="3" customWidth="1"/>
    <col min="8969" max="8969" width="10.5546875" style="3" bestFit="1" customWidth="1"/>
    <col min="8970" max="8971" width="10.5546875" style="3" customWidth="1"/>
    <col min="8972" max="8972" width="13.109375" style="3" bestFit="1" customWidth="1"/>
    <col min="8973" max="8973" width="9.44140625" style="3" customWidth="1"/>
    <col min="8974" max="8974" width="13.88671875" style="3" customWidth="1"/>
    <col min="8975" max="8975" width="10.5546875" style="3" bestFit="1" customWidth="1"/>
    <col min="8976" max="8977" width="10.5546875" style="3" customWidth="1"/>
    <col min="8978" max="8978" width="13.109375" style="3" bestFit="1" customWidth="1"/>
    <col min="8979" max="8979" width="9.44140625" style="3" customWidth="1"/>
    <col min="8980" max="8980" width="13.88671875" style="3" customWidth="1"/>
    <col min="8981" max="8981" width="10.5546875" style="3" bestFit="1" customWidth="1"/>
    <col min="8982" max="8983" width="10.5546875" style="3" customWidth="1"/>
    <col min="8984" max="8984" width="13.109375" style="3" bestFit="1" customWidth="1"/>
    <col min="8985" max="8985" width="9.44140625" style="3" customWidth="1"/>
    <col min="8986" max="8986" width="13.88671875" style="3" customWidth="1"/>
    <col min="8987" max="8987" width="10.5546875" style="3" bestFit="1" customWidth="1"/>
    <col min="8988" max="8989" width="10.5546875" style="3" customWidth="1"/>
    <col min="8990" max="8990" width="13.109375" style="3" bestFit="1" customWidth="1"/>
    <col min="8991" max="9216" width="9.109375" style="3"/>
    <col min="9217" max="9217" width="27.44140625" style="3" customWidth="1"/>
    <col min="9218" max="9218" width="13.88671875" style="3" customWidth="1"/>
    <col min="9219" max="9219" width="10.5546875" style="3" bestFit="1" customWidth="1"/>
    <col min="9220" max="9221" width="10.5546875" style="3" customWidth="1"/>
    <col min="9222" max="9222" width="13.109375" style="3" bestFit="1" customWidth="1"/>
    <col min="9223" max="9223" width="9.44140625" style="3" customWidth="1"/>
    <col min="9224" max="9224" width="13.5546875" style="3" customWidth="1"/>
    <col min="9225" max="9225" width="10.5546875" style="3" bestFit="1" customWidth="1"/>
    <col min="9226" max="9227" width="10.5546875" style="3" customWidth="1"/>
    <col min="9228" max="9228" width="13.109375" style="3" bestFit="1" customWidth="1"/>
    <col min="9229" max="9229" width="9.44140625" style="3" customWidth="1"/>
    <col min="9230" max="9230" width="13.88671875" style="3" customWidth="1"/>
    <col min="9231" max="9231" width="10.5546875" style="3" bestFit="1" customWidth="1"/>
    <col min="9232" max="9233" width="10.5546875" style="3" customWidth="1"/>
    <col min="9234" max="9234" width="13.109375" style="3" bestFit="1" customWidth="1"/>
    <col min="9235" max="9235" width="9.44140625" style="3" customWidth="1"/>
    <col min="9236" max="9236" width="13.88671875" style="3" customWidth="1"/>
    <col min="9237" max="9237" width="10.5546875" style="3" bestFit="1" customWidth="1"/>
    <col min="9238" max="9239" width="10.5546875" style="3" customWidth="1"/>
    <col min="9240" max="9240" width="13.109375" style="3" bestFit="1" customWidth="1"/>
    <col min="9241" max="9241" width="9.44140625" style="3" customWidth="1"/>
    <col min="9242" max="9242" width="13.88671875" style="3" customWidth="1"/>
    <col min="9243" max="9243" width="10.5546875" style="3" bestFit="1" customWidth="1"/>
    <col min="9244" max="9245" width="10.5546875" style="3" customWidth="1"/>
    <col min="9246" max="9246" width="13.109375" style="3" bestFit="1" customWidth="1"/>
    <col min="9247" max="9472" width="9.109375" style="3"/>
    <col min="9473" max="9473" width="27.44140625" style="3" customWidth="1"/>
    <col min="9474" max="9474" width="13.88671875" style="3" customWidth="1"/>
    <col min="9475" max="9475" width="10.5546875" style="3" bestFit="1" customWidth="1"/>
    <col min="9476" max="9477" width="10.5546875" style="3" customWidth="1"/>
    <col min="9478" max="9478" width="13.109375" style="3" bestFit="1" customWidth="1"/>
    <col min="9479" max="9479" width="9.44140625" style="3" customWidth="1"/>
    <col min="9480" max="9480" width="13.5546875" style="3" customWidth="1"/>
    <col min="9481" max="9481" width="10.5546875" style="3" bestFit="1" customWidth="1"/>
    <col min="9482" max="9483" width="10.5546875" style="3" customWidth="1"/>
    <col min="9484" max="9484" width="13.109375" style="3" bestFit="1" customWidth="1"/>
    <col min="9485" max="9485" width="9.44140625" style="3" customWidth="1"/>
    <col min="9486" max="9486" width="13.88671875" style="3" customWidth="1"/>
    <col min="9487" max="9487" width="10.5546875" style="3" bestFit="1" customWidth="1"/>
    <col min="9488" max="9489" width="10.5546875" style="3" customWidth="1"/>
    <col min="9490" max="9490" width="13.109375" style="3" bestFit="1" customWidth="1"/>
    <col min="9491" max="9491" width="9.44140625" style="3" customWidth="1"/>
    <col min="9492" max="9492" width="13.88671875" style="3" customWidth="1"/>
    <col min="9493" max="9493" width="10.5546875" style="3" bestFit="1" customWidth="1"/>
    <col min="9494" max="9495" width="10.5546875" style="3" customWidth="1"/>
    <col min="9496" max="9496" width="13.109375" style="3" bestFit="1" customWidth="1"/>
    <col min="9497" max="9497" width="9.44140625" style="3" customWidth="1"/>
    <col min="9498" max="9498" width="13.88671875" style="3" customWidth="1"/>
    <col min="9499" max="9499" width="10.5546875" style="3" bestFit="1" customWidth="1"/>
    <col min="9500" max="9501" width="10.5546875" style="3" customWidth="1"/>
    <col min="9502" max="9502" width="13.109375" style="3" bestFit="1" customWidth="1"/>
    <col min="9503" max="9728" width="9.109375" style="3"/>
    <col min="9729" max="9729" width="27.44140625" style="3" customWidth="1"/>
    <col min="9730" max="9730" width="13.88671875" style="3" customWidth="1"/>
    <col min="9731" max="9731" width="10.5546875" style="3" bestFit="1" customWidth="1"/>
    <col min="9732" max="9733" width="10.5546875" style="3" customWidth="1"/>
    <col min="9734" max="9734" width="13.109375" style="3" bestFit="1" customWidth="1"/>
    <col min="9735" max="9735" width="9.44140625" style="3" customWidth="1"/>
    <col min="9736" max="9736" width="13.5546875" style="3" customWidth="1"/>
    <col min="9737" max="9737" width="10.5546875" style="3" bestFit="1" customWidth="1"/>
    <col min="9738" max="9739" width="10.5546875" style="3" customWidth="1"/>
    <col min="9740" max="9740" width="13.109375" style="3" bestFit="1" customWidth="1"/>
    <col min="9741" max="9741" width="9.44140625" style="3" customWidth="1"/>
    <col min="9742" max="9742" width="13.88671875" style="3" customWidth="1"/>
    <col min="9743" max="9743" width="10.5546875" style="3" bestFit="1" customWidth="1"/>
    <col min="9744" max="9745" width="10.5546875" style="3" customWidth="1"/>
    <col min="9746" max="9746" width="13.109375" style="3" bestFit="1" customWidth="1"/>
    <col min="9747" max="9747" width="9.44140625" style="3" customWidth="1"/>
    <col min="9748" max="9748" width="13.88671875" style="3" customWidth="1"/>
    <col min="9749" max="9749" width="10.5546875" style="3" bestFit="1" customWidth="1"/>
    <col min="9750" max="9751" width="10.5546875" style="3" customWidth="1"/>
    <col min="9752" max="9752" width="13.109375" style="3" bestFit="1" customWidth="1"/>
    <col min="9753" max="9753" width="9.44140625" style="3" customWidth="1"/>
    <col min="9754" max="9754" width="13.88671875" style="3" customWidth="1"/>
    <col min="9755" max="9755" width="10.5546875" style="3" bestFit="1" customWidth="1"/>
    <col min="9756" max="9757" width="10.5546875" style="3" customWidth="1"/>
    <col min="9758" max="9758" width="13.109375" style="3" bestFit="1" customWidth="1"/>
    <col min="9759" max="9984" width="9.109375" style="3"/>
    <col min="9985" max="9985" width="27.44140625" style="3" customWidth="1"/>
    <col min="9986" max="9986" width="13.88671875" style="3" customWidth="1"/>
    <col min="9987" max="9987" width="10.5546875" style="3" bestFit="1" customWidth="1"/>
    <col min="9988" max="9989" width="10.5546875" style="3" customWidth="1"/>
    <col min="9990" max="9990" width="13.109375" style="3" bestFit="1" customWidth="1"/>
    <col min="9991" max="9991" width="9.44140625" style="3" customWidth="1"/>
    <col min="9992" max="9992" width="13.5546875" style="3" customWidth="1"/>
    <col min="9993" max="9993" width="10.5546875" style="3" bestFit="1" customWidth="1"/>
    <col min="9994" max="9995" width="10.5546875" style="3" customWidth="1"/>
    <col min="9996" max="9996" width="13.109375" style="3" bestFit="1" customWidth="1"/>
    <col min="9997" max="9997" width="9.44140625" style="3" customWidth="1"/>
    <col min="9998" max="9998" width="13.88671875" style="3" customWidth="1"/>
    <col min="9999" max="9999" width="10.5546875" style="3" bestFit="1" customWidth="1"/>
    <col min="10000" max="10001" width="10.5546875" style="3" customWidth="1"/>
    <col min="10002" max="10002" width="13.109375" style="3" bestFit="1" customWidth="1"/>
    <col min="10003" max="10003" width="9.44140625" style="3" customWidth="1"/>
    <col min="10004" max="10004" width="13.88671875" style="3" customWidth="1"/>
    <col min="10005" max="10005" width="10.5546875" style="3" bestFit="1" customWidth="1"/>
    <col min="10006" max="10007" width="10.5546875" style="3" customWidth="1"/>
    <col min="10008" max="10008" width="13.109375" style="3" bestFit="1" customWidth="1"/>
    <col min="10009" max="10009" width="9.44140625" style="3" customWidth="1"/>
    <col min="10010" max="10010" width="13.88671875" style="3" customWidth="1"/>
    <col min="10011" max="10011" width="10.5546875" style="3" bestFit="1" customWidth="1"/>
    <col min="10012" max="10013" width="10.5546875" style="3" customWidth="1"/>
    <col min="10014" max="10014" width="13.109375" style="3" bestFit="1" customWidth="1"/>
    <col min="10015" max="10240" width="9.109375" style="3"/>
    <col min="10241" max="10241" width="27.44140625" style="3" customWidth="1"/>
    <col min="10242" max="10242" width="13.88671875" style="3" customWidth="1"/>
    <col min="10243" max="10243" width="10.5546875" style="3" bestFit="1" customWidth="1"/>
    <col min="10244" max="10245" width="10.5546875" style="3" customWidth="1"/>
    <col min="10246" max="10246" width="13.109375" style="3" bestFit="1" customWidth="1"/>
    <col min="10247" max="10247" width="9.44140625" style="3" customWidth="1"/>
    <col min="10248" max="10248" width="13.5546875" style="3" customWidth="1"/>
    <col min="10249" max="10249" width="10.5546875" style="3" bestFit="1" customWidth="1"/>
    <col min="10250" max="10251" width="10.5546875" style="3" customWidth="1"/>
    <col min="10252" max="10252" width="13.109375" style="3" bestFit="1" customWidth="1"/>
    <col min="10253" max="10253" width="9.44140625" style="3" customWidth="1"/>
    <col min="10254" max="10254" width="13.88671875" style="3" customWidth="1"/>
    <col min="10255" max="10255" width="10.5546875" style="3" bestFit="1" customWidth="1"/>
    <col min="10256" max="10257" width="10.5546875" style="3" customWidth="1"/>
    <col min="10258" max="10258" width="13.109375" style="3" bestFit="1" customWidth="1"/>
    <col min="10259" max="10259" width="9.44140625" style="3" customWidth="1"/>
    <col min="10260" max="10260" width="13.88671875" style="3" customWidth="1"/>
    <col min="10261" max="10261" width="10.5546875" style="3" bestFit="1" customWidth="1"/>
    <col min="10262" max="10263" width="10.5546875" style="3" customWidth="1"/>
    <col min="10264" max="10264" width="13.109375" style="3" bestFit="1" customWidth="1"/>
    <col min="10265" max="10265" width="9.44140625" style="3" customWidth="1"/>
    <col min="10266" max="10266" width="13.88671875" style="3" customWidth="1"/>
    <col min="10267" max="10267" width="10.5546875" style="3" bestFit="1" customWidth="1"/>
    <col min="10268" max="10269" width="10.5546875" style="3" customWidth="1"/>
    <col min="10270" max="10270" width="13.109375" style="3" bestFit="1" customWidth="1"/>
    <col min="10271" max="10496" width="9.109375" style="3"/>
    <col min="10497" max="10497" width="27.44140625" style="3" customWidth="1"/>
    <col min="10498" max="10498" width="13.88671875" style="3" customWidth="1"/>
    <col min="10499" max="10499" width="10.5546875" style="3" bestFit="1" customWidth="1"/>
    <col min="10500" max="10501" width="10.5546875" style="3" customWidth="1"/>
    <col min="10502" max="10502" width="13.109375" style="3" bestFit="1" customWidth="1"/>
    <col min="10503" max="10503" width="9.44140625" style="3" customWidth="1"/>
    <col min="10504" max="10504" width="13.5546875" style="3" customWidth="1"/>
    <col min="10505" max="10505" width="10.5546875" style="3" bestFit="1" customWidth="1"/>
    <col min="10506" max="10507" width="10.5546875" style="3" customWidth="1"/>
    <col min="10508" max="10508" width="13.109375" style="3" bestFit="1" customWidth="1"/>
    <col min="10509" max="10509" width="9.44140625" style="3" customWidth="1"/>
    <col min="10510" max="10510" width="13.88671875" style="3" customWidth="1"/>
    <col min="10511" max="10511" width="10.5546875" style="3" bestFit="1" customWidth="1"/>
    <col min="10512" max="10513" width="10.5546875" style="3" customWidth="1"/>
    <col min="10514" max="10514" width="13.109375" style="3" bestFit="1" customWidth="1"/>
    <col min="10515" max="10515" width="9.44140625" style="3" customWidth="1"/>
    <col min="10516" max="10516" width="13.88671875" style="3" customWidth="1"/>
    <col min="10517" max="10517" width="10.5546875" style="3" bestFit="1" customWidth="1"/>
    <col min="10518" max="10519" width="10.5546875" style="3" customWidth="1"/>
    <col min="10520" max="10520" width="13.109375" style="3" bestFit="1" customWidth="1"/>
    <col min="10521" max="10521" width="9.44140625" style="3" customWidth="1"/>
    <col min="10522" max="10522" width="13.88671875" style="3" customWidth="1"/>
    <col min="10523" max="10523" width="10.5546875" style="3" bestFit="1" customWidth="1"/>
    <col min="10524" max="10525" width="10.5546875" style="3" customWidth="1"/>
    <col min="10526" max="10526" width="13.109375" style="3" bestFit="1" customWidth="1"/>
    <col min="10527" max="10752" width="9.109375" style="3"/>
    <col min="10753" max="10753" width="27.44140625" style="3" customWidth="1"/>
    <col min="10754" max="10754" width="13.88671875" style="3" customWidth="1"/>
    <col min="10755" max="10755" width="10.5546875" style="3" bestFit="1" customWidth="1"/>
    <col min="10756" max="10757" width="10.5546875" style="3" customWidth="1"/>
    <col min="10758" max="10758" width="13.109375" style="3" bestFit="1" customWidth="1"/>
    <col min="10759" max="10759" width="9.44140625" style="3" customWidth="1"/>
    <col min="10760" max="10760" width="13.5546875" style="3" customWidth="1"/>
    <col min="10761" max="10761" width="10.5546875" style="3" bestFit="1" customWidth="1"/>
    <col min="10762" max="10763" width="10.5546875" style="3" customWidth="1"/>
    <col min="10764" max="10764" width="13.109375" style="3" bestFit="1" customWidth="1"/>
    <col min="10765" max="10765" width="9.44140625" style="3" customWidth="1"/>
    <col min="10766" max="10766" width="13.88671875" style="3" customWidth="1"/>
    <col min="10767" max="10767" width="10.5546875" style="3" bestFit="1" customWidth="1"/>
    <col min="10768" max="10769" width="10.5546875" style="3" customWidth="1"/>
    <col min="10770" max="10770" width="13.109375" style="3" bestFit="1" customWidth="1"/>
    <col min="10771" max="10771" width="9.44140625" style="3" customWidth="1"/>
    <col min="10772" max="10772" width="13.88671875" style="3" customWidth="1"/>
    <col min="10773" max="10773" width="10.5546875" style="3" bestFit="1" customWidth="1"/>
    <col min="10774" max="10775" width="10.5546875" style="3" customWidth="1"/>
    <col min="10776" max="10776" width="13.109375" style="3" bestFit="1" customWidth="1"/>
    <col min="10777" max="10777" width="9.44140625" style="3" customWidth="1"/>
    <col min="10778" max="10778" width="13.88671875" style="3" customWidth="1"/>
    <col min="10779" max="10779" width="10.5546875" style="3" bestFit="1" customWidth="1"/>
    <col min="10780" max="10781" width="10.5546875" style="3" customWidth="1"/>
    <col min="10782" max="10782" width="13.109375" style="3" bestFit="1" customWidth="1"/>
    <col min="10783" max="11008" width="9.109375" style="3"/>
    <col min="11009" max="11009" width="27.44140625" style="3" customWidth="1"/>
    <col min="11010" max="11010" width="13.88671875" style="3" customWidth="1"/>
    <col min="11011" max="11011" width="10.5546875" style="3" bestFit="1" customWidth="1"/>
    <col min="11012" max="11013" width="10.5546875" style="3" customWidth="1"/>
    <col min="11014" max="11014" width="13.109375" style="3" bestFit="1" customWidth="1"/>
    <col min="11015" max="11015" width="9.44140625" style="3" customWidth="1"/>
    <col min="11016" max="11016" width="13.5546875" style="3" customWidth="1"/>
    <col min="11017" max="11017" width="10.5546875" style="3" bestFit="1" customWidth="1"/>
    <col min="11018" max="11019" width="10.5546875" style="3" customWidth="1"/>
    <col min="11020" max="11020" width="13.109375" style="3" bestFit="1" customWidth="1"/>
    <col min="11021" max="11021" width="9.44140625" style="3" customWidth="1"/>
    <col min="11022" max="11022" width="13.88671875" style="3" customWidth="1"/>
    <col min="11023" max="11023" width="10.5546875" style="3" bestFit="1" customWidth="1"/>
    <col min="11024" max="11025" width="10.5546875" style="3" customWidth="1"/>
    <col min="11026" max="11026" width="13.109375" style="3" bestFit="1" customWidth="1"/>
    <col min="11027" max="11027" width="9.44140625" style="3" customWidth="1"/>
    <col min="11028" max="11028" width="13.88671875" style="3" customWidth="1"/>
    <col min="11029" max="11029" width="10.5546875" style="3" bestFit="1" customWidth="1"/>
    <col min="11030" max="11031" width="10.5546875" style="3" customWidth="1"/>
    <col min="11032" max="11032" width="13.109375" style="3" bestFit="1" customWidth="1"/>
    <col min="11033" max="11033" width="9.44140625" style="3" customWidth="1"/>
    <col min="11034" max="11034" width="13.88671875" style="3" customWidth="1"/>
    <col min="11035" max="11035" width="10.5546875" style="3" bestFit="1" customWidth="1"/>
    <col min="11036" max="11037" width="10.5546875" style="3" customWidth="1"/>
    <col min="11038" max="11038" width="13.109375" style="3" bestFit="1" customWidth="1"/>
    <col min="11039" max="11264" width="9.109375" style="3"/>
    <col min="11265" max="11265" width="27.44140625" style="3" customWidth="1"/>
    <col min="11266" max="11266" width="13.88671875" style="3" customWidth="1"/>
    <col min="11267" max="11267" width="10.5546875" style="3" bestFit="1" customWidth="1"/>
    <col min="11268" max="11269" width="10.5546875" style="3" customWidth="1"/>
    <col min="11270" max="11270" width="13.109375" style="3" bestFit="1" customWidth="1"/>
    <col min="11271" max="11271" width="9.44140625" style="3" customWidth="1"/>
    <col min="11272" max="11272" width="13.5546875" style="3" customWidth="1"/>
    <col min="11273" max="11273" width="10.5546875" style="3" bestFit="1" customWidth="1"/>
    <col min="11274" max="11275" width="10.5546875" style="3" customWidth="1"/>
    <col min="11276" max="11276" width="13.109375" style="3" bestFit="1" customWidth="1"/>
    <col min="11277" max="11277" width="9.44140625" style="3" customWidth="1"/>
    <col min="11278" max="11278" width="13.88671875" style="3" customWidth="1"/>
    <col min="11279" max="11279" width="10.5546875" style="3" bestFit="1" customWidth="1"/>
    <col min="11280" max="11281" width="10.5546875" style="3" customWidth="1"/>
    <col min="11282" max="11282" width="13.109375" style="3" bestFit="1" customWidth="1"/>
    <col min="11283" max="11283" width="9.44140625" style="3" customWidth="1"/>
    <col min="11284" max="11284" width="13.88671875" style="3" customWidth="1"/>
    <col min="11285" max="11285" width="10.5546875" style="3" bestFit="1" customWidth="1"/>
    <col min="11286" max="11287" width="10.5546875" style="3" customWidth="1"/>
    <col min="11288" max="11288" width="13.109375" style="3" bestFit="1" customWidth="1"/>
    <col min="11289" max="11289" width="9.44140625" style="3" customWidth="1"/>
    <col min="11290" max="11290" width="13.88671875" style="3" customWidth="1"/>
    <col min="11291" max="11291" width="10.5546875" style="3" bestFit="1" customWidth="1"/>
    <col min="11292" max="11293" width="10.5546875" style="3" customWidth="1"/>
    <col min="11294" max="11294" width="13.109375" style="3" bestFit="1" customWidth="1"/>
    <col min="11295" max="11520" width="9.109375" style="3"/>
    <col min="11521" max="11521" width="27.44140625" style="3" customWidth="1"/>
    <col min="11522" max="11522" width="13.88671875" style="3" customWidth="1"/>
    <col min="11523" max="11523" width="10.5546875" style="3" bestFit="1" customWidth="1"/>
    <col min="11524" max="11525" width="10.5546875" style="3" customWidth="1"/>
    <col min="11526" max="11526" width="13.109375" style="3" bestFit="1" customWidth="1"/>
    <col min="11527" max="11527" width="9.44140625" style="3" customWidth="1"/>
    <col min="11528" max="11528" width="13.5546875" style="3" customWidth="1"/>
    <col min="11529" max="11529" width="10.5546875" style="3" bestFit="1" customWidth="1"/>
    <col min="11530" max="11531" width="10.5546875" style="3" customWidth="1"/>
    <col min="11532" max="11532" width="13.109375" style="3" bestFit="1" customWidth="1"/>
    <col min="11533" max="11533" width="9.44140625" style="3" customWidth="1"/>
    <col min="11534" max="11534" width="13.88671875" style="3" customWidth="1"/>
    <col min="11535" max="11535" width="10.5546875" style="3" bestFit="1" customWidth="1"/>
    <col min="11536" max="11537" width="10.5546875" style="3" customWidth="1"/>
    <col min="11538" max="11538" width="13.109375" style="3" bestFit="1" customWidth="1"/>
    <col min="11539" max="11539" width="9.44140625" style="3" customWidth="1"/>
    <col min="11540" max="11540" width="13.88671875" style="3" customWidth="1"/>
    <col min="11541" max="11541" width="10.5546875" style="3" bestFit="1" customWidth="1"/>
    <col min="11542" max="11543" width="10.5546875" style="3" customWidth="1"/>
    <col min="11544" max="11544" width="13.109375" style="3" bestFit="1" customWidth="1"/>
    <col min="11545" max="11545" width="9.44140625" style="3" customWidth="1"/>
    <col min="11546" max="11546" width="13.88671875" style="3" customWidth="1"/>
    <col min="11547" max="11547" width="10.5546875" style="3" bestFit="1" customWidth="1"/>
    <col min="11548" max="11549" width="10.5546875" style="3" customWidth="1"/>
    <col min="11550" max="11550" width="13.109375" style="3" bestFit="1" customWidth="1"/>
    <col min="11551" max="11776" width="9.109375" style="3"/>
    <col min="11777" max="11777" width="27.44140625" style="3" customWidth="1"/>
    <col min="11778" max="11778" width="13.88671875" style="3" customWidth="1"/>
    <col min="11779" max="11779" width="10.5546875" style="3" bestFit="1" customWidth="1"/>
    <col min="11780" max="11781" width="10.5546875" style="3" customWidth="1"/>
    <col min="11782" max="11782" width="13.109375" style="3" bestFit="1" customWidth="1"/>
    <col min="11783" max="11783" width="9.44140625" style="3" customWidth="1"/>
    <col min="11784" max="11784" width="13.5546875" style="3" customWidth="1"/>
    <col min="11785" max="11785" width="10.5546875" style="3" bestFit="1" customWidth="1"/>
    <col min="11786" max="11787" width="10.5546875" style="3" customWidth="1"/>
    <col min="11788" max="11788" width="13.109375" style="3" bestFit="1" customWidth="1"/>
    <col min="11789" max="11789" width="9.44140625" style="3" customWidth="1"/>
    <col min="11790" max="11790" width="13.88671875" style="3" customWidth="1"/>
    <col min="11791" max="11791" width="10.5546875" style="3" bestFit="1" customWidth="1"/>
    <col min="11792" max="11793" width="10.5546875" style="3" customWidth="1"/>
    <col min="11794" max="11794" width="13.109375" style="3" bestFit="1" customWidth="1"/>
    <col min="11795" max="11795" width="9.44140625" style="3" customWidth="1"/>
    <col min="11796" max="11796" width="13.88671875" style="3" customWidth="1"/>
    <col min="11797" max="11797" width="10.5546875" style="3" bestFit="1" customWidth="1"/>
    <col min="11798" max="11799" width="10.5546875" style="3" customWidth="1"/>
    <col min="11800" max="11800" width="13.109375" style="3" bestFit="1" customWidth="1"/>
    <col min="11801" max="11801" width="9.44140625" style="3" customWidth="1"/>
    <col min="11802" max="11802" width="13.88671875" style="3" customWidth="1"/>
    <col min="11803" max="11803" width="10.5546875" style="3" bestFit="1" customWidth="1"/>
    <col min="11804" max="11805" width="10.5546875" style="3" customWidth="1"/>
    <col min="11806" max="11806" width="13.109375" style="3" bestFit="1" customWidth="1"/>
    <col min="11807" max="12032" width="9.109375" style="3"/>
    <col min="12033" max="12033" width="27.44140625" style="3" customWidth="1"/>
    <col min="12034" max="12034" width="13.88671875" style="3" customWidth="1"/>
    <col min="12035" max="12035" width="10.5546875" style="3" bestFit="1" customWidth="1"/>
    <col min="12036" max="12037" width="10.5546875" style="3" customWidth="1"/>
    <col min="12038" max="12038" width="13.109375" style="3" bestFit="1" customWidth="1"/>
    <col min="12039" max="12039" width="9.44140625" style="3" customWidth="1"/>
    <col min="12040" max="12040" width="13.5546875" style="3" customWidth="1"/>
    <col min="12041" max="12041" width="10.5546875" style="3" bestFit="1" customWidth="1"/>
    <col min="12042" max="12043" width="10.5546875" style="3" customWidth="1"/>
    <col min="12044" max="12044" width="13.109375" style="3" bestFit="1" customWidth="1"/>
    <col min="12045" max="12045" width="9.44140625" style="3" customWidth="1"/>
    <col min="12046" max="12046" width="13.88671875" style="3" customWidth="1"/>
    <col min="12047" max="12047" width="10.5546875" style="3" bestFit="1" customWidth="1"/>
    <col min="12048" max="12049" width="10.5546875" style="3" customWidth="1"/>
    <col min="12050" max="12050" width="13.109375" style="3" bestFit="1" customWidth="1"/>
    <col min="12051" max="12051" width="9.44140625" style="3" customWidth="1"/>
    <col min="12052" max="12052" width="13.88671875" style="3" customWidth="1"/>
    <col min="12053" max="12053" width="10.5546875" style="3" bestFit="1" customWidth="1"/>
    <col min="12054" max="12055" width="10.5546875" style="3" customWidth="1"/>
    <col min="12056" max="12056" width="13.109375" style="3" bestFit="1" customWidth="1"/>
    <col min="12057" max="12057" width="9.44140625" style="3" customWidth="1"/>
    <col min="12058" max="12058" width="13.88671875" style="3" customWidth="1"/>
    <col min="12059" max="12059" width="10.5546875" style="3" bestFit="1" customWidth="1"/>
    <col min="12060" max="12061" width="10.5546875" style="3" customWidth="1"/>
    <col min="12062" max="12062" width="13.109375" style="3" bestFit="1" customWidth="1"/>
    <col min="12063" max="12288" width="9.109375" style="3"/>
    <col min="12289" max="12289" width="27.44140625" style="3" customWidth="1"/>
    <col min="12290" max="12290" width="13.88671875" style="3" customWidth="1"/>
    <col min="12291" max="12291" width="10.5546875" style="3" bestFit="1" customWidth="1"/>
    <col min="12292" max="12293" width="10.5546875" style="3" customWidth="1"/>
    <col min="12294" max="12294" width="13.109375" style="3" bestFit="1" customWidth="1"/>
    <col min="12295" max="12295" width="9.44140625" style="3" customWidth="1"/>
    <col min="12296" max="12296" width="13.5546875" style="3" customWidth="1"/>
    <col min="12297" max="12297" width="10.5546875" style="3" bestFit="1" customWidth="1"/>
    <col min="12298" max="12299" width="10.5546875" style="3" customWidth="1"/>
    <col min="12300" max="12300" width="13.109375" style="3" bestFit="1" customWidth="1"/>
    <col min="12301" max="12301" width="9.44140625" style="3" customWidth="1"/>
    <col min="12302" max="12302" width="13.88671875" style="3" customWidth="1"/>
    <col min="12303" max="12303" width="10.5546875" style="3" bestFit="1" customWidth="1"/>
    <col min="12304" max="12305" width="10.5546875" style="3" customWidth="1"/>
    <col min="12306" max="12306" width="13.109375" style="3" bestFit="1" customWidth="1"/>
    <col min="12307" max="12307" width="9.44140625" style="3" customWidth="1"/>
    <col min="12308" max="12308" width="13.88671875" style="3" customWidth="1"/>
    <col min="12309" max="12309" width="10.5546875" style="3" bestFit="1" customWidth="1"/>
    <col min="12310" max="12311" width="10.5546875" style="3" customWidth="1"/>
    <col min="12312" max="12312" width="13.109375" style="3" bestFit="1" customWidth="1"/>
    <col min="12313" max="12313" width="9.44140625" style="3" customWidth="1"/>
    <col min="12314" max="12314" width="13.88671875" style="3" customWidth="1"/>
    <col min="12315" max="12315" width="10.5546875" style="3" bestFit="1" customWidth="1"/>
    <col min="12316" max="12317" width="10.5546875" style="3" customWidth="1"/>
    <col min="12318" max="12318" width="13.109375" style="3" bestFit="1" customWidth="1"/>
    <col min="12319" max="12544" width="9.109375" style="3"/>
    <col min="12545" max="12545" width="27.44140625" style="3" customWidth="1"/>
    <col min="12546" max="12546" width="13.88671875" style="3" customWidth="1"/>
    <col min="12547" max="12547" width="10.5546875" style="3" bestFit="1" customWidth="1"/>
    <col min="12548" max="12549" width="10.5546875" style="3" customWidth="1"/>
    <col min="12550" max="12550" width="13.109375" style="3" bestFit="1" customWidth="1"/>
    <col min="12551" max="12551" width="9.44140625" style="3" customWidth="1"/>
    <col min="12552" max="12552" width="13.5546875" style="3" customWidth="1"/>
    <col min="12553" max="12553" width="10.5546875" style="3" bestFit="1" customWidth="1"/>
    <col min="12554" max="12555" width="10.5546875" style="3" customWidth="1"/>
    <col min="12556" max="12556" width="13.109375" style="3" bestFit="1" customWidth="1"/>
    <col min="12557" max="12557" width="9.44140625" style="3" customWidth="1"/>
    <col min="12558" max="12558" width="13.88671875" style="3" customWidth="1"/>
    <col min="12559" max="12559" width="10.5546875" style="3" bestFit="1" customWidth="1"/>
    <col min="12560" max="12561" width="10.5546875" style="3" customWidth="1"/>
    <col min="12562" max="12562" width="13.109375" style="3" bestFit="1" customWidth="1"/>
    <col min="12563" max="12563" width="9.44140625" style="3" customWidth="1"/>
    <col min="12564" max="12564" width="13.88671875" style="3" customWidth="1"/>
    <col min="12565" max="12565" width="10.5546875" style="3" bestFit="1" customWidth="1"/>
    <col min="12566" max="12567" width="10.5546875" style="3" customWidth="1"/>
    <col min="12568" max="12568" width="13.109375" style="3" bestFit="1" customWidth="1"/>
    <col min="12569" max="12569" width="9.44140625" style="3" customWidth="1"/>
    <col min="12570" max="12570" width="13.88671875" style="3" customWidth="1"/>
    <col min="12571" max="12571" width="10.5546875" style="3" bestFit="1" customWidth="1"/>
    <col min="12572" max="12573" width="10.5546875" style="3" customWidth="1"/>
    <col min="12574" max="12574" width="13.109375" style="3" bestFit="1" customWidth="1"/>
    <col min="12575" max="12800" width="9.109375" style="3"/>
    <col min="12801" max="12801" width="27.44140625" style="3" customWidth="1"/>
    <col min="12802" max="12802" width="13.88671875" style="3" customWidth="1"/>
    <col min="12803" max="12803" width="10.5546875" style="3" bestFit="1" customWidth="1"/>
    <col min="12804" max="12805" width="10.5546875" style="3" customWidth="1"/>
    <col min="12806" max="12806" width="13.109375" style="3" bestFit="1" customWidth="1"/>
    <col min="12807" max="12807" width="9.44140625" style="3" customWidth="1"/>
    <col min="12808" max="12808" width="13.5546875" style="3" customWidth="1"/>
    <col min="12809" max="12809" width="10.5546875" style="3" bestFit="1" customWidth="1"/>
    <col min="12810" max="12811" width="10.5546875" style="3" customWidth="1"/>
    <col min="12812" max="12812" width="13.109375" style="3" bestFit="1" customWidth="1"/>
    <col min="12813" max="12813" width="9.44140625" style="3" customWidth="1"/>
    <col min="12814" max="12814" width="13.88671875" style="3" customWidth="1"/>
    <col min="12815" max="12815" width="10.5546875" style="3" bestFit="1" customWidth="1"/>
    <col min="12816" max="12817" width="10.5546875" style="3" customWidth="1"/>
    <col min="12818" max="12818" width="13.109375" style="3" bestFit="1" customWidth="1"/>
    <col min="12819" max="12819" width="9.44140625" style="3" customWidth="1"/>
    <col min="12820" max="12820" width="13.88671875" style="3" customWidth="1"/>
    <col min="12821" max="12821" width="10.5546875" style="3" bestFit="1" customWidth="1"/>
    <col min="12822" max="12823" width="10.5546875" style="3" customWidth="1"/>
    <col min="12824" max="12824" width="13.109375" style="3" bestFit="1" customWidth="1"/>
    <col min="12825" max="12825" width="9.44140625" style="3" customWidth="1"/>
    <col min="12826" max="12826" width="13.88671875" style="3" customWidth="1"/>
    <col min="12827" max="12827" width="10.5546875" style="3" bestFit="1" customWidth="1"/>
    <col min="12828" max="12829" width="10.5546875" style="3" customWidth="1"/>
    <col min="12830" max="12830" width="13.109375" style="3" bestFit="1" customWidth="1"/>
    <col min="12831" max="13056" width="9.109375" style="3"/>
    <col min="13057" max="13057" width="27.44140625" style="3" customWidth="1"/>
    <col min="13058" max="13058" width="13.88671875" style="3" customWidth="1"/>
    <col min="13059" max="13059" width="10.5546875" style="3" bestFit="1" customWidth="1"/>
    <col min="13060" max="13061" width="10.5546875" style="3" customWidth="1"/>
    <col min="13062" max="13062" width="13.109375" style="3" bestFit="1" customWidth="1"/>
    <col min="13063" max="13063" width="9.44140625" style="3" customWidth="1"/>
    <col min="13064" max="13064" width="13.5546875" style="3" customWidth="1"/>
    <col min="13065" max="13065" width="10.5546875" style="3" bestFit="1" customWidth="1"/>
    <col min="13066" max="13067" width="10.5546875" style="3" customWidth="1"/>
    <col min="13068" max="13068" width="13.109375" style="3" bestFit="1" customWidth="1"/>
    <col min="13069" max="13069" width="9.44140625" style="3" customWidth="1"/>
    <col min="13070" max="13070" width="13.88671875" style="3" customWidth="1"/>
    <col min="13071" max="13071" width="10.5546875" style="3" bestFit="1" customWidth="1"/>
    <col min="13072" max="13073" width="10.5546875" style="3" customWidth="1"/>
    <col min="13074" max="13074" width="13.109375" style="3" bestFit="1" customWidth="1"/>
    <col min="13075" max="13075" width="9.44140625" style="3" customWidth="1"/>
    <col min="13076" max="13076" width="13.88671875" style="3" customWidth="1"/>
    <col min="13077" max="13077" width="10.5546875" style="3" bestFit="1" customWidth="1"/>
    <col min="13078" max="13079" width="10.5546875" style="3" customWidth="1"/>
    <col min="13080" max="13080" width="13.109375" style="3" bestFit="1" customWidth="1"/>
    <col min="13081" max="13081" width="9.44140625" style="3" customWidth="1"/>
    <col min="13082" max="13082" width="13.88671875" style="3" customWidth="1"/>
    <col min="13083" max="13083" width="10.5546875" style="3" bestFit="1" customWidth="1"/>
    <col min="13084" max="13085" width="10.5546875" style="3" customWidth="1"/>
    <col min="13086" max="13086" width="13.109375" style="3" bestFit="1" customWidth="1"/>
    <col min="13087" max="13312" width="9.109375" style="3"/>
    <col min="13313" max="13313" width="27.44140625" style="3" customWidth="1"/>
    <col min="13314" max="13314" width="13.88671875" style="3" customWidth="1"/>
    <col min="13315" max="13315" width="10.5546875" style="3" bestFit="1" customWidth="1"/>
    <col min="13316" max="13317" width="10.5546875" style="3" customWidth="1"/>
    <col min="13318" max="13318" width="13.109375" style="3" bestFit="1" customWidth="1"/>
    <col min="13319" max="13319" width="9.44140625" style="3" customWidth="1"/>
    <col min="13320" max="13320" width="13.5546875" style="3" customWidth="1"/>
    <col min="13321" max="13321" width="10.5546875" style="3" bestFit="1" customWidth="1"/>
    <col min="13322" max="13323" width="10.5546875" style="3" customWidth="1"/>
    <col min="13324" max="13324" width="13.109375" style="3" bestFit="1" customWidth="1"/>
    <col min="13325" max="13325" width="9.44140625" style="3" customWidth="1"/>
    <col min="13326" max="13326" width="13.88671875" style="3" customWidth="1"/>
    <col min="13327" max="13327" width="10.5546875" style="3" bestFit="1" customWidth="1"/>
    <col min="13328" max="13329" width="10.5546875" style="3" customWidth="1"/>
    <col min="13330" max="13330" width="13.109375" style="3" bestFit="1" customWidth="1"/>
    <col min="13331" max="13331" width="9.44140625" style="3" customWidth="1"/>
    <col min="13332" max="13332" width="13.88671875" style="3" customWidth="1"/>
    <col min="13333" max="13333" width="10.5546875" style="3" bestFit="1" customWidth="1"/>
    <col min="13334" max="13335" width="10.5546875" style="3" customWidth="1"/>
    <col min="13336" max="13336" width="13.109375" style="3" bestFit="1" customWidth="1"/>
    <col min="13337" max="13337" width="9.44140625" style="3" customWidth="1"/>
    <col min="13338" max="13338" width="13.88671875" style="3" customWidth="1"/>
    <col min="13339" max="13339" width="10.5546875" style="3" bestFit="1" customWidth="1"/>
    <col min="13340" max="13341" width="10.5546875" style="3" customWidth="1"/>
    <col min="13342" max="13342" width="13.109375" style="3" bestFit="1" customWidth="1"/>
    <col min="13343" max="13568" width="9.109375" style="3"/>
    <col min="13569" max="13569" width="27.44140625" style="3" customWidth="1"/>
    <col min="13570" max="13570" width="13.88671875" style="3" customWidth="1"/>
    <col min="13571" max="13571" width="10.5546875" style="3" bestFit="1" customWidth="1"/>
    <col min="13572" max="13573" width="10.5546875" style="3" customWidth="1"/>
    <col min="13574" max="13574" width="13.109375" style="3" bestFit="1" customWidth="1"/>
    <col min="13575" max="13575" width="9.44140625" style="3" customWidth="1"/>
    <col min="13576" max="13576" width="13.5546875" style="3" customWidth="1"/>
    <col min="13577" max="13577" width="10.5546875" style="3" bestFit="1" customWidth="1"/>
    <col min="13578" max="13579" width="10.5546875" style="3" customWidth="1"/>
    <col min="13580" max="13580" width="13.109375" style="3" bestFit="1" customWidth="1"/>
    <col min="13581" max="13581" width="9.44140625" style="3" customWidth="1"/>
    <col min="13582" max="13582" width="13.88671875" style="3" customWidth="1"/>
    <col min="13583" max="13583" width="10.5546875" style="3" bestFit="1" customWidth="1"/>
    <col min="13584" max="13585" width="10.5546875" style="3" customWidth="1"/>
    <col min="13586" max="13586" width="13.109375" style="3" bestFit="1" customWidth="1"/>
    <col min="13587" max="13587" width="9.44140625" style="3" customWidth="1"/>
    <col min="13588" max="13588" width="13.88671875" style="3" customWidth="1"/>
    <col min="13589" max="13589" width="10.5546875" style="3" bestFit="1" customWidth="1"/>
    <col min="13590" max="13591" width="10.5546875" style="3" customWidth="1"/>
    <col min="13592" max="13592" width="13.109375" style="3" bestFit="1" customWidth="1"/>
    <col min="13593" max="13593" width="9.44140625" style="3" customWidth="1"/>
    <col min="13594" max="13594" width="13.88671875" style="3" customWidth="1"/>
    <col min="13595" max="13595" width="10.5546875" style="3" bestFit="1" customWidth="1"/>
    <col min="13596" max="13597" width="10.5546875" style="3" customWidth="1"/>
    <col min="13598" max="13598" width="13.109375" style="3" bestFit="1" customWidth="1"/>
    <col min="13599" max="13824" width="9.109375" style="3"/>
    <col min="13825" max="13825" width="27.44140625" style="3" customWidth="1"/>
    <col min="13826" max="13826" width="13.88671875" style="3" customWidth="1"/>
    <col min="13827" max="13827" width="10.5546875" style="3" bestFit="1" customWidth="1"/>
    <col min="13828" max="13829" width="10.5546875" style="3" customWidth="1"/>
    <col min="13830" max="13830" width="13.109375" style="3" bestFit="1" customWidth="1"/>
    <col min="13831" max="13831" width="9.44140625" style="3" customWidth="1"/>
    <col min="13832" max="13832" width="13.5546875" style="3" customWidth="1"/>
    <col min="13833" max="13833" width="10.5546875" style="3" bestFit="1" customWidth="1"/>
    <col min="13834" max="13835" width="10.5546875" style="3" customWidth="1"/>
    <col min="13836" max="13836" width="13.109375" style="3" bestFit="1" customWidth="1"/>
    <col min="13837" max="13837" width="9.44140625" style="3" customWidth="1"/>
    <col min="13838" max="13838" width="13.88671875" style="3" customWidth="1"/>
    <col min="13839" max="13839" width="10.5546875" style="3" bestFit="1" customWidth="1"/>
    <col min="13840" max="13841" width="10.5546875" style="3" customWidth="1"/>
    <col min="13842" max="13842" width="13.109375" style="3" bestFit="1" customWidth="1"/>
    <col min="13843" max="13843" width="9.44140625" style="3" customWidth="1"/>
    <col min="13844" max="13844" width="13.88671875" style="3" customWidth="1"/>
    <col min="13845" max="13845" width="10.5546875" style="3" bestFit="1" customWidth="1"/>
    <col min="13846" max="13847" width="10.5546875" style="3" customWidth="1"/>
    <col min="13848" max="13848" width="13.109375" style="3" bestFit="1" customWidth="1"/>
    <col min="13849" max="13849" width="9.44140625" style="3" customWidth="1"/>
    <col min="13850" max="13850" width="13.88671875" style="3" customWidth="1"/>
    <col min="13851" max="13851" width="10.5546875" style="3" bestFit="1" customWidth="1"/>
    <col min="13852" max="13853" width="10.5546875" style="3" customWidth="1"/>
    <col min="13854" max="13854" width="13.109375" style="3" bestFit="1" customWidth="1"/>
    <col min="13855" max="14080" width="9.109375" style="3"/>
    <col min="14081" max="14081" width="27.44140625" style="3" customWidth="1"/>
    <col min="14082" max="14082" width="13.88671875" style="3" customWidth="1"/>
    <col min="14083" max="14083" width="10.5546875" style="3" bestFit="1" customWidth="1"/>
    <col min="14084" max="14085" width="10.5546875" style="3" customWidth="1"/>
    <col min="14086" max="14086" width="13.109375" style="3" bestFit="1" customWidth="1"/>
    <col min="14087" max="14087" width="9.44140625" style="3" customWidth="1"/>
    <col min="14088" max="14088" width="13.5546875" style="3" customWidth="1"/>
    <col min="14089" max="14089" width="10.5546875" style="3" bestFit="1" customWidth="1"/>
    <col min="14090" max="14091" width="10.5546875" style="3" customWidth="1"/>
    <col min="14092" max="14092" width="13.109375" style="3" bestFit="1" customWidth="1"/>
    <col min="14093" max="14093" width="9.44140625" style="3" customWidth="1"/>
    <col min="14094" max="14094" width="13.88671875" style="3" customWidth="1"/>
    <col min="14095" max="14095" width="10.5546875" style="3" bestFit="1" customWidth="1"/>
    <col min="14096" max="14097" width="10.5546875" style="3" customWidth="1"/>
    <col min="14098" max="14098" width="13.109375" style="3" bestFit="1" customWidth="1"/>
    <col min="14099" max="14099" width="9.44140625" style="3" customWidth="1"/>
    <col min="14100" max="14100" width="13.88671875" style="3" customWidth="1"/>
    <col min="14101" max="14101" width="10.5546875" style="3" bestFit="1" customWidth="1"/>
    <col min="14102" max="14103" width="10.5546875" style="3" customWidth="1"/>
    <col min="14104" max="14104" width="13.109375" style="3" bestFit="1" customWidth="1"/>
    <col min="14105" max="14105" width="9.44140625" style="3" customWidth="1"/>
    <col min="14106" max="14106" width="13.88671875" style="3" customWidth="1"/>
    <col min="14107" max="14107" width="10.5546875" style="3" bestFit="1" customWidth="1"/>
    <col min="14108" max="14109" width="10.5546875" style="3" customWidth="1"/>
    <col min="14110" max="14110" width="13.109375" style="3" bestFit="1" customWidth="1"/>
    <col min="14111" max="14336" width="9.109375" style="3"/>
    <col min="14337" max="14337" width="27.44140625" style="3" customWidth="1"/>
    <col min="14338" max="14338" width="13.88671875" style="3" customWidth="1"/>
    <col min="14339" max="14339" width="10.5546875" style="3" bestFit="1" customWidth="1"/>
    <col min="14340" max="14341" width="10.5546875" style="3" customWidth="1"/>
    <col min="14342" max="14342" width="13.109375" style="3" bestFit="1" customWidth="1"/>
    <col min="14343" max="14343" width="9.44140625" style="3" customWidth="1"/>
    <col min="14344" max="14344" width="13.5546875" style="3" customWidth="1"/>
    <col min="14345" max="14345" width="10.5546875" style="3" bestFit="1" customWidth="1"/>
    <col min="14346" max="14347" width="10.5546875" style="3" customWidth="1"/>
    <col min="14348" max="14348" width="13.109375" style="3" bestFit="1" customWidth="1"/>
    <col min="14349" max="14349" width="9.44140625" style="3" customWidth="1"/>
    <col min="14350" max="14350" width="13.88671875" style="3" customWidth="1"/>
    <col min="14351" max="14351" width="10.5546875" style="3" bestFit="1" customWidth="1"/>
    <col min="14352" max="14353" width="10.5546875" style="3" customWidth="1"/>
    <col min="14354" max="14354" width="13.109375" style="3" bestFit="1" customWidth="1"/>
    <col min="14355" max="14355" width="9.44140625" style="3" customWidth="1"/>
    <col min="14356" max="14356" width="13.88671875" style="3" customWidth="1"/>
    <col min="14357" max="14357" width="10.5546875" style="3" bestFit="1" customWidth="1"/>
    <col min="14358" max="14359" width="10.5546875" style="3" customWidth="1"/>
    <col min="14360" max="14360" width="13.109375" style="3" bestFit="1" customWidth="1"/>
    <col min="14361" max="14361" width="9.44140625" style="3" customWidth="1"/>
    <col min="14362" max="14362" width="13.88671875" style="3" customWidth="1"/>
    <col min="14363" max="14363" width="10.5546875" style="3" bestFit="1" customWidth="1"/>
    <col min="14364" max="14365" width="10.5546875" style="3" customWidth="1"/>
    <col min="14366" max="14366" width="13.109375" style="3" bestFit="1" customWidth="1"/>
    <col min="14367" max="14592" width="9.109375" style="3"/>
    <col min="14593" max="14593" width="27.44140625" style="3" customWidth="1"/>
    <col min="14594" max="14594" width="13.88671875" style="3" customWidth="1"/>
    <col min="14595" max="14595" width="10.5546875" style="3" bestFit="1" customWidth="1"/>
    <col min="14596" max="14597" width="10.5546875" style="3" customWidth="1"/>
    <col min="14598" max="14598" width="13.109375" style="3" bestFit="1" customWidth="1"/>
    <col min="14599" max="14599" width="9.44140625" style="3" customWidth="1"/>
    <col min="14600" max="14600" width="13.5546875" style="3" customWidth="1"/>
    <col min="14601" max="14601" width="10.5546875" style="3" bestFit="1" customWidth="1"/>
    <col min="14602" max="14603" width="10.5546875" style="3" customWidth="1"/>
    <col min="14604" max="14604" width="13.109375" style="3" bestFit="1" customWidth="1"/>
    <col min="14605" max="14605" width="9.44140625" style="3" customWidth="1"/>
    <col min="14606" max="14606" width="13.88671875" style="3" customWidth="1"/>
    <col min="14607" max="14607" width="10.5546875" style="3" bestFit="1" customWidth="1"/>
    <col min="14608" max="14609" width="10.5546875" style="3" customWidth="1"/>
    <col min="14610" max="14610" width="13.109375" style="3" bestFit="1" customWidth="1"/>
    <col min="14611" max="14611" width="9.44140625" style="3" customWidth="1"/>
    <col min="14612" max="14612" width="13.88671875" style="3" customWidth="1"/>
    <col min="14613" max="14613" width="10.5546875" style="3" bestFit="1" customWidth="1"/>
    <col min="14614" max="14615" width="10.5546875" style="3" customWidth="1"/>
    <col min="14616" max="14616" width="13.109375" style="3" bestFit="1" customWidth="1"/>
    <col min="14617" max="14617" width="9.44140625" style="3" customWidth="1"/>
    <col min="14618" max="14618" width="13.88671875" style="3" customWidth="1"/>
    <col min="14619" max="14619" width="10.5546875" style="3" bestFit="1" customWidth="1"/>
    <col min="14620" max="14621" width="10.5546875" style="3" customWidth="1"/>
    <col min="14622" max="14622" width="13.109375" style="3" bestFit="1" customWidth="1"/>
    <col min="14623" max="14848" width="9.109375" style="3"/>
    <col min="14849" max="14849" width="27.44140625" style="3" customWidth="1"/>
    <col min="14850" max="14850" width="13.88671875" style="3" customWidth="1"/>
    <col min="14851" max="14851" width="10.5546875" style="3" bestFit="1" customWidth="1"/>
    <col min="14852" max="14853" width="10.5546875" style="3" customWidth="1"/>
    <col min="14854" max="14854" width="13.109375" style="3" bestFit="1" customWidth="1"/>
    <col min="14855" max="14855" width="9.44140625" style="3" customWidth="1"/>
    <col min="14856" max="14856" width="13.5546875" style="3" customWidth="1"/>
    <col min="14857" max="14857" width="10.5546875" style="3" bestFit="1" customWidth="1"/>
    <col min="14858" max="14859" width="10.5546875" style="3" customWidth="1"/>
    <col min="14860" max="14860" width="13.109375" style="3" bestFit="1" customWidth="1"/>
    <col min="14861" max="14861" width="9.44140625" style="3" customWidth="1"/>
    <col min="14862" max="14862" width="13.88671875" style="3" customWidth="1"/>
    <col min="14863" max="14863" width="10.5546875" style="3" bestFit="1" customWidth="1"/>
    <col min="14864" max="14865" width="10.5546875" style="3" customWidth="1"/>
    <col min="14866" max="14866" width="13.109375" style="3" bestFit="1" customWidth="1"/>
    <col min="14867" max="14867" width="9.44140625" style="3" customWidth="1"/>
    <col min="14868" max="14868" width="13.88671875" style="3" customWidth="1"/>
    <col min="14869" max="14869" width="10.5546875" style="3" bestFit="1" customWidth="1"/>
    <col min="14870" max="14871" width="10.5546875" style="3" customWidth="1"/>
    <col min="14872" max="14872" width="13.109375" style="3" bestFit="1" customWidth="1"/>
    <col min="14873" max="14873" width="9.44140625" style="3" customWidth="1"/>
    <col min="14874" max="14874" width="13.88671875" style="3" customWidth="1"/>
    <col min="14875" max="14875" width="10.5546875" style="3" bestFit="1" customWidth="1"/>
    <col min="14876" max="14877" width="10.5546875" style="3" customWidth="1"/>
    <col min="14878" max="14878" width="13.109375" style="3" bestFit="1" customWidth="1"/>
    <col min="14879" max="15104" width="9.109375" style="3"/>
    <col min="15105" max="15105" width="27.44140625" style="3" customWidth="1"/>
    <col min="15106" max="15106" width="13.88671875" style="3" customWidth="1"/>
    <col min="15107" max="15107" width="10.5546875" style="3" bestFit="1" customWidth="1"/>
    <col min="15108" max="15109" width="10.5546875" style="3" customWidth="1"/>
    <col min="15110" max="15110" width="13.109375" style="3" bestFit="1" customWidth="1"/>
    <col min="15111" max="15111" width="9.44140625" style="3" customWidth="1"/>
    <col min="15112" max="15112" width="13.5546875" style="3" customWidth="1"/>
    <col min="15113" max="15113" width="10.5546875" style="3" bestFit="1" customWidth="1"/>
    <col min="15114" max="15115" width="10.5546875" style="3" customWidth="1"/>
    <col min="15116" max="15116" width="13.109375" style="3" bestFit="1" customWidth="1"/>
    <col min="15117" max="15117" width="9.44140625" style="3" customWidth="1"/>
    <col min="15118" max="15118" width="13.88671875" style="3" customWidth="1"/>
    <col min="15119" max="15119" width="10.5546875" style="3" bestFit="1" customWidth="1"/>
    <col min="15120" max="15121" width="10.5546875" style="3" customWidth="1"/>
    <col min="15122" max="15122" width="13.109375" style="3" bestFit="1" customWidth="1"/>
    <col min="15123" max="15123" width="9.44140625" style="3" customWidth="1"/>
    <col min="15124" max="15124" width="13.88671875" style="3" customWidth="1"/>
    <col min="15125" max="15125" width="10.5546875" style="3" bestFit="1" customWidth="1"/>
    <col min="15126" max="15127" width="10.5546875" style="3" customWidth="1"/>
    <col min="15128" max="15128" width="13.109375" style="3" bestFit="1" customWidth="1"/>
    <col min="15129" max="15129" width="9.44140625" style="3" customWidth="1"/>
    <col min="15130" max="15130" width="13.88671875" style="3" customWidth="1"/>
    <col min="15131" max="15131" width="10.5546875" style="3" bestFit="1" customWidth="1"/>
    <col min="15132" max="15133" width="10.5546875" style="3" customWidth="1"/>
    <col min="15134" max="15134" width="13.109375" style="3" bestFit="1" customWidth="1"/>
    <col min="15135" max="15360" width="9.109375" style="3"/>
    <col min="15361" max="15361" width="27.44140625" style="3" customWidth="1"/>
    <col min="15362" max="15362" width="13.88671875" style="3" customWidth="1"/>
    <col min="15363" max="15363" width="10.5546875" style="3" bestFit="1" customWidth="1"/>
    <col min="15364" max="15365" width="10.5546875" style="3" customWidth="1"/>
    <col min="15366" max="15366" width="13.109375" style="3" bestFit="1" customWidth="1"/>
    <col min="15367" max="15367" width="9.44140625" style="3" customWidth="1"/>
    <col min="15368" max="15368" width="13.5546875" style="3" customWidth="1"/>
    <col min="15369" max="15369" width="10.5546875" style="3" bestFit="1" customWidth="1"/>
    <col min="15370" max="15371" width="10.5546875" style="3" customWidth="1"/>
    <col min="15372" max="15372" width="13.109375" style="3" bestFit="1" customWidth="1"/>
    <col min="15373" max="15373" width="9.44140625" style="3" customWidth="1"/>
    <col min="15374" max="15374" width="13.88671875" style="3" customWidth="1"/>
    <col min="15375" max="15375" width="10.5546875" style="3" bestFit="1" customWidth="1"/>
    <col min="15376" max="15377" width="10.5546875" style="3" customWidth="1"/>
    <col min="15378" max="15378" width="13.109375" style="3" bestFit="1" customWidth="1"/>
    <col min="15379" max="15379" width="9.44140625" style="3" customWidth="1"/>
    <col min="15380" max="15380" width="13.88671875" style="3" customWidth="1"/>
    <col min="15381" max="15381" width="10.5546875" style="3" bestFit="1" customWidth="1"/>
    <col min="15382" max="15383" width="10.5546875" style="3" customWidth="1"/>
    <col min="15384" max="15384" width="13.109375" style="3" bestFit="1" customWidth="1"/>
    <col min="15385" max="15385" width="9.44140625" style="3" customWidth="1"/>
    <col min="15386" max="15386" width="13.88671875" style="3" customWidth="1"/>
    <col min="15387" max="15387" width="10.5546875" style="3" bestFit="1" customWidth="1"/>
    <col min="15388" max="15389" width="10.5546875" style="3" customWidth="1"/>
    <col min="15390" max="15390" width="13.109375" style="3" bestFit="1" customWidth="1"/>
    <col min="15391" max="15616" width="9.109375" style="3"/>
    <col min="15617" max="15617" width="27.44140625" style="3" customWidth="1"/>
    <col min="15618" max="15618" width="13.88671875" style="3" customWidth="1"/>
    <col min="15619" max="15619" width="10.5546875" style="3" bestFit="1" customWidth="1"/>
    <col min="15620" max="15621" width="10.5546875" style="3" customWidth="1"/>
    <col min="15622" max="15622" width="13.109375" style="3" bestFit="1" customWidth="1"/>
    <col min="15623" max="15623" width="9.44140625" style="3" customWidth="1"/>
    <col min="15624" max="15624" width="13.5546875" style="3" customWidth="1"/>
    <col min="15625" max="15625" width="10.5546875" style="3" bestFit="1" customWidth="1"/>
    <col min="15626" max="15627" width="10.5546875" style="3" customWidth="1"/>
    <col min="15628" max="15628" width="13.109375" style="3" bestFit="1" customWidth="1"/>
    <col min="15629" max="15629" width="9.44140625" style="3" customWidth="1"/>
    <col min="15630" max="15630" width="13.88671875" style="3" customWidth="1"/>
    <col min="15631" max="15631" width="10.5546875" style="3" bestFit="1" customWidth="1"/>
    <col min="15632" max="15633" width="10.5546875" style="3" customWidth="1"/>
    <col min="15634" max="15634" width="13.109375" style="3" bestFit="1" customWidth="1"/>
    <col min="15635" max="15635" width="9.44140625" style="3" customWidth="1"/>
    <col min="15636" max="15636" width="13.88671875" style="3" customWidth="1"/>
    <col min="15637" max="15637" width="10.5546875" style="3" bestFit="1" customWidth="1"/>
    <col min="15638" max="15639" width="10.5546875" style="3" customWidth="1"/>
    <col min="15640" max="15640" width="13.109375" style="3" bestFit="1" customWidth="1"/>
    <col min="15641" max="15641" width="9.44140625" style="3" customWidth="1"/>
    <col min="15642" max="15642" width="13.88671875" style="3" customWidth="1"/>
    <col min="15643" max="15643" width="10.5546875" style="3" bestFit="1" customWidth="1"/>
    <col min="15644" max="15645" width="10.5546875" style="3" customWidth="1"/>
    <col min="15646" max="15646" width="13.109375" style="3" bestFit="1" customWidth="1"/>
    <col min="15647" max="15872" width="9.109375" style="3"/>
    <col min="15873" max="15873" width="27.44140625" style="3" customWidth="1"/>
    <col min="15874" max="15874" width="13.88671875" style="3" customWidth="1"/>
    <col min="15875" max="15875" width="10.5546875" style="3" bestFit="1" customWidth="1"/>
    <col min="15876" max="15877" width="10.5546875" style="3" customWidth="1"/>
    <col min="15878" max="15878" width="13.109375" style="3" bestFit="1" customWidth="1"/>
    <col min="15879" max="15879" width="9.44140625" style="3" customWidth="1"/>
    <col min="15880" max="15880" width="13.5546875" style="3" customWidth="1"/>
    <col min="15881" max="15881" width="10.5546875" style="3" bestFit="1" customWidth="1"/>
    <col min="15882" max="15883" width="10.5546875" style="3" customWidth="1"/>
    <col min="15884" max="15884" width="13.109375" style="3" bestFit="1" customWidth="1"/>
    <col min="15885" max="15885" width="9.44140625" style="3" customWidth="1"/>
    <col min="15886" max="15886" width="13.88671875" style="3" customWidth="1"/>
    <col min="15887" max="15887" width="10.5546875" style="3" bestFit="1" customWidth="1"/>
    <col min="15888" max="15889" width="10.5546875" style="3" customWidth="1"/>
    <col min="15890" max="15890" width="13.109375" style="3" bestFit="1" customWidth="1"/>
    <col min="15891" max="15891" width="9.44140625" style="3" customWidth="1"/>
    <col min="15892" max="15892" width="13.88671875" style="3" customWidth="1"/>
    <col min="15893" max="15893" width="10.5546875" style="3" bestFit="1" customWidth="1"/>
    <col min="15894" max="15895" width="10.5546875" style="3" customWidth="1"/>
    <col min="15896" max="15896" width="13.109375" style="3" bestFit="1" customWidth="1"/>
    <col min="15897" max="15897" width="9.44140625" style="3" customWidth="1"/>
    <col min="15898" max="15898" width="13.88671875" style="3" customWidth="1"/>
    <col min="15899" max="15899" width="10.5546875" style="3" bestFit="1" customWidth="1"/>
    <col min="15900" max="15901" width="10.5546875" style="3" customWidth="1"/>
    <col min="15902" max="15902" width="13.109375" style="3" bestFit="1" customWidth="1"/>
    <col min="15903" max="16128" width="9.109375" style="3"/>
    <col min="16129" max="16129" width="27.44140625" style="3" customWidth="1"/>
    <col min="16130" max="16130" width="13.88671875" style="3" customWidth="1"/>
    <col min="16131" max="16131" width="10.5546875" style="3" bestFit="1" customWidth="1"/>
    <col min="16132" max="16133" width="10.5546875" style="3" customWidth="1"/>
    <col min="16134" max="16134" width="13.109375" style="3" bestFit="1" customWidth="1"/>
    <col min="16135" max="16135" width="9.44140625" style="3" customWidth="1"/>
    <col min="16136" max="16136" width="13.5546875" style="3" customWidth="1"/>
    <col min="16137" max="16137" width="10.5546875" style="3" bestFit="1" customWidth="1"/>
    <col min="16138" max="16139" width="10.5546875" style="3" customWidth="1"/>
    <col min="16140" max="16140" width="13.109375" style="3" bestFit="1" customWidth="1"/>
    <col min="16141" max="16141" width="9.44140625" style="3" customWidth="1"/>
    <col min="16142" max="16142" width="13.88671875" style="3" customWidth="1"/>
    <col min="16143" max="16143" width="10.5546875" style="3" bestFit="1" customWidth="1"/>
    <col min="16144" max="16145" width="10.5546875" style="3" customWidth="1"/>
    <col min="16146" max="16146" width="13.109375" style="3" bestFit="1" customWidth="1"/>
    <col min="16147" max="16147" width="9.44140625" style="3" customWidth="1"/>
    <col min="16148" max="16148" width="13.88671875" style="3" customWidth="1"/>
    <col min="16149" max="16149" width="10.5546875" style="3" bestFit="1" customWidth="1"/>
    <col min="16150" max="16151" width="10.5546875" style="3" customWidth="1"/>
    <col min="16152" max="16152" width="13.109375" style="3" bestFit="1" customWidth="1"/>
    <col min="16153" max="16153" width="9.44140625" style="3" customWidth="1"/>
    <col min="16154" max="16154" width="13.88671875" style="3" customWidth="1"/>
    <col min="16155" max="16155" width="10.5546875" style="3" bestFit="1" customWidth="1"/>
    <col min="16156" max="16157" width="10.5546875" style="3" customWidth="1"/>
    <col min="16158" max="16158" width="13.109375" style="3" bestFit="1" customWidth="1"/>
    <col min="16159" max="16384" width="9.109375" style="3"/>
  </cols>
  <sheetData>
    <row r="1" spans="1:30" ht="15.6" x14ac:dyDescent="0.25">
      <c r="A1" s="2" t="s">
        <v>356</v>
      </c>
      <c r="B1" s="2"/>
      <c r="H1" s="2"/>
      <c r="N1" s="2"/>
      <c r="T1" s="2"/>
      <c r="Z1" s="2"/>
    </row>
    <row r="3" spans="1:30" ht="13.8" thickBot="1" x14ac:dyDescent="0.3">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5" customFormat="1" x14ac:dyDescent="0.25">
      <c r="B4" s="1083" t="s">
        <v>53</v>
      </c>
      <c r="C4" s="1084"/>
      <c r="D4" s="1084"/>
      <c r="E4" s="1084"/>
      <c r="F4" s="1084"/>
      <c r="G4" s="494"/>
      <c r="H4" s="1083" t="s">
        <v>54</v>
      </c>
      <c r="I4" s="1084"/>
      <c r="J4" s="1084"/>
      <c r="K4" s="1084"/>
      <c r="L4" s="1084"/>
      <c r="M4" s="494"/>
      <c r="N4" s="1083" t="s">
        <v>55</v>
      </c>
      <c r="O4" s="1084"/>
      <c r="P4" s="1084"/>
      <c r="Q4" s="1084"/>
      <c r="R4" s="1084"/>
      <c r="S4" s="494"/>
      <c r="T4" s="1083" t="s">
        <v>56</v>
      </c>
      <c r="U4" s="1084"/>
      <c r="V4" s="1084"/>
      <c r="W4" s="1084"/>
      <c r="X4" s="1084"/>
      <c r="Y4" s="494"/>
      <c r="Z4" s="1083" t="s">
        <v>57</v>
      </c>
      <c r="AA4" s="1084"/>
      <c r="AB4" s="1084"/>
      <c r="AC4" s="1084"/>
      <c r="AD4" s="1084"/>
    </row>
    <row r="5" spans="1:30" s="5" customFormat="1" ht="12.75" customHeight="1" x14ac:dyDescent="0.25">
      <c r="B5" s="1078" t="s">
        <v>311</v>
      </c>
      <c r="C5" s="1017" t="s">
        <v>160</v>
      </c>
      <c r="D5" s="1017"/>
      <c r="E5" s="1017" t="s">
        <v>161</v>
      </c>
      <c r="F5" s="1077"/>
      <c r="G5" s="494"/>
      <c r="H5" s="1078" t="s">
        <v>311</v>
      </c>
      <c r="I5" s="1017" t="s">
        <v>160</v>
      </c>
      <c r="J5" s="1017"/>
      <c r="K5" s="1017" t="s">
        <v>161</v>
      </c>
      <c r="L5" s="1077"/>
      <c r="M5" s="494"/>
      <c r="N5" s="1078" t="s">
        <v>311</v>
      </c>
      <c r="O5" s="1017" t="s">
        <v>160</v>
      </c>
      <c r="P5" s="1017"/>
      <c r="Q5" s="1017" t="s">
        <v>161</v>
      </c>
      <c r="R5" s="1077"/>
      <c r="S5" s="494"/>
      <c r="T5" s="1078" t="s">
        <v>311</v>
      </c>
      <c r="U5" s="1017" t="s">
        <v>160</v>
      </c>
      <c r="V5" s="1017"/>
      <c r="W5" s="1017" t="s">
        <v>161</v>
      </c>
      <c r="X5" s="1077"/>
      <c r="Y5" s="494"/>
      <c r="Z5" s="1078" t="s">
        <v>311</v>
      </c>
      <c r="AA5" s="1017" t="s">
        <v>160</v>
      </c>
      <c r="AB5" s="1017"/>
      <c r="AC5" s="1017" t="s">
        <v>161</v>
      </c>
      <c r="AD5" s="1077"/>
    </row>
    <row r="6" spans="1:30" s="5" customFormat="1" x14ac:dyDescent="0.25">
      <c r="B6" s="1079"/>
      <c r="C6" s="1081" t="s">
        <v>60</v>
      </c>
      <c r="D6" s="498" t="s">
        <v>162</v>
      </c>
      <c r="E6" s="498" t="s">
        <v>91</v>
      </c>
      <c r="F6" s="498" t="s">
        <v>163</v>
      </c>
      <c r="G6" s="494"/>
      <c r="H6" s="1079"/>
      <c r="I6" s="1081" t="s">
        <v>60</v>
      </c>
      <c r="J6" s="498" t="s">
        <v>162</v>
      </c>
      <c r="K6" s="498" t="s">
        <v>91</v>
      </c>
      <c r="L6" s="498" t="s">
        <v>163</v>
      </c>
      <c r="M6" s="494"/>
      <c r="N6" s="1079"/>
      <c r="O6" s="1081" t="s">
        <v>60</v>
      </c>
      <c r="P6" s="498" t="s">
        <v>162</v>
      </c>
      <c r="Q6" s="498" t="s">
        <v>91</v>
      </c>
      <c r="R6" s="498" t="s">
        <v>163</v>
      </c>
      <c r="S6" s="494"/>
      <c r="T6" s="1079"/>
      <c r="U6" s="1081" t="s">
        <v>60</v>
      </c>
      <c r="V6" s="498" t="s">
        <v>162</v>
      </c>
      <c r="W6" s="498" t="s">
        <v>91</v>
      </c>
      <c r="X6" s="498" t="s">
        <v>163</v>
      </c>
      <c r="Y6" s="494"/>
      <c r="Z6" s="1079"/>
      <c r="AA6" s="1081" t="s">
        <v>60</v>
      </c>
      <c r="AB6" s="498" t="s">
        <v>162</v>
      </c>
      <c r="AC6" s="498" t="s">
        <v>91</v>
      </c>
      <c r="AD6" s="498" t="s">
        <v>163</v>
      </c>
    </row>
    <row r="7" spans="1:30" ht="14.25" customHeight="1" x14ac:dyDescent="0.25">
      <c r="A7" s="11"/>
      <c r="B7" s="1080"/>
      <c r="C7" s="1082"/>
      <c r="D7" s="841" t="s">
        <v>313</v>
      </c>
      <c r="E7" s="841" t="s">
        <v>165</v>
      </c>
      <c r="F7" s="841" t="s">
        <v>166</v>
      </c>
      <c r="G7" s="515"/>
      <c r="H7" s="1080"/>
      <c r="I7" s="1082"/>
      <c r="J7" s="943" t="s">
        <v>313</v>
      </c>
      <c r="K7" s="841" t="s">
        <v>165</v>
      </c>
      <c r="L7" s="841" t="s">
        <v>166</v>
      </c>
      <c r="M7" s="142"/>
      <c r="N7" s="1080"/>
      <c r="O7" s="1082"/>
      <c r="P7" s="943" t="s">
        <v>313</v>
      </c>
      <c r="Q7" s="841" t="s">
        <v>165</v>
      </c>
      <c r="R7" s="841" t="s">
        <v>166</v>
      </c>
      <c r="S7" s="142"/>
      <c r="T7" s="1080"/>
      <c r="U7" s="1082"/>
      <c r="V7" s="943" t="s">
        <v>313</v>
      </c>
      <c r="W7" s="841" t="s">
        <v>165</v>
      </c>
      <c r="X7" s="841" t="s">
        <v>166</v>
      </c>
      <c r="Y7" s="142"/>
      <c r="Z7" s="1080"/>
      <c r="AA7" s="1082"/>
      <c r="AB7" s="943" t="s">
        <v>313</v>
      </c>
      <c r="AC7" s="841" t="s">
        <v>165</v>
      </c>
      <c r="AD7" s="841" t="s">
        <v>166</v>
      </c>
    </row>
    <row r="8" spans="1:30" x14ac:dyDescent="0.25">
      <c r="A8" s="2" t="s">
        <v>33</v>
      </c>
      <c r="M8" s="142"/>
      <c r="N8" s="783"/>
      <c r="S8" s="142"/>
      <c r="Y8" s="142"/>
    </row>
    <row r="9" spans="1:30" x14ac:dyDescent="0.25">
      <c r="A9" s="851"/>
      <c r="B9" s="852">
        <v>73627.307692307688</v>
      </c>
      <c r="C9" s="852">
        <f>C11+C12</f>
        <v>6189</v>
      </c>
      <c r="D9" s="853">
        <f>C9/(B9*0.01)</f>
        <v>8.4058485825179829</v>
      </c>
      <c r="E9" s="854">
        <f>E11+E12</f>
        <v>1886.4095</v>
      </c>
      <c r="F9" s="854">
        <f>(E9*1000)/C9</f>
        <v>304.80037162708032</v>
      </c>
      <c r="G9" s="855"/>
      <c r="H9" s="852">
        <v>68645</v>
      </c>
      <c r="I9" s="852">
        <f>I11+I12</f>
        <v>6579</v>
      </c>
      <c r="J9" s="853">
        <f>I9/(H9*0.01)</f>
        <v>9.5840920678854964</v>
      </c>
      <c r="K9" s="852">
        <f>K11+K12</f>
        <v>2029.0118699999998</v>
      </c>
      <c r="L9" s="854">
        <f>(K9*1000)/I9</f>
        <v>308.40733698130413</v>
      </c>
      <c r="M9" s="856"/>
      <c r="N9" s="852">
        <f>N11+N12</f>
        <v>65143.430769230865</v>
      </c>
      <c r="O9" s="852">
        <f>O11+O12</f>
        <v>5450</v>
      </c>
      <c r="P9" s="853">
        <f>O9/(N9*0.01)</f>
        <v>8.3661544005972033</v>
      </c>
      <c r="Q9" s="852">
        <f>Q11+Q12</f>
        <v>1845.8837799999999</v>
      </c>
      <c r="R9" s="852">
        <f>Q9*1000/O9</f>
        <v>338.69427155963297</v>
      </c>
      <c r="S9" s="856"/>
      <c r="T9" s="852">
        <f>T11+T12</f>
        <v>68208.600000000239</v>
      </c>
      <c r="U9" s="852">
        <f>U11+U12</f>
        <v>7464</v>
      </c>
      <c r="V9" s="853">
        <f>U9/(T9*0.01)</f>
        <v>10.942901628240389</v>
      </c>
      <c r="W9" s="852">
        <f>W11+W12</f>
        <v>2224.4522800000004</v>
      </c>
      <c r="X9" s="852">
        <f>W9*1000/U9</f>
        <v>298.02415326902468</v>
      </c>
      <c r="Y9" s="856"/>
      <c r="Z9" s="852">
        <f>Z11+Z12</f>
        <v>68598.200000000274</v>
      </c>
      <c r="AA9" s="852">
        <f>AA11+AA12</f>
        <v>5395</v>
      </c>
      <c r="AB9" s="853">
        <f>AA9/(Z9*0.01)</f>
        <v>7.8646378476402861</v>
      </c>
      <c r="AC9" s="852">
        <f>AC11+AC12</f>
        <v>1732.56808</v>
      </c>
      <c r="AD9" s="852">
        <f>AC9*1000/AA9</f>
        <v>321.14329564411491</v>
      </c>
    </row>
    <row r="10" spans="1:30" x14ac:dyDescent="0.25">
      <c r="A10" s="857" t="s">
        <v>10</v>
      </c>
      <c r="B10" s="856"/>
      <c r="C10" s="858"/>
      <c r="D10" s="859"/>
      <c r="E10" s="860"/>
      <c r="F10" s="860"/>
      <c r="G10" s="858"/>
      <c r="H10" s="856"/>
      <c r="I10" s="858"/>
      <c r="J10" s="859"/>
      <c r="K10" s="859"/>
      <c r="L10" s="861"/>
      <c r="M10" s="856"/>
      <c r="N10" s="856"/>
      <c r="O10" s="858"/>
      <c r="P10" s="859"/>
      <c r="Q10" s="859"/>
      <c r="R10" s="861"/>
      <c r="S10" s="856"/>
      <c r="T10" s="856"/>
      <c r="U10" s="858"/>
      <c r="V10" s="859"/>
      <c r="W10" s="859"/>
      <c r="X10" s="861"/>
      <c r="Y10" s="856"/>
      <c r="Z10" s="856"/>
      <c r="AA10" s="858"/>
      <c r="AB10" s="859"/>
      <c r="AC10" s="859"/>
      <c r="AD10" s="861"/>
    </row>
    <row r="11" spans="1:30" x14ac:dyDescent="0.25">
      <c r="A11" s="862" t="s">
        <v>11</v>
      </c>
      <c r="B11" s="856">
        <v>34761.769230769227</v>
      </c>
      <c r="C11" s="856">
        <f>'Table6aSpecialBonusTrend exNOMS'!C12+'Table7aSpecialBonusTrend NOMS'!C12</f>
        <v>3370</v>
      </c>
      <c r="D11" s="863">
        <f>C11/(B11*0.01)</f>
        <v>9.6945583454856479</v>
      </c>
      <c r="E11" s="864">
        <f>('Table6aSpecialBonusTrend exNOMS'!E12+'Table7aSpecialBonusTrend NOMS'!E12)/1000</f>
        <v>935.41556000000003</v>
      </c>
      <c r="F11" s="864">
        <f>('Table6aSpecialBonusTrend exNOMS'!E12+'Table7aSpecialBonusTrend NOMS'!E12)/C11</f>
        <v>277.57138278931751</v>
      </c>
      <c r="G11" s="856"/>
      <c r="H11" s="856">
        <v>32420.307692307691</v>
      </c>
      <c r="I11" s="856">
        <f>'Table6aSpecialBonusTrend exNOMS'!I12+'Table7aSpecialBonusTrend NOMS'!I12</f>
        <v>3755</v>
      </c>
      <c r="J11" s="863">
        <f>I11/(H11*0.01)</f>
        <v>11.582246645027807</v>
      </c>
      <c r="K11" s="856">
        <f>('Table6aSpecialBonusTrend exNOMS'!K12+'Table7aSpecialBonusTrend NOMS'!K12)/1000</f>
        <v>1036.5133599999999</v>
      </c>
      <c r="L11" s="856">
        <f>('Table6aSpecialBonusTrend exNOMS'!K12+'Table7aSpecialBonusTrend NOMS'!K12)/I11</f>
        <v>276.03551531291606</v>
      </c>
      <c r="M11" s="856"/>
      <c r="N11" s="856">
        <f>'Table6aSpecialBonusTrend exNOMS'!N12+'Table7aSpecialBonusTrend NOMS'!N12</f>
        <v>31311.723076923099</v>
      </c>
      <c r="O11" s="856">
        <f>'Table6aSpecialBonusTrend exNOMS'!O12+'Table7aSpecialBonusTrend NOMS'!O12</f>
        <v>3275</v>
      </c>
      <c r="P11" s="863">
        <f>O11/(N11*0.01)</f>
        <v>10.459341352612087</v>
      </c>
      <c r="Q11" s="856">
        <f>('Table6aSpecialBonusTrend exNOMS'!Q12+'Table7aSpecialBonusTrend NOMS'!Q12)/1000</f>
        <v>974.90442999999993</v>
      </c>
      <c r="R11" s="856">
        <f>('Table6aSpecialBonusTrend exNOMS'!Q12+'Table7aSpecialBonusTrend NOMS'!Q12)/O11</f>
        <v>297.68074198473278</v>
      </c>
      <c r="S11" s="856"/>
      <c r="T11" s="856">
        <f>'Table6aSpecialBonusTrend exNOMS'!T12+'Table7aSpecialBonusTrend NOMS'!T12</f>
        <v>35268.24615384631</v>
      </c>
      <c r="U11" s="856">
        <f>'Table6aSpecialBonusTrend exNOMS'!U12+'Table7aSpecialBonusTrend NOMS'!U12</f>
        <v>4231</v>
      </c>
      <c r="V11" s="863">
        <f>U11/(T11*0.01)</f>
        <v>11.996627168653729</v>
      </c>
      <c r="W11" s="856">
        <f>('Table6aSpecialBonusTrend exNOMS'!W12+'Table7aSpecialBonusTrend NOMS'!W12)/1000</f>
        <v>1108.8586800000003</v>
      </c>
      <c r="X11" s="856">
        <f>('Table6aSpecialBonusTrend exNOMS'!W12+'Table7aSpecialBonusTrend NOMS'!W12)/U11</f>
        <v>262.07957456865995</v>
      </c>
      <c r="Y11" s="856"/>
      <c r="Z11" s="856">
        <f>'Table6aSpecialBonusTrend exNOMS'!Z12+'Table7aSpecialBonusTrend NOMS'!Z12</f>
        <v>36504.200000000164</v>
      </c>
      <c r="AA11" s="856">
        <f>'Table6aSpecialBonusTrend exNOMS'!AA12+'Table7aSpecialBonusTrend NOMS'!AA12</f>
        <v>3265</v>
      </c>
      <c r="AB11" s="863">
        <f t="shared" ref="AB11:AB18" si="0">AA11/(Z11*0.01)</f>
        <v>8.9441762865642449</v>
      </c>
      <c r="AC11" s="856">
        <f>('Table6aSpecialBonusTrend exNOMS'!AC12+'Table7aSpecialBonusTrend NOMS'!AC12)/1000</f>
        <v>912.95608000000004</v>
      </c>
      <c r="AD11" s="856">
        <f>('Table6aSpecialBonusTrend exNOMS'!AC12+'Table7aSpecialBonusTrend NOMS'!AC12)/AA11</f>
        <v>279.61901378254214</v>
      </c>
    </row>
    <row r="12" spans="1:30" x14ac:dyDescent="0.25">
      <c r="A12" s="862" t="s">
        <v>12</v>
      </c>
      <c r="B12" s="852">
        <v>38865.538461538461</v>
      </c>
      <c r="C12" s="856">
        <f>'Table6aSpecialBonusTrend exNOMS'!C13+'Table7aSpecialBonusTrend NOMS'!C13</f>
        <v>2819</v>
      </c>
      <c r="D12" s="863">
        <f>C12/(B12*0.01)</f>
        <v>7.2532122584373742</v>
      </c>
      <c r="E12" s="864">
        <f>('Table6aSpecialBonusTrend exNOMS'!E13+'Table7aSpecialBonusTrend NOMS'!E13)/1000</f>
        <v>950.99393999999995</v>
      </c>
      <c r="F12" s="864">
        <f>('Table6aSpecialBonusTrend exNOMS'!E13+'Table7aSpecialBonusTrend NOMS'!E13)/C12</f>
        <v>337.35152181624687</v>
      </c>
      <c r="G12" s="856"/>
      <c r="H12" s="856">
        <v>36224.692307692305</v>
      </c>
      <c r="I12" s="856">
        <f>'Table6aSpecialBonusTrend exNOMS'!I13+'Table7aSpecialBonusTrend NOMS'!I13</f>
        <v>2824</v>
      </c>
      <c r="J12" s="863">
        <f>I12/(H12*0.01)</f>
        <v>7.7957874038320654</v>
      </c>
      <c r="K12" s="856">
        <f>('Table6aSpecialBonusTrend exNOMS'!K13+'Table7aSpecialBonusTrend NOMS'!K13)/1000</f>
        <v>992.49850999999978</v>
      </c>
      <c r="L12" s="856">
        <f>('Table6aSpecialBonusTrend exNOMS'!K13+'Table7aSpecialBonusTrend NOMS'!K13)/I12</f>
        <v>351.4513137393767</v>
      </c>
      <c r="M12" s="856"/>
      <c r="N12" s="856">
        <f>'Table6aSpecialBonusTrend exNOMS'!N13+'Table7aSpecialBonusTrend NOMS'!N13</f>
        <v>33831.707692307762</v>
      </c>
      <c r="O12" s="856">
        <f>'Table6aSpecialBonusTrend exNOMS'!O13+'Table7aSpecialBonusTrend NOMS'!O13</f>
        <v>2175</v>
      </c>
      <c r="P12" s="863">
        <f>O12/(N12*0.01)</f>
        <v>6.4288803266484962</v>
      </c>
      <c r="Q12" s="856">
        <f>('Table6aSpecialBonusTrend exNOMS'!Q13+'Table7aSpecialBonusTrend NOMS'!Q13)/1000</f>
        <v>870.97934999999995</v>
      </c>
      <c r="R12" s="856">
        <f>('Table6aSpecialBonusTrend exNOMS'!Q13+'Table7aSpecialBonusTrend NOMS'!Q13)/O12</f>
        <v>400.45027586206896</v>
      </c>
      <c r="S12" s="856"/>
      <c r="T12" s="856">
        <f>'Table6aSpecialBonusTrend exNOMS'!T13+'Table7aSpecialBonusTrend NOMS'!T13</f>
        <v>32940.353846153936</v>
      </c>
      <c r="U12" s="856">
        <f>'Table6aSpecialBonusTrend exNOMS'!U13+'Table7aSpecialBonusTrend NOMS'!U13</f>
        <v>3233</v>
      </c>
      <c r="V12" s="863">
        <f>U12/(T12*0.01)</f>
        <v>9.8147093838139803</v>
      </c>
      <c r="W12" s="856">
        <f>('Table6aSpecialBonusTrend exNOMS'!W13+'Table7aSpecialBonusTrend NOMS'!W13)/1000</f>
        <v>1115.5936000000002</v>
      </c>
      <c r="X12" s="856">
        <f>('Table6aSpecialBonusTrend exNOMS'!W13+'Table7aSpecialBonusTrend NOMS'!W13)/U12</f>
        <v>345.06452211568205</v>
      </c>
      <c r="Y12" s="856"/>
      <c r="Z12" s="852">
        <f>'Table6aSpecialBonusTrend exNOMS'!Z13+'Table7aSpecialBonusTrend NOMS'!Z13</f>
        <v>32094.000000000102</v>
      </c>
      <c r="AA12" s="856">
        <f>'Table6aSpecialBonusTrend exNOMS'!AA13+'Table7aSpecialBonusTrend NOMS'!AA13</f>
        <v>2130</v>
      </c>
      <c r="AB12" s="853">
        <f t="shared" si="0"/>
        <v>6.636754533557653</v>
      </c>
      <c r="AC12" s="856">
        <f>('Table6aSpecialBonusTrend exNOMS'!AC13+'Table7aSpecialBonusTrend NOMS'!AC13)/1000</f>
        <v>819.61199999999997</v>
      </c>
      <c r="AD12" s="856">
        <f>('Table6aSpecialBonusTrend exNOMS'!AC13+'Table7aSpecialBonusTrend NOMS'!AC13)/AA12</f>
        <v>384.79436619718308</v>
      </c>
    </row>
    <row r="13" spans="1:30" x14ac:dyDescent="0.25">
      <c r="A13" s="865" t="s">
        <v>13</v>
      </c>
      <c r="B13" s="856"/>
      <c r="C13" s="866"/>
      <c r="D13" s="867"/>
      <c r="E13" s="868"/>
      <c r="F13" s="868"/>
      <c r="G13" s="866"/>
      <c r="H13" s="869"/>
      <c r="I13" s="866"/>
      <c r="J13" s="867"/>
      <c r="K13" s="867"/>
      <c r="L13" s="870"/>
      <c r="M13" s="856"/>
      <c r="N13" s="869"/>
      <c r="O13" s="866"/>
      <c r="P13" s="867"/>
      <c r="Q13" s="867"/>
      <c r="R13" s="870"/>
      <c r="S13" s="856"/>
      <c r="T13" s="869"/>
      <c r="U13" s="866"/>
      <c r="V13" s="867"/>
      <c r="W13" s="867"/>
      <c r="X13" s="870"/>
      <c r="Y13" s="856"/>
      <c r="Z13" s="856"/>
      <c r="AA13" s="866"/>
      <c r="AB13" s="863"/>
      <c r="AC13" s="867"/>
      <c r="AD13" s="870"/>
    </row>
    <row r="14" spans="1:30" x14ac:dyDescent="0.25">
      <c r="A14" s="862" t="s">
        <v>14</v>
      </c>
      <c r="B14" s="856">
        <f>10224.1538461538+112</f>
        <v>10336.1538461538</v>
      </c>
      <c r="C14" s="856">
        <f>'Table6aSpecialBonusTrend exNOMS'!C15+'Table7aSpecialBonusTrend NOMS'!C15</f>
        <v>946</v>
      </c>
      <c r="D14" s="863">
        <f>C14/(B14*0.01)</f>
        <v>9.1523405522066348</v>
      </c>
      <c r="E14" s="864">
        <f>('Table6aSpecialBonusTrend exNOMS'!E15+'Table7aSpecialBonusTrend NOMS'!E15)/1000</f>
        <v>225.68889000000001</v>
      </c>
      <c r="F14" s="864">
        <f>('Table6aSpecialBonusTrend exNOMS'!E15+'Table7aSpecialBonusTrend NOMS'!E15)/C14</f>
        <v>238.57176532769557</v>
      </c>
      <c r="G14" s="856"/>
      <c r="H14" s="856">
        <f>8192.84615384615+53</f>
        <v>8245.8461538461506</v>
      </c>
      <c r="I14" s="856">
        <f>'Table6aSpecialBonusTrend exNOMS'!I15+'Table7aSpecialBonusTrend NOMS'!I15</f>
        <v>1018</v>
      </c>
      <c r="J14" s="863">
        <f>I14/(H14*0.01)</f>
        <v>12.345609910817572</v>
      </c>
      <c r="K14" s="856">
        <f>('Table6aSpecialBonusTrend exNOMS'!K15+'Table7aSpecialBonusTrend NOMS'!K15)/1000</f>
        <v>246.65275</v>
      </c>
      <c r="L14" s="856">
        <f>('Table6aSpecialBonusTrend exNOMS'!K15+'Table7aSpecialBonusTrend NOMS'!K15)/I14</f>
        <v>242.29150294695481</v>
      </c>
      <c r="M14" s="856"/>
      <c r="N14" s="856">
        <f>'Table6aSpecialBonusTrend exNOMS'!N15+'Table7aSpecialBonusTrend NOMS'!N15</f>
        <v>7564.199999999998</v>
      </c>
      <c r="O14" s="856">
        <f>'Table6aSpecialBonusTrend exNOMS'!O15+'Table7aSpecialBonusTrend NOMS'!O15</f>
        <v>808</v>
      </c>
      <c r="P14" s="863">
        <f>O14/(N14*0.01)</f>
        <v>10.681896300996803</v>
      </c>
      <c r="Q14" s="856">
        <f>('Table6aSpecialBonusTrend exNOMS'!Q15+'Table7aSpecialBonusTrend NOMS'!Q15)/1000</f>
        <v>179.82149999999999</v>
      </c>
      <c r="R14" s="856">
        <f>('Table6aSpecialBonusTrend exNOMS'!Q15+'Table7aSpecialBonusTrend NOMS'!Q15)/O14</f>
        <v>222.55136138613861</v>
      </c>
      <c r="S14" s="856"/>
      <c r="T14" s="856">
        <f>'Table6aSpecialBonusTrend exNOMS'!T15+'Table7aSpecialBonusTrend NOMS'!T15</f>
        <v>7264.9076923076846</v>
      </c>
      <c r="U14" s="856">
        <f>'Table6aSpecialBonusTrend exNOMS'!U15+'Table7aSpecialBonusTrend NOMS'!U15</f>
        <v>873</v>
      </c>
      <c r="V14" s="863">
        <f>U14/(T14*0.01)</f>
        <v>12.016670231396885</v>
      </c>
      <c r="W14" s="856">
        <f>('Table6aSpecialBonusTrend exNOMS'!W15+'Table7aSpecialBonusTrend NOMS'!W15)/1000</f>
        <v>205.10799</v>
      </c>
      <c r="X14" s="856">
        <f>('Table6aSpecialBonusTrend exNOMS'!W15+'Table7aSpecialBonusTrend NOMS'!W15)/U14</f>
        <v>234.94615120274912</v>
      </c>
      <c r="Y14" s="856"/>
      <c r="Z14" s="856">
        <f>'Table6aSpecialBonusTrend exNOMS'!Z15+'Table7aSpecialBonusTrend NOMS'!Z15</f>
        <v>8311.1538461538385</v>
      </c>
      <c r="AA14" s="856">
        <f>'Table6aSpecialBonusTrend exNOMS'!AA15+'Table7aSpecialBonusTrend NOMS'!AA15</f>
        <v>602</v>
      </c>
      <c r="AB14" s="863">
        <f t="shared" si="0"/>
        <v>7.2432782636864337</v>
      </c>
      <c r="AC14" s="856">
        <f>('Table6aSpecialBonusTrend exNOMS'!AC15+'Table7aSpecialBonusTrend NOMS'!AC15)/1000</f>
        <v>156.26</v>
      </c>
      <c r="AD14" s="856">
        <f>('Table6aSpecialBonusTrend exNOMS'!AC15+'Table7aSpecialBonusTrend NOMS'!AC15)/AA14</f>
        <v>259.56810631229234</v>
      </c>
    </row>
    <row r="15" spans="1:30" x14ac:dyDescent="0.25">
      <c r="A15" s="862" t="s">
        <v>15</v>
      </c>
      <c r="B15" s="856">
        <v>14959.615384615385</v>
      </c>
      <c r="C15" s="856">
        <f>'Table6aSpecialBonusTrend exNOMS'!C16+'Table7aSpecialBonusTrend NOMS'!C16</f>
        <v>1482</v>
      </c>
      <c r="D15" s="863">
        <f>C15/(B15*0.01)</f>
        <v>9.9066718087157728</v>
      </c>
      <c r="E15" s="864">
        <f>('Table6aSpecialBonusTrend exNOMS'!E16+'Table7aSpecialBonusTrend NOMS'!E16)/1000</f>
        <v>470.52843000000001</v>
      </c>
      <c r="F15" s="864">
        <f>('Table6aSpecialBonusTrend exNOMS'!E16+'Table7aSpecialBonusTrend NOMS'!E16)/C15</f>
        <v>317.49556680161942</v>
      </c>
      <c r="G15" s="856"/>
      <c r="H15" s="856">
        <v>13876.461538461539</v>
      </c>
      <c r="I15" s="856">
        <f>'Table6aSpecialBonusTrend exNOMS'!I16+'Table7aSpecialBonusTrend NOMS'!I16</f>
        <v>1609</v>
      </c>
      <c r="J15" s="863">
        <f>I15/(H15*0.01)</f>
        <v>11.595175005820593</v>
      </c>
      <c r="K15" s="856">
        <f>('Table6aSpecialBonusTrend exNOMS'!K16+'Table7aSpecialBonusTrend NOMS'!K16)/1000</f>
        <v>477.62104000000005</v>
      </c>
      <c r="L15" s="856">
        <f>('Table6aSpecialBonusTrend exNOMS'!K16+'Table7aSpecialBonusTrend NOMS'!K16)/I15</f>
        <v>296.843405842138</v>
      </c>
      <c r="M15" s="856"/>
      <c r="N15" s="856">
        <f>'Table6aSpecialBonusTrend exNOMS'!N16+'Table7aSpecialBonusTrend NOMS'!N16</f>
        <v>13593.584615384605</v>
      </c>
      <c r="O15" s="856">
        <f>'Table6aSpecialBonusTrend exNOMS'!O16+'Table7aSpecialBonusTrend NOMS'!O16</f>
        <v>1381</v>
      </c>
      <c r="P15" s="863">
        <f>O15/(N15*0.01)</f>
        <v>10.159204058928257</v>
      </c>
      <c r="Q15" s="856">
        <f>('Table6aSpecialBonusTrend exNOMS'!Q16+'Table7aSpecialBonusTrend NOMS'!Q16)/1000</f>
        <v>423.50314000000003</v>
      </c>
      <c r="R15" s="856">
        <f>('Table6aSpecialBonusTrend exNOMS'!Q16+'Table7aSpecialBonusTrend NOMS'!Q16)/O15</f>
        <v>306.66411296162204</v>
      </c>
      <c r="S15" s="856"/>
      <c r="T15" s="856">
        <f>'Table6aSpecialBonusTrend exNOMS'!T16+'Table7aSpecialBonusTrend NOMS'!T16</f>
        <v>15103.323076923058</v>
      </c>
      <c r="U15" s="856">
        <f>'Table6aSpecialBonusTrend exNOMS'!U16+'Table7aSpecialBonusTrend NOMS'!U16</f>
        <v>1861</v>
      </c>
      <c r="V15" s="863">
        <f>U15/(T15*0.01)</f>
        <v>12.321791638314966</v>
      </c>
      <c r="W15" s="856">
        <f>('Table6aSpecialBonusTrend exNOMS'!W16+'Table7aSpecialBonusTrend NOMS'!W16)/1000</f>
        <v>504.05234999999999</v>
      </c>
      <c r="X15" s="856">
        <f>('Table6aSpecialBonusTrend exNOMS'!W16+'Table7aSpecialBonusTrend NOMS'!W16)/U15</f>
        <v>270.85026867275656</v>
      </c>
      <c r="Y15" s="856"/>
      <c r="Z15" s="856">
        <f>'Table6aSpecialBonusTrend exNOMS'!Z16+'Table7aSpecialBonusTrend NOMS'!Z16</f>
        <v>15597.384615384595</v>
      </c>
      <c r="AA15" s="856">
        <f>'Table6aSpecialBonusTrend exNOMS'!AA16+'Table7aSpecialBonusTrend NOMS'!AA16</f>
        <v>1437</v>
      </c>
      <c r="AB15" s="863">
        <f t="shared" si="0"/>
        <v>9.2130830612627488</v>
      </c>
      <c r="AC15" s="856">
        <f>('Table6aSpecialBonusTrend exNOMS'!AC16+'Table7aSpecialBonusTrend NOMS'!AC16)/1000</f>
        <v>407.505</v>
      </c>
      <c r="AD15" s="856">
        <f>('Table6aSpecialBonusTrend exNOMS'!AC16+'Table7aSpecialBonusTrend NOMS'!AC16)/AA15</f>
        <v>283.58037578288099</v>
      </c>
    </row>
    <row r="16" spans="1:30" x14ac:dyDescent="0.25">
      <c r="A16" s="862" t="s">
        <v>16</v>
      </c>
      <c r="B16" s="856">
        <v>23812.846153846156</v>
      </c>
      <c r="C16" s="856">
        <f>'Table6aSpecialBonusTrend exNOMS'!C17+'Table7aSpecialBonusTrend NOMS'!C17</f>
        <v>2054</v>
      </c>
      <c r="D16" s="863">
        <f>C16/(B16*0.01)</f>
        <v>8.6255963975488328</v>
      </c>
      <c r="E16" s="864">
        <f>('Table6aSpecialBonusTrend exNOMS'!E17+'Table7aSpecialBonusTrend NOMS'!E17)/1000</f>
        <v>684.71812</v>
      </c>
      <c r="F16" s="864">
        <f>('Table6aSpecialBonusTrend exNOMS'!E17+'Table7aSpecialBonusTrend NOMS'!E17)/C16</f>
        <v>333.35838364167478</v>
      </c>
      <c r="G16" s="856"/>
      <c r="H16" s="856">
        <v>21729.076923076922</v>
      </c>
      <c r="I16" s="856">
        <f>'Table6aSpecialBonusTrend exNOMS'!I17+'Table7aSpecialBonusTrend NOMS'!I17</f>
        <v>2184</v>
      </c>
      <c r="J16" s="863">
        <f>I16/(H16*0.01)</f>
        <v>10.051048223224464</v>
      </c>
      <c r="K16" s="856">
        <f>('Table6aSpecialBonusTrend exNOMS'!K17+'Table7aSpecialBonusTrend NOMS'!K17)/1000</f>
        <v>741.17786999999998</v>
      </c>
      <c r="L16" s="856">
        <f>('Table6aSpecialBonusTrend exNOMS'!K17+'Table7aSpecialBonusTrend NOMS'!K17)/I16</f>
        <v>339.36715659340661</v>
      </c>
      <c r="M16" s="856"/>
      <c r="N16" s="856">
        <f>'Table6aSpecialBonusTrend exNOMS'!N17+'Table7aSpecialBonusTrend NOMS'!N17</f>
        <v>20530.338461538457</v>
      </c>
      <c r="O16" s="856">
        <f>'Table6aSpecialBonusTrend exNOMS'!O17+'Table7aSpecialBonusTrend NOMS'!O17</f>
        <v>1739</v>
      </c>
      <c r="P16" s="863">
        <f>O16/(N16*0.01)</f>
        <v>8.4703912858418935</v>
      </c>
      <c r="Q16" s="856">
        <f>('Table6aSpecialBonusTrend exNOMS'!Q17+'Table7aSpecialBonusTrend NOMS'!Q17)/1000</f>
        <v>683.12479000000008</v>
      </c>
      <c r="R16" s="856">
        <f>('Table6aSpecialBonusTrend exNOMS'!Q17+'Table7aSpecialBonusTrend NOMS'!Q17)/O16</f>
        <v>392.82621621621621</v>
      </c>
      <c r="S16" s="856"/>
      <c r="T16" s="856">
        <f>'Table6aSpecialBonusTrend exNOMS'!T17+'Table7aSpecialBonusTrend NOMS'!T17</f>
        <v>20437.030769230758</v>
      </c>
      <c r="U16" s="856">
        <f>'Table6aSpecialBonusTrend exNOMS'!U17+'Table7aSpecialBonusTrend NOMS'!U17</f>
        <v>2384</v>
      </c>
      <c r="V16" s="863">
        <f>U16/(T16*0.01)</f>
        <v>11.665099626846295</v>
      </c>
      <c r="W16" s="856">
        <f>('Table6aSpecialBonusTrend exNOMS'!W17+'Table7aSpecialBonusTrend NOMS'!W17)/1000</f>
        <v>782.10636</v>
      </c>
      <c r="X16" s="856">
        <f>('Table6aSpecialBonusTrend exNOMS'!W17+'Table7aSpecialBonusTrend NOMS'!W17)/U16</f>
        <v>328.06474832214764</v>
      </c>
      <c r="Y16" s="856"/>
      <c r="Z16" s="856">
        <f>'Table6aSpecialBonusTrend exNOMS'!Z17+'Table7aSpecialBonusTrend NOMS'!Z17</f>
        <v>19198.38461538461</v>
      </c>
      <c r="AA16" s="856">
        <f>'Table6aSpecialBonusTrend exNOMS'!AA17+'Table7aSpecialBonusTrend NOMS'!AA17</f>
        <v>1622</v>
      </c>
      <c r="AB16" s="863">
        <f t="shared" si="0"/>
        <v>8.448627488690958</v>
      </c>
      <c r="AC16" s="856">
        <f>('Table6aSpecialBonusTrend exNOMS'!AC17+'Table7aSpecialBonusTrend NOMS'!AC17)/1000</f>
        <v>584.03608000000008</v>
      </c>
      <c r="AD16" s="856">
        <f>('Table6aSpecialBonusTrend exNOMS'!AC17+'Table7aSpecialBonusTrend NOMS'!AC17)/AA16</f>
        <v>360.07156596794084</v>
      </c>
    </row>
    <row r="17" spans="1:30" x14ac:dyDescent="0.25">
      <c r="A17" s="862" t="s">
        <v>17</v>
      </c>
      <c r="B17" s="856">
        <v>18374.923076923078</v>
      </c>
      <c r="C17" s="856">
        <f>'Table6aSpecialBonusTrend exNOMS'!C18+'Table7aSpecialBonusTrend NOMS'!C18</f>
        <v>1398</v>
      </c>
      <c r="D17" s="863">
        <f>C17/(B17*0.01)</f>
        <v>7.6081951154164944</v>
      </c>
      <c r="E17" s="864">
        <f>('Table6aSpecialBonusTrend exNOMS'!E18+'Table7aSpecialBonusTrend NOMS'!E18)/1000</f>
        <v>427.71105999999997</v>
      </c>
      <c r="F17" s="864">
        <f>('Table6aSpecialBonusTrend exNOMS'!E18+'Table7aSpecialBonusTrend NOMS'!E18)/C17</f>
        <v>305.9449642346209</v>
      </c>
      <c r="G17" s="856"/>
      <c r="H17" s="856">
        <v>18505.692307692305</v>
      </c>
      <c r="I17" s="856">
        <f>'Table6aSpecialBonusTrend exNOMS'!I18+'Table7aSpecialBonusTrend NOMS'!I18</f>
        <v>1410</v>
      </c>
      <c r="J17" s="863">
        <f>I17/(H17*0.01)</f>
        <v>7.6192772286281985</v>
      </c>
      <c r="K17" s="856">
        <f>('Table6aSpecialBonusTrend exNOMS'!K18+'Table7aSpecialBonusTrend NOMS'!K18)/1000</f>
        <v>466.01848999999999</v>
      </c>
      <c r="L17" s="856">
        <f>('Table6aSpecialBonusTrend exNOMS'!K18+'Table7aSpecialBonusTrend NOMS'!K18)/I17</f>
        <v>330.50956737588649</v>
      </c>
      <c r="M17" s="856"/>
      <c r="N17" s="856">
        <f>'Table6aSpecialBonusTrend exNOMS'!N18+'Table7aSpecialBonusTrend NOMS'!N18</f>
        <v>17825.676923076924</v>
      </c>
      <c r="O17" s="856">
        <f>'Table6aSpecialBonusTrend exNOMS'!O18+'Table7aSpecialBonusTrend NOMS'!O18</f>
        <v>1225</v>
      </c>
      <c r="P17" s="863">
        <f>O17/(N17*0.01)</f>
        <v>6.8721092909191492</v>
      </c>
      <c r="Q17" s="856">
        <f>('Table6aSpecialBonusTrend exNOMS'!Q18+'Table7aSpecialBonusTrend NOMS'!Q18)/1000</f>
        <v>485.79899999999998</v>
      </c>
      <c r="R17" s="856">
        <f>('Table6aSpecialBonusTrend exNOMS'!Q18+'Table7aSpecialBonusTrend NOMS'!Q18)/O17</f>
        <v>396.57061224489797</v>
      </c>
      <c r="S17" s="856"/>
      <c r="T17" s="856">
        <f>'Table6aSpecialBonusTrend exNOMS'!T18+'Table7aSpecialBonusTrend NOMS'!T18</f>
        <v>19536.261538461527</v>
      </c>
      <c r="U17" s="856">
        <f>'Table6aSpecialBonusTrend exNOMS'!U18+'Table7aSpecialBonusTrend NOMS'!U18</f>
        <v>1878</v>
      </c>
      <c r="V17" s="863">
        <f>U17/(T17*0.01)</f>
        <v>9.6128934202827612</v>
      </c>
      <c r="W17" s="856">
        <f>('Table6aSpecialBonusTrend exNOMS'!W18+'Table7aSpecialBonusTrend NOMS'!W18)/1000</f>
        <v>598.31258000000003</v>
      </c>
      <c r="X17" s="856">
        <f>('Table6aSpecialBonusTrend exNOMS'!W18+'Table7aSpecialBonusTrend NOMS'!W18)/U17</f>
        <v>318.59029818956338</v>
      </c>
      <c r="Y17" s="856"/>
      <c r="Z17" s="856">
        <f>'Table6aSpecialBonusTrend exNOMS'!Z18+'Table7aSpecialBonusTrend NOMS'!Z18</f>
        <v>19883.815384615373</v>
      </c>
      <c r="AA17" s="856">
        <f>'Table6aSpecialBonusTrend exNOMS'!AA18+'Table7aSpecialBonusTrend NOMS'!AA18</f>
        <v>1428</v>
      </c>
      <c r="AB17" s="863">
        <f t="shared" si="0"/>
        <v>7.1817202703706489</v>
      </c>
      <c r="AC17" s="856">
        <f>('Table6aSpecialBonusTrend exNOMS'!AC18+'Table7aSpecialBonusTrend NOMS'!AC18)/1000</f>
        <v>496.834</v>
      </c>
      <c r="AD17" s="856">
        <f>('Table6aSpecialBonusTrend exNOMS'!AC18+'Table7aSpecialBonusTrend NOMS'!AC18)/AA17</f>
        <v>347.92296918767505</v>
      </c>
    </row>
    <row r="18" spans="1:30" x14ac:dyDescent="0.25">
      <c r="A18" s="862" t="s">
        <v>18</v>
      </c>
      <c r="B18" s="856">
        <v>6143.9230769230762</v>
      </c>
      <c r="C18" s="856">
        <f>'Table6aSpecialBonusTrend exNOMS'!C19+'Table7aSpecialBonusTrend NOMS'!C19</f>
        <v>309</v>
      </c>
      <c r="D18" s="863">
        <f>C18/(B18*0.01)</f>
        <v>5.0293598427464294</v>
      </c>
      <c r="E18" s="864">
        <f>('Table6aSpecialBonusTrend exNOMS'!E19+'Table7aSpecialBonusTrend NOMS'!E19)/1000</f>
        <v>77.763000000000005</v>
      </c>
      <c r="F18" s="864">
        <f>('Table6aSpecialBonusTrend exNOMS'!E19+'Table7aSpecialBonusTrend NOMS'!E19)/C18</f>
        <v>251.66019417475729</v>
      </c>
      <c r="G18" s="856"/>
      <c r="H18" s="856">
        <v>6288.3846153846143</v>
      </c>
      <c r="I18" s="856">
        <f>'Table6aSpecialBonusTrend exNOMS'!I19+'Table7aSpecialBonusTrend NOMS'!I19</f>
        <v>358</v>
      </c>
      <c r="J18" s="863">
        <f>I18/(H18*0.01)</f>
        <v>5.6930360004403733</v>
      </c>
      <c r="K18" s="856">
        <f>('Table6aSpecialBonusTrend exNOMS'!K19+'Table7aSpecialBonusTrend NOMS'!K19)/1000</f>
        <v>97.541719999999998</v>
      </c>
      <c r="L18" s="856">
        <f>('Table6aSpecialBonusTrend exNOMS'!K19+'Table7aSpecialBonusTrend NOMS'!K19)/I18</f>
        <v>272.46290502793295</v>
      </c>
      <c r="M18" s="856"/>
      <c r="N18" s="856">
        <f>'Table6aSpecialBonusTrend exNOMS'!N19+'Table7aSpecialBonusTrend NOMS'!N19</f>
        <v>5629.5538461538481</v>
      </c>
      <c r="O18" s="856">
        <f>'Table6aSpecialBonusTrend exNOMS'!O19+'Table7aSpecialBonusTrend NOMS'!O19</f>
        <v>297</v>
      </c>
      <c r="P18" s="863">
        <f>O18/(N18*0.01)</f>
        <v>5.2757289141645307</v>
      </c>
      <c r="Q18" s="856">
        <f>('Table6aSpecialBonusTrend exNOMS'!Q19+'Table7aSpecialBonusTrend NOMS'!Q19)/1000</f>
        <v>73.635350000000003</v>
      </c>
      <c r="R18" s="856">
        <f>('Table6aSpecialBonusTrend exNOMS'!Q19+'Table7aSpecialBonusTrend NOMS'!Q19)/O18</f>
        <v>247.9304713804714</v>
      </c>
      <c r="S18" s="856"/>
      <c r="T18" s="856">
        <f>'Table6aSpecialBonusTrend exNOMS'!T19+'Table7aSpecialBonusTrend NOMS'!T19</f>
        <v>5867.0000000000027</v>
      </c>
      <c r="U18" s="856">
        <f>'Table6aSpecialBonusTrend exNOMS'!U19+'Table7aSpecialBonusTrend NOMS'!U19</f>
        <v>468</v>
      </c>
      <c r="V18" s="863">
        <f>U18/(T18*0.01)</f>
        <v>7.9768194988921044</v>
      </c>
      <c r="W18" s="856">
        <f>('Table6aSpecialBonusTrend exNOMS'!W19+'Table7aSpecialBonusTrend NOMS'!W19)/1000</f>
        <v>134.87299999999999</v>
      </c>
      <c r="X18" s="856">
        <f>('Table6aSpecialBonusTrend exNOMS'!W19+'Table7aSpecialBonusTrend NOMS'!W19)/U18</f>
        <v>288.19017094017096</v>
      </c>
      <c r="Y18" s="856"/>
      <c r="Z18" s="856">
        <f>'Table6aSpecialBonusTrend exNOMS'!Z19+'Table7aSpecialBonusTrend NOMS'!Z19</f>
        <v>5607.461538461539</v>
      </c>
      <c r="AA18" s="856">
        <f>'Table6aSpecialBonusTrend exNOMS'!AA19+'Table7aSpecialBonusTrend NOMS'!AA19</f>
        <v>306</v>
      </c>
      <c r="AB18" s="863">
        <f t="shared" si="0"/>
        <v>5.4570146919626312</v>
      </c>
      <c r="AC18" s="856">
        <f>('Table6aSpecialBonusTrend exNOMS'!AC19+'Table7aSpecialBonusTrend NOMS'!AC19)/1000</f>
        <v>87.933000000000007</v>
      </c>
      <c r="AD18" s="856">
        <f>('Table6aSpecialBonusTrend exNOMS'!AC19+'Table7aSpecialBonusTrend NOMS'!AC19)/AA18</f>
        <v>287.36274509803923</v>
      </c>
    </row>
    <row r="19" spans="1:30" x14ac:dyDescent="0.25">
      <c r="A19" s="862" t="s">
        <v>167</v>
      </c>
      <c r="B19" s="855"/>
      <c r="C19" s="856"/>
      <c r="D19" s="856"/>
      <c r="E19" s="871"/>
      <c r="F19" s="871"/>
      <c r="G19" s="856"/>
      <c r="H19" s="856"/>
      <c r="I19" s="856"/>
      <c r="J19" s="856"/>
      <c r="K19" s="856"/>
      <c r="L19" s="856"/>
      <c r="M19" s="856"/>
      <c r="N19" s="856"/>
      <c r="O19" s="856"/>
      <c r="P19" s="856"/>
      <c r="Q19" s="856"/>
      <c r="R19" s="856"/>
      <c r="S19" s="856"/>
      <c r="T19" s="856"/>
      <c r="U19" s="856"/>
      <c r="V19" s="856"/>
      <c r="W19" s="856"/>
      <c r="X19" s="856"/>
      <c r="Y19" s="856"/>
      <c r="Z19" s="852"/>
      <c r="AA19" s="856"/>
      <c r="AB19" s="853"/>
      <c r="AC19" s="856"/>
      <c r="AD19" s="856"/>
    </row>
    <row r="20" spans="1:30" x14ac:dyDescent="0.25">
      <c r="A20" s="865" t="s">
        <v>137</v>
      </c>
      <c r="B20" s="856"/>
      <c r="C20" s="866"/>
      <c r="D20" s="867"/>
      <c r="E20" s="867"/>
      <c r="F20" s="870"/>
      <c r="G20" s="866"/>
      <c r="H20" s="869"/>
      <c r="I20" s="866"/>
      <c r="J20" s="867"/>
      <c r="K20" s="867"/>
      <c r="L20" s="870"/>
      <c r="M20" s="856"/>
      <c r="N20" s="869"/>
      <c r="O20" s="866"/>
      <c r="P20" s="867"/>
      <c r="Q20" s="867"/>
      <c r="R20" s="870"/>
      <c r="S20" s="856"/>
      <c r="T20" s="869"/>
      <c r="U20" s="866"/>
      <c r="V20" s="867"/>
      <c r="W20" s="867"/>
      <c r="X20" s="870"/>
      <c r="Y20" s="856"/>
      <c r="Z20" s="856"/>
      <c r="AA20" s="866"/>
      <c r="AB20" s="863"/>
      <c r="AC20" s="867"/>
      <c r="AD20" s="870"/>
    </row>
    <row r="21" spans="1:30" x14ac:dyDescent="0.25">
      <c r="A21" s="862" t="s">
        <v>72</v>
      </c>
      <c r="B21" s="856">
        <f>SUM(B23:B26)</f>
        <v>6002.6153846153848</v>
      </c>
      <c r="C21" s="856">
        <f>'Table6aSpecialBonusTrend exNOMS'!C22+'Table7aSpecialBonusTrend NOMS'!C23</f>
        <v>729</v>
      </c>
      <c r="D21" s="863">
        <f>C21/(B21*0.01)</f>
        <v>12.144706153727862</v>
      </c>
      <c r="E21" s="872">
        <f>SUM(E23:E26)</f>
        <v>182.46254000000002</v>
      </c>
      <c r="F21" s="872">
        <f>(E21*1000)/C21</f>
        <v>250.29155006858713</v>
      </c>
      <c r="G21" s="856"/>
      <c r="H21" s="856">
        <f>SUM(H23:H26)</f>
        <v>5581.7692307692305</v>
      </c>
      <c r="I21" s="856">
        <f>'Table6aSpecialBonusTrend exNOMS'!I22+'Table7aSpecialBonusTrend NOMS'!I23</f>
        <v>825</v>
      </c>
      <c r="J21" s="863">
        <f>I21/(H21*0.01)</f>
        <v>14.780259912076403</v>
      </c>
      <c r="K21" s="856">
        <f>('Table6aSpecialBonusTrend exNOMS'!K22+'Table7aSpecialBonusTrend NOMS'!K23)/1000</f>
        <v>193.47622999999999</v>
      </c>
      <c r="L21" s="856">
        <f>('Table6aSpecialBonusTrend exNOMS'!K22+'Table7aSpecialBonusTrend NOMS'!K23)/I21</f>
        <v>234.51664242424241</v>
      </c>
      <c r="M21" s="856"/>
      <c r="N21" s="856">
        <f>SUM(N23:N26)</f>
        <v>5526.5999999999995</v>
      </c>
      <c r="O21" s="856">
        <f>'Table6aSpecialBonusTrend exNOMS'!O22+'Table7aSpecialBonusTrend NOMS'!O23</f>
        <v>691</v>
      </c>
      <c r="P21" s="863">
        <f>O21/(N21*0.01)</f>
        <v>12.5031665038179</v>
      </c>
      <c r="Q21" s="856">
        <v>168.286</v>
      </c>
      <c r="R21" s="856">
        <v>243.5397973950796</v>
      </c>
      <c r="S21" s="856"/>
      <c r="T21" s="856">
        <f>'Table6aSpecialBonusTrend exNOMS'!T22+'Table7aSpecialBonusTrend NOMS'!T23</f>
        <v>5714.2923076923071</v>
      </c>
      <c r="U21" s="856">
        <f>'Table6aSpecialBonusTrend exNOMS'!U22+'Table7aSpecialBonusTrend NOMS'!U23</f>
        <v>941</v>
      </c>
      <c r="V21" s="863">
        <f>U21/(T21*0.01)</f>
        <v>16.467480999060388</v>
      </c>
      <c r="W21" s="856">
        <f>('Table6aSpecialBonusTrend exNOMS'!W22+'Table7aSpecialBonusTrend NOMS'!W23)/1000</f>
        <v>211.768</v>
      </c>
      <c r="X21" s="856">
        <f>('Table6aSpecialBonusTrend exNOMS'!W22+'Table7aSpecialBonusTrend NOMS'!W23)/U21</f>
        <v>225.04569606801275</v>
      </c>
      <c r="Y21" s="856"/>
      <c r="Z21" s="856">
        <f>'Table6aSpecialBonusTrend exNOMS'!Z22+'Table7aSpecialBonusTrend NOMS'!Z23</f>
        <v>6143.2461538461539</v>
      </c>
      <c r="AA21" s="856">
        <f>'Table6aSpecialBonusTrend exNOMS'!AA22+'Table7aSpecialBonusTrend NOMS'!AA23</f>
        <v>719</v>
      </c>
      <c r="AB21" s="863">
        <f>AA21/(Z21*0.01)</f>
        <v>11.703909984949075</v>
      </c>
      <c r="AC21" s="856">
        <f>('Table6aSpecialBonusTrend exNOMS'!AC22+'Table7aSpecialBonusTrend NOMS'!AC23)/1000</f>
        <v>180.80500000000001</v>
      </c>
      <c r="AD21" s="856">
        <f>('Table6aSpecialBonusTrend exNOMS'!AC22+'Table7aSpecialBonusTrend NOMS'!AC23)/AA21</f>
        <v>251.46731571627259</v>
      </c>
    </row>
    <row r="22" spans="1:30" x14ac:dyDescent="0.25">
      <c r="A22" s="873" t="s">
        <v>73</v>
      </c>
      <c r="B22" s="856"/>
      <c r="C22" s="856"/>
      <c r="D22" s="856"/>
      <c r="E22" s="872"/>
      <c r="F22" s="872"/>
      <c r="G22" s="856"/>
      <c r="H22" s="856"/>
      <c r="I22" s="856"/>
      <c r="J22" s="856"/>
      <c r="K22" s="856"/>
      <c r="L22" s="856"/>
      <c r="M22" s="856"/>
      <c r="N22" s="856"/>
      <c r="O22" s="856"/>
      <c r="P22" s="856"/>
      <c r="Q22" s="856"/>
      <c r="R22" s="856"/>
      <c r="S22" s="856"/>
      <c r="T22" s="856"/>
      <c r="U22" s="856"/>
      <c r="V22" s="856"/>
      <c r="W22" s="856"/>
      <c r="X22" s="856"/>
      <c r="Y22" s="856"/>
      <c r="Z22" s="856"/>
      <c r="AA22" s="856"/>
      <c r="AB22" s="863"/>
      <c r="AC22" s="856"/>
      <c r="AD22" s="856"/>
    </row>
    <row r="23" spans="1:30" x14ac:dyDescent="0.25">
      <c r="A23" s="873" t="s">
        <v>23</v>
      </c>
      <c r="B23" s="856">
        <v>2342.2307692307691</v>
      </c>
      <c r="C23" s="856">
        <f>'Table6aSpecialBonusTrend exNOMS'!C24+'Table7aSpecialBonusTrend NOMS'!C25</f>
        <v>375</v>
      </c>
      <c r="D23" s="863">
        <f t="shared" ref="D23:D28" si="1">C23/(B23*0.01)</f>
        <v>16.010378009130022</v>
      </c>
      <c r="E23" s="872">
        <f>('Table6aSpecialBonusTrend exNOMS'!E24+'Table7aSpecialBonusTrend NOMS'!E25)/1000</f>
        <v>79.253520000000009</v>
      </c>
      <c r="F23" s="872">
        <f>('Table6aSpecialBonusTrend exNOMS'!E24+'Table7aSpecialBonusTrend NOMS'!E25)/C23</f>
        <v>211.34272000000001</v>
      </c>
      <c r="G23" s="856"/>
      <c r="H23" s="856">
        <v>2195.6153846153848</v>
      </c>
      <c r="I23" s="856">
        <f>'Table6aSpecialBonusTrend exNOMS'!I24+'Table7aSpecialBonusTrend NOMS'!I25</f>
        <v>427</v>
      </c>
      <c r="J23" s="863">
        <f>I23/(H23*0.01)</f>
        <v>19.447850611358298</v>
      </c>
      <c r="K23" s="856">
        <f>('Table6aSpecialBonusTrend exNOMS'!K24+'Table7aSpecialBonusTrend NOMS'!K25)/1000</f>
        <v>90.018950000000004</v>
      </c>
      <c r="L23" s="856">
        <f>('Table6aSpecialBonusTrend exNOMS'!K24+'Table7aSpecialBonusTrend NOMS'!K25)/I23</f>
        <v>210.81721311475408</v>
      </c>
      <c r="M23" s="856"/>
      <c r="N23" s="856">
        <f>'Table6aSpecialBonusTrend exNOMS'!N24+'Table7aSpecialBonusTrend NOMS'!N25</f>
        <v>2241.8769230769235</v>
      </c>
      <c r="O23" s="856">
        <f>'Table6aSpecialBonusTrend exNOMS'!O24+'Table7aSpecialBonusTrend NOMS'!O25</f>
        <v>348</v>
      </c>
      <c r="P23" s="863">
        <f t="shared" ref="P23:P28" si="2">O23/(N23*0.01)</f>
        <v>15.522707621361219</v>
      </c>
      <c r="Q23" s="856">
        <f>('Table6aSpecialBonusTrend exNOMS'!Q24+'Table7aSpecialBonusTrend NOMS'!Q25)/1000</f>
        <v>82.125</v>
      </c>
      <c r="R23" s="856">
        <f>('Table6aSpecialBonusTrend exNOMS'!Q24+'Table7aSpecialBonusTrend NOMS'!Q25)/O23</f>
        <v>235.99137931034483</v>
      </c>
      <c r="S23" s="856"/>
      <c r="T23" s="856">
        <f>'Table6aSpecialBonusTrend exNOMS'!T24+'Table7aSpecialBonusTrend NOMS'!T25</f>
        <v>2366.1846153846154</v>
      </c>
      <c r="U23" s="856">
        <f>'Table6aSpecialBonusTrend exNOMS'!U24+'Table7aSpecialBonusTrend NOMS'!U25</f>
        <v>438</v>
      </c>
      <c r="V23" s="863">
        <f t="shared" ref="V23:V28" si="3">U23/(T23*0.01)</f>
        <v>18.510812603217122</v>
      </c>
      <c r="W23" s="856">
        <f>('Table6aSpecialBonusTrend exNOMS'!W24+'Table7aSpecialBonusTrend NOMS'!W25)/1000</f>
        <v>90.414000000000001</v>
      </c>
      <c r="X23" s="856">
        <f>('Table6aSpecialBonusTrend exNOMS'!W24+'Table7aSpecialBonusTrend NOMS'!W25)/U23</f>
        <v>206.42465753424656</v>
      </c>
      <c r="Y23" s="856"/>
      <c r="Z23" s="856">
        <f>'Table6aSpecialBonusTrend exNOMS'!Z24+'Table7aSpecialBonusTrend NOMS'!Z25</f>
        <v>2586.7384615384626</v>
      </c>
      <c r="AA23" s="856">
        <f>'Table6aSpecialBonusTrend exNOMS'!AA24+'Table7aSpecialBonusTrend NOMS'!AA25</f>
        <v>342</v>
      </c>
      <c r="AB23" s="863">
        <f t="shared" ref="AB23:AB28" si="4">AA23/(Z23*0.01)</f>
        <v>13.221282517931693</v>
      </c>
      <c r="AC23" s="856">
        <f>('Table6aSpecialBonusTrend exNOMS'!AC24+'Table7aSpecialBonusTrend NOMS'!AC25)/1000</f>
        <v>72.424999999999997</v>
      </c>
      <c r="AD23" s="856">
        <f>('Table6aSpecialBonusTrend exNOMS'!AC24+'Table7aSpecialBonusTrend NOMS'!AC25)/AA23</f>
        <v>211.76900584795322</v>
      </c>
    </row>
    <row r="24" spans="1:30" x14ac:dyDescent="0.25">
      <c r="A24" s="873" t="s">
        <v>24</v>
      </c>
      <c r="B24" s="856">
        <v>2312.7692307692309</v>
      </c>
      <c r="C24" s="856">
        <f>'Table6aSpecialBonusTrend exNOMS'!C25+'Table7aSpecialBonusTrend NOMS'!C26</f>
        <v>209</v>
      </c>
      <c r="D24" s="863">
        <f t="shared" si="1"/>
        <v>9.0367857380429708</v>
      </c>
      <c r="E24" s="872">
        <f>('Table6aSpecialBonusTrend exNOMS'!E25+'Table7aSpecialBonusTrend NOMS'!E26)/1000</f>
        <v>52.413019999999996</v>
      </c>
      <c r="F24" s="872">
        <f>('Table6aSpecialBonusTrend exNOMS'!E25+'Table7aSpecialBonusTrend NOMS'!E26)/C24</f>
        <v>250.77999999999997</v>
      </c>
      <c r="G24" s="856"/>
      <c r="H24" s="856">
        <v>2132.6923076923076</v>
      </c>
      <c r="I24" s="856">
        <f>'Table6aSpecialBonusTrend exNOMS'!I25+'Table7aSpecialBonusTrend NOMS'!I26</f>
        <v>251</v>
      </c>
      <c r="J24" s="863">
        <f>I24/(H24*0.01)</f>
        <v>11.769161406672678</v>
      </c>
      <c r="K24" s="856">
        <f>('Table6aSpecialBonusTrend exNOMS'!K25+'Table7aSpecialBonusTrend NOMS'!K26)/1000</f>
        <v>60.597000000000001</v>
      </c>
      <c r="L24" s="856">
        <f>('Table6aSpecialBonusTrend exNOMS'!K25+'Table7aSpecialBonusTrend NOMS'!K26)/I24</f>
        <v>241.42231075697211</v>
      </c>
      <c r="M24" s="856"/>
      <c r="N24" s="856">
        <f>'Table6aSpecialBonusTrend exNOMS'!N25+'Table7aSpecialBonusTrend NOMS'!N26</f>
        <v>2119.2615384615383</v>
      </c>
      <c r="O24" s="856">
        <f>'Table6aSpecialBonusTrend exNOMS'!O25+'Table7aSpecialBonusTrend NOMS'!O26</f>
        <v>221</v>
      </c>
      <c r="P24" s="863">
        <f t="shared" si="2"/>
        <v>10.42816075265695</v>
      </c>
      <c r="Q24" s="856">
        <f>('Table6aSpecialBonusTrend exNOMS'!Q25+'Table7aSpecialBonusTrend NOMS'!Q26)/1000</f>
        <v>46.845999999999997</v>
      </c>
      <c r="R24" s="856">
        <f>('Table6aSpecialBonusTrend exNOMS'!Q25+'Table7aSpecialBonusTrend NOMS'!Q26)/O24</f>
        <v>211.97285067873304</v>
      </c>
      <c r="S24" s="856"/>
      <c r="T24" s="856">
        <f>'Table6aSpecialBonusTrend exNOMS'!T25+'Table7aSpecialBonusTrend NOMS'!T26</f>
        <v>2190.2769230769231</v>
      </c>
      <c r="U24" s="856">
        <f>'Table6aSpecialBonusTrend exNOMS'!U25+'Table7aSpecialBonusTrend NOMS'!U26</f>
        <v>326</v>
      </c>
      <c r="V24" s="863">
        <f t="shared" si="3"/>
        <v>14.88396268824455</v>
      </c>
      <c r="W24" s="856">
        <f>('Table6aSpecialBonusTrend exNOMS'!W25+'Table7aSpecialBonusTrend NOMS'!W26)/1000</f>
        <v>69.893000000000001</v>
      </c>
      <c r="X24" s="856">
        <f>('Table6aSpecialBonusTrend exNOMS'!W25+'Table7aSpecialBonusTrend NOMS'!W26)/U24</f>
        <v>214.39570552147239</v>
      </c>
      <c r="Y24" s="856"/>
      <c r="Z24" s="856">
        <f>'Table6aSpecialBonusTrend exNOMS'!Z25+'Table7aSpecialBonusTrend NOMS'!Z26</f>
        <v>2322.4307692307693</v>
      </c>
      <c r="AA24" s="856">
        <f>'Table6aSpecialBonusTrend exNOMS'!AA25+'Table7aSpecialBonusTrend NOMS'!AA26</f>
        <v>249</v>
      </c>
      <c r="AB24" s="863">
        <f t="shared" si="4"/>
        <v>10.721525192437632</v>
      </c>
      <c r="AC24" s="856">
        <f>('Table6aSpecialBonusTrend exNOMS'!AC25+'Table7aSpecialBonusTrend NOMS'!AC26)/1000</f>
        <v>62.664000000000001</v>
      </c>
      <c r="AD24" s="856">
        <f>('Table6aSpecialBonusTrend exNOMS'!AC25+'Table7aSpecialBonusTrend NOMS'!AC26)/AA24</f>
        <v>251.66265060240963</v>
      </c>
    </row>
    <row r="25" spans="1:30" x14ac:dyDescent="0.25">
      <c r="A25" s="873" t="s">
        <v>25</v>
      </c>
      <c r="B25" s="856">
        <v>560.76923076923083</v>
      </c>
      <c r="C25" s="856">
        <f>'Table6aSpecialBonusTrend exNOMS'!C26+'Table7aSpecialBonusTrend NOMS'!C27</f>
        <v>61</v>
      </c>
      <c r="D25" s="863">
        <f t="shared" si="1"/>
        <v>10.877914951989025</v>
      </c>
      <c r="E25" s="872">
        <f>('Table6aSpecialBonusTrend exNOMS'!E26+'Table7aSpecialBonusTrend NOMS'!E27)/1000</f>
        <v>22.728000000000002</v>
      </c>
      <c r="F25" s="872">
        <f>('Table6aSpecialBonusTrend exNOMS'!E26+'Table7aSpecialBonusTrend NOMS'!E27)/C25</f>
        <v>372.59016393442624</v>
      </c>
      <c r="G25" s="856"/>
      <c r="H25" s="856">
        <v>512.07692307692309</v>
      </c>
      <c r="I25" s="856">
        <f>'Table6aSpecialBonusTrend exNOMS'!I26+'Table7aSpecialBonusTrend NOMS'!I27</f>
        <v>65</v>
      </c>
      <c r="J25" s="863">
        <f>I25/(H25*0.01)</f>
        <v>12.693405437884932</v>
      </c>
      <c r="K25" s="856">
        <f>('Table6aSpecialBonusTrend exNOMS'!K26+'Table7aSpecialBonusTrend NOMS'!K27)/1000</f>
        <v>18.320260000000001</v>
      </c>
      <c r="L25" s="856">
        <f>('Table6aSpecialBonusTrend exNOMS'!K26+'Table7aSpecialBonusTrend NOMS'!K27)/I25</f>
        <v>281.85015384615389</v>
      </c>
      <c r="M25" s="856"/>
      <c r="N25" s="856">
        <f>'Table6aSpecialBonusTrend exNOMS'!N26+'Table7aSpecialBonusTrend NOMS'!N27</f>
        <v>459.70769230769235</v>
      </c>
      <c r="O25" s="856">
        <f>'Table6aSpecialBonusTrend exNOMS'!O26+'Table7aSpecialBonusTrend NOMS'!O27</f>
        <v>45</v>
      </c>
      <c r="P25" s="863">
        <f t="shared" si="2"/>
        <v>9.7888290217864178</v>
      </c>
      <c r="Q25" s="856">
        <f>('Table6aSpecialBonusTrend exNOMS'!Q26+'Table7aSpecialBonusTrend NOMS'!Q27)/1000</f>
        <v>11.27</v>
      </c>
      <c r="R25" s="856">
        <f>('Table6aSpecialBonusTrend exNOMS'!Q26+'Table7aSpecialBonusTrend NOMS'!Q27)/O25</f>
        <v>250.44444444444446</v>
      </c>
      <c r="S25" s="856"/>
      <c r="T25" s="856">
        <f>'Table6aSpecialBonusTrend exNOMS'!T26+'Table7aSpecialBonusTrend NOMS'!T27</f>
        <v>448.90769230769229</v>
      </c>
      <c r="U25" s="856">
        <f>'Table6aSpecialBonusTrend exNOMS'!U26+'Table7aSpecialBonusTrend NOMS'!U27</f>
        <v>75</v>
      </c>
      <c r="V25" s="863">
        <f t="shared" si="3"/>
        <v>16.707220946571162</v>
      </c>
      <c r="W25" s="856">
        <f>('Table6aSpecialBonusTrend exNOMS'!W26+'Table7aSpecialBonusTrend NOMS'!W27)/1000</f>
        <v>18.701000000000001</v>
      </c>
      <c r="X25" s="856">
        <f>('Table6aSpecialBonusTrend exNOMS'!W26+'Table7aSpecialBonusTrend NOMS'!W27)/U25</f>
        <v>249.34666666666666</v>
      </c>
      <c r="Y25" s="856"/>
      <c r="Z25" s="856">
        <f>'Table6aSpecialBonusTrend exNOMS'!Z26+'Table7aSpecialBonusTrend NOMS'!Z27</f>
        <v>440.12307692307689</v>
      </c>
      <c r="AA25" s="856">
        <f>'Table6aSpecialBonusTrend exNOMS'!AA26+'Table7aSpecialBonusTrend NOMS'!AA27</f>
        <v>48</v>
      </c>
      <c r="AB25" s="863">
        <f t="shared" si="4"/>
        <v>10.906040268456376</v>
      </c>
      <c r="AC25" s="856">
        <f>('Table6aSpecialBonusTrend exNOMS'!AC26+'Table7aSpecialBonusTrend NOMS'!AC27)/1000</f>
        <v>17.614000000000001</v>
      </c>
      <c r="AD25" s="856">
        <f>('Table6aSpecialBonusTrend exNOMS'!AC26+'Table7aSpecialBonusTrend NOMS'!AC27)/AA25</f>
        <v>366.95833333333331</v>
      </c>
    </row>
    <row r="26" spans="1:30" x14ac:dyDescent="0.25">
      <c r="A26" s="873" t="s">
        <v>74</v>
      </c>
      <c r="B26" s="856">
        <v>786.84615384615381</v>
      </c>
      <c r="C26" s="856">
        <f>'Table6aSpecialBonusTrend exNOMS'!C27+'Table7aSpecialBonusTrend NOMS'!C28</f>
        <v>84</v>
      </c>
      <c r="D26" s="863">
        <f t="shared" si="1"/>
        <v>10.675530354873398</v>
      </c>
      <c r="E26" s="872">
        <f>('Table6aSpecialBonusTrend exNOMS'!E27+'Table7aSpecialBonusTrend NOMS'!E28)/1000</f>
        <v>28.068000000000001</v>
      </c>
      <c r="F26" s="872">
        <f>('Table6aSpecialBonusTrend exNOMS'!E27+'Table7aSpecialBonusTrend NOMS'!E28)/C26</f>
        <v>334.14285714285717</v>
      </c>
      <c r="G26" s="856"/>
      <c r="H26" s="856">
        <v>741.38461538461536</v>
      </c>
      <c r="I26" s="856">
        <f>'Table6aSpecialBonusTrend exNOMS'!I27+'Table7aSpecialBonusTrend NOMS'!I28</f>
        <v>82</v>
      </c>
      <c r="J26" s="863">
        <f>I26/(H26*0.01)</f>
        <v>11.060385972193401</v>
      </c>
      <c r="K26" s="856">
        <f>('Table6aSpecialBonusTrend exNOMS'!K27+'Table7aSpecialBonusTrend NOMS'!K28)/1000</f>
        <v>24.540020000000002</v>
      </c>
      <c r="L26" s="856">
        <f>('Table6aSpecialBonusTrend exNOMS'!K27+'Table7aSpecialBonusTrend NOMS'!K28)/I26</f>
        <v>299.26853658536584</v>
      </c>
      <c r="M26" s="856"/>
      <c r="N26" s="856">
        <f>'Table6aSpecialBonusTrend exNOMS'!N27+'Table7aSpecialBonusTrend NOMS'!N28</f>
        <v>705.7538461538461</v>
      </c>
      <c r="O26" s="856">
        <f>'Table6aSpecialBonusTrend exNOMS'!O27+'Table7aSpecialBonusTrend NOMS'!O28</f>
        <v>77</v>
      </c>
      <c r="P26" s="863">
        <f t="shared" si="2"/>
        <v>10.910319570998825</v>
      </c>
      <c r="Q26" s="856">
        <f>('Table6aSpecialBonusTrend exNOMS'!Q27+'Table7aSpecialBonusTrend NOMS'!Q28)/1000</f>
        <v>28.045000000000002</v>
      </c>
      <c r="R26" s="856">
        <f>('Table6aSpecialBonusTrend exNOMS'!Q27+'Table7aSpecialBonusTrend NOMS'!Q28)/O26</f>
        <v>364.22077922077921</v>
      </c>
      <c r="S26" s="856"/>
      <c r="T26" s="856">
        <f>'Table6aSpecialBonusTrend exNOMS'!T27+'Table7aSpecialBonusTrend NOMS'!T28</f>
        <v>708.92307692307668</v>
      </c>
      <c r="U26" s="856">
        <f>'Table6aSpecialBonusTrend exNOMS'!U27+'Table7aSpecialBonusTrend NOMS'!U28</f>
        <v>102</v>
      </c>
      <c r="V26" s="863">
        <f t="shared" si="3"/>
        <v>14.388020833333337</v>
      </c>
      <c r="W26" s="856">
        <f>('Table6aSpecialBonusTrend exNOMS'!W27+'Table7aSpecialBonusTrend NOMS'!W28)/1000</f>
        <v>32.76</v>
      </c>
      <c r="X26" s="856">
        <f>('Table6aSpecialBonusTrend exNOMS'!W27+'Table7aSpecialBonusTrend NOMS'!W28)/U26</f>
        <v>321.1764705882353</v>
      </c>
      <c r="Y26" s="856"/>
      <c r="Z26" s="856">
        <f>'Table6aSpecialBonusTrend exNOMS'!Z27+'Table7aSpecialBonusTrend NOMS'!Z28</f>
        <v>793.95384615384592</v>
      </c>
      <c r="AA26" s="856">
        <f>'Table6aSpecialBonusTrend exNOMS'!AA27+'Table7aSpecialBonusTrend NOMS'!AA28</f>
        <v>80</v>
      </c>
      <c r="AB26" s="863">
        <f t="shared" si="4"/>
        <v>10.076152459937608</v>
      </c>
      <c r="AC26" s="856">
        <f>('Table6aSpecialBonusTrend exNOMS'!AC27+'Table7aSpecialBonusTrend NOMS'!AC28)/1000</f>
        <v>28.102</v>
      </c>
      <c r="AD26" s="856">
        <f>('Table6aSpecialBonusTrend exNOMS'!AC27+'Table7aSpecialBonusTrend NOMS'!AC28)/AA26</f>
        <v>351.27499999999998</v>
      </c>
    </row>
    <row r="27" spans="1:30" x14ac:dyDescent="0.25">
      <c r="A27" s="862" t="s">
        <v>27</v>
      </c>
      <c r="B27" s="856">
        <v>51160.307692307688</v>
      </c>
      <c r="C27" s="856">
        <f>'Table6aSpecialBonusTrend exNOMS'!C28+'Table7aSpecialBonusTrend NOMS'!C29</f>
        <v>4459</v>
      </c>
      <c r="D27" s="863">
        <f t="shared" si="1"/>
        <v>8.7157411695364804</v>
      </c>
      <c r="E27" s="872">
        <f>('Table6aSpecialBonusTrend exNOMS'!E28+'Table7aSpecialBonusTrend NOMS'!E29)/1000</f>
        <v>1454.5297499999999</v>
      </c>
      <c r="F27" s="872">
        <f>('Table6aSpecialBonusTrend exNOMS'!E28+'Table7aSpecialBonusTrend NOMS'!E29)/C27</f>
        <v>326.20088584884502</v>
      </c>
      <c r="G27" s="856"/>
      <c r="H27" s="856">
        <v>50099.538461538461</v>
      </c>
      <c r="I27" s="856">
        <f>'Table6aSpecialBonusTrend exNOMS'!I28+'Table7aSpecialBonusTrend NOMS'!I29</f>
        <v>4454</v>
      </c>
      <c r="J27" s="863">
        <f>I27/(H27*0.01)</f>
        <v>8.8903014613983853</v>
      </c>
      <c r="K27" s="856">
        <f>('Table6aSpecialBonusTrend exNOMS'!K28+'Table7aSpecialBonusTrend NOMS'!K29)/1000</f>
        <v>1509.2684299999996</v>
      </c>
      <c r="L27" s="856">
        <f>('Table6aSpecialBonusTrend exNOMS'!K28+'Table7aSpecialBonusTrend NOMS'!K29)/I27</f>
        <v>338.85685451279744</v>
      </c>
      <c r="M27" s="856"/>
      <c r="N27" s="856">
        <f>'Table6aSpecialBonusTrend exNOMS'!N28+'Table7aSpecialBonusTrend NOMS'!N29</f>
        <v>48999.430769230821</v>
      </c>
      <c r="O27" s="856">
        <f>'Table6aSpecialBonusTrend exNOMS'!O28+'Table7aSpecialBonusTrend NOMS'!O29</f>
        <v>3592</v>
      </c>
      <c r="P27" s="863">
        <f t="shared" si="2"/>
        <v>7.3306974052759717</v>
      </c>
      <c r="Q27" s="856">
        <f>('Table6aSpecialBonusTrend exNOMS'!Q28+'Table7aSpecialBonusTrend NOMS'!Q29)/1000</f>
        <v>1379.14778</v>
      </c>
      <c r="R27" s="856">
        <f>('Table6aSpecialBonusTrend exNOMS'!Q28+'Table7aSpecialBonusTrend NOMS'!Q29)/O27</f>
        <v>383.94982739420936</v>
      </c>
      <c r="S27" s="856"/>
      <c r="T27" s="856">
        <f>'Table6aSpecialBonusTrend exNOMS'!T28+'Table7aSpecialBonusTrend NOMS'!T29</f>
        <v>46374.600000000108</v>
      </c>
      <c r="U27" s="856">
        <f>'Table6aSpecialBonusTrend exNOMS'!U28+'Table7aSpecialBonusTrend NOMS'!U29</f>
        <v>5127</v>
      </c>
      <c r="V27" s="863">
        <f t="shared" si="3"/>
        <v>11.05562096492474</v>
      </c>
      <c r="W27" s="856">
        <f>('Table6aSpecialBonusTrend exNOMS'!W28+'Table7aSpecialBonusTrend NOMS'!W29)/1000</f>
        <v>1677.5348900000001</v>
      </c>
      <c r="X27" s="856">
        <f>('Table6aSpecialBonusTrend exNOMS'!W28+'Table7aSpecialBonusTrend NOMS'!W29)/U27</f>
        <v>327.19619465574414</v>
      </c>
      <c r="Y27" s="856"/>
      <c r="Z27" s="856">
        <f>'Table6aSpecialBonusTrend exNOMS'!Z28+'Table7aSpecialBonusTrend NOMS'!Z29</f>
        <v>46014.892307692404</v>
      </c>
      <c r="AA27" s="856">
        <f>'Table6aSpecialBonusTrend exNOMS'!AA28+'Table7aSpecialBonusTrend NOMS'!AA29</f>
        <v>3640</v>
      </c>
      <c r="AB27" s="863">
        <f t="shared" si="4"/>
        <v>7.9104824926244444</v>
      </c>
      <c r="AC27" s="856">
        <f>('Table6aSpecialBonusTrend exNOMS'!AC28+'Table7aSpecialBonusTrend NOMS'!AC29)/1000</f>
        <v>1278.26208</v>
      </c>
      <c r="AD27" s="856">
        <f>('Table6aSpecialBonusTrend exNOMS'!AC28+'Table7aSpecialBonusTrend NOMS'!AC29)/AA27</f>
        <v>351.17090109890114</v>
      </c>
    </row>
    <row r="28" spans="1:30" x14ac:dyDescent="0.25">
      <c r="A28" s="446" t="s">
        <v>333</v>
      </c>
      <c r="B28" s="856">
        <v>16464.384615384613</v>
      </c>
      <c r="C28" s="856">
        <f>'Table6aSpecialBonusTrend exNOMS'!C29+'Table7aSpecialBonusTrend NOMS'!C30</f>
        <v>1001</v>
      </c>
      <c r="D28" s="863">
        <f t="shared" si="1"/>
        <v>6.079789942860347</v>
      </c>
      <c r="E28" s="872">
        <f>('Table6aSpecialBonusTrend exNOMS'!E29+'Table7aSpecialBonusTrend NOMS'!E30)/1000</f>
        <v>249.41720999999998</v>
      </c>
      <c r="F28" s="872">
        <f>('Table6aSpecialBonusTrend exNOMS'!E29+'Table7aSpecialBonusTrend NOMS'!E30)/C28</f>
        <v>249.16804195804195</v>
      </c>
      <c r="G28" s="856"/>
      <c r="H28" s="856">
        <v>12963.692307692307</v>
      </c>
      <c r="I28" s="856">
        <f>'Table6aSpecialBonusTrend exNOMS'!I29+'Table7aSpecialBonusTrend NOMS'!I30</f>
        <v>1300</v>
      </c>
      <c r="J28" s="863"/>
      <c r="K28" s="856">
        <f>('Table6aSpecialBonusTrend exNOMS'!K29+'Table7aSpecialBonusTrend NOMS'!K30)/1000</f>
        <v>326.26721000000003</v>
      </c>
      <c r="L28" s="856"/>
      <c r="M28" s="856"/>
      <c r="N28" s="856">
        <f>'Table6aSpecialBonusTrend exNOMS'!N29+'Table7aSpecialBonusTrend NOMS'!N30</f>
        <v>11254.784615384611</v>
      </c>
      <c r="O28" s="856">
        <f>'Table6aSpecialBonusTrend exNOMS'!O29+'Table7aSpecialBonusTrend NOMS'!O30</f>
        <v>1167</v>
      </c>
      <c r="P28" s="863">
        <f t="shared" si="2"/>
        <v>10.368923439057035</v>
      </c>
      <c r="Q28" s="856">
        <f>('Table6aSpecialBonusTrend exNOMS'!Q29+'Table7aSpecialBonusTrend NOMS'!Q30)/1000</f>
        <v>298.45</v>
      </c>
      <c r="R28" s="856">
        <f>('Table6aSpecialBonusTrend exNOMS'!Q29+'Table7aSpecialBonusTrend NOMS'!Q30)/O28</f>
        <v>255.74121679520138</v>
      </c>
      <c r="S28" s="856"/>
      <c r="T28" s="856">
        <f>'Table6aSpecialBonusTrend exNOMS'!T29+'Table7aSpecialBonusTrend NOMS'!T30</f>
        <v>16119.707692307691</v>
      </c>
      <c r="U28" s="856">
        <f>'Table6aSpecialBonusTrend exNOMS'!U29+'Table7aSpecialBonusTrend NOMS'!U30</f>
        <v>1396</v>
      </c>
      <c r="V28" s="863">
        <f t="shared" si="3"/>
        <v>8.6602066653241483</v>
      </c>
      <c r="W28" s="856">
        <f>('Table6aSpecialBonusTrend exNOMS'!W29+'Table7aSpecialBonusTrend NOMS'!W30)/1000</f>
        <v>335.14939000000004</v>
      </c>
      <c r="X28" s="856">
        <f>('Table6aSpecialBonusTrend exNOMS'!W29+'Table7aSpecialBonusTrend NOMS'!W30)/U28</f>
        <v>240.07835959885387</v>
      </c>
      <c r="Y28" s="856"/>
      <c r="Z28" s="856">
        <f>'Table6aSpecialBonusTrend exNOMS'!Z29+'Table7aSpecialBonusTrend NOMS'!Z30</f>
        <v>16440.061538461527</v>
      </c>
      <c r="AA28" s="856">
        <f>'Table6aSpecialBonusTrend exNOMS'!AA29+'Table7aSpecialBonusTrend NOMS'!AA30</f>
        <v>1036</v>
      </c>
      <c r="AB28" s="863">
        <f t="shared" si="4"/>
        <v>6.3016795744728684</v>
      </c>
      <c r="AC28" s="856">
        <f>('Table6aSpecialBonusTrend exNOMS'!AC29+'Table7aSpecialBonusTrend NOMS'!AC30)/1000</f>
        <v>273.50099999999998</v>
      </c>
      <c r="AD28" s="856">
        <f>('Table6aSpecialBonusTrend exNOMS'!AC29+'Table7aSpecialBonusTrend NOMS'!AC30)/AA28</f>
        <v>263.99710424710423</v>
      </c>
    </row>
    <row r="29" spans="1:30" x14ac:dyDescent="0.25">
      <c r="A29" s="862"/>
      <c r="B29" s="856"/>
      <c r="C29" s="856"/>
      <c r="D29" s="863"/>
      <c r="E29" s="872"/>
      <c r="F29" s="872"/>
      <c r="G29" s="856"/>
      <c r="H29" s="856"/>
      <c r="I29" s="856"/>
      <c r="J29" s="863"/>
      <c r="K29" s="856"/>
      <c r="L29" s="856"/>
      <c r="M29" s="856"/>
      <c r="N29" s="856"/>
      <c r="O29" s="856"/>
      <c r="P29" s="863"/>
      <c r="Q29" s="856"/>
      <c r="R29" s="856"/>
      <c r="S29" s="856"/>
      <c r="T29" s="856"/>
      <c r="U29" s="856"/>
      <c r="V29" s="863"/>
      <c r="W29" s="856"/>
      <c r="X29" s="856"/>
      <c r="Y29" s="856"/>
      <c r="Z29" s="856"/>
      <c r="AA29" s="856"/>
      <c r="AB29" s="863"/>
      <c r="AC29" s="856"/>
      <c r="AD29" s="856"/>
    </row>
    <row r="30" spans="1:30" s="2" customFormat="1" ht="15.6" x14ac:dyDescent="0.25">
      <c r="A30" s="505" t="s">
        <v>310</v>
      </c>
      <c r="B30" s="850"/>
      <c r="C30" s="850">
        <f>SUM(C23:C27)/SUM(C23:C28)</f>
        <v>0.83826143157214417</v>
      </c>
      <c r="D30" s="850"/>
      <c r="E30" s="850"/>
      <c r="F30" s="850"/>
      <c r="G30" s="850"/>
      <c r="H30" s="850"/>
      <c r="I30" s="850">
        <f>SUM(I23:I27)/SUM(I23:I28)</f>
        <v>0.80240158078735369</v>
      </c>
      <c r="J30" s="850"/>
      <c r="K30" s="850"/>
      <c r="L30" s="850"/>
      <c r="M30" s="856"/>
      <c r="N30" s="850"/>
      <c r="O30" s="850">
        <f>SUM(O23:O27)/SUM(O23:O28)</f>
        <v>0.78587155963302757</v>
      </c>
      <c r="P30" s="850"/>
      <c r="Q30" s="850"/>
      <c r="R30" s="850"/>
      <c r="S30" s="856"/>
      <c r="T30" s="850"/>
      <c r="U30" s="850">
        <f>SUM(U23:U27)/SUM(U23:U28)</f>
        <v>0.81296891747052524</v>
      </c>
      <c r="V30" s="850"/>
      <c r="W30" s="850"/>
      <c r="X30" s="850"/>
      <c r="Y30" s="856"/>
      <c r="Z30" s="850"/>
      <c r="AA30" s="850">
        <f>SUM(AA23:AA27)/SUM(AA23:AA28)</f>
        <v>0.80797034291010195</v>
      </c>
      <c r="AB30" s="850"/>
      <c r="AC30" s="850"/>
      <c r="AD30" s="850"/>
    </row>
    <row r="31" spans="1:30" x14ac:dyDescent="0.25">
      <c r="A31" s="862"/>
      <c r="B31" s="852"/>
      <c r="C31" s="856"/>
      <c r="D31" s="863"/>
      <c r="E31" s="872"/>
      <c r="F31" s="872"/>
      <c r="G31" s="856"/>
      <c r="H31" s="856"/>
      <c r="I31" s="856"/>
      <c r="J31" s="863"/>
      <c r="K31" s="856"/>
      <c r="L31" s="856"/>
      <c r="M31" s="856"/>
      <c r="N31" s="856"/>
      <c r="O31" s="856"/>
      <c r="P31" s="863"/>
      <c r="Q31" s="856"/>
      <c r="R31" s="856"/>
      <c r="S31" s="856"/>
      <c r="T31" s="856"/>
      <c r="U31" s="856"/>
      <c r="V31" s="863"/>
      <c r="W31" s="856"/>
      <c r="X31" s="856"/>
      <c r="Y31" s="856"/>
      <c r="Z31" s="852"/>
      <c r="AA31" s="852"/>
      <c r="AB31" s="853"/>
      <c r="AC31" s="852"/>
      <c r="AD31" s="856"/>
    </row>
    <row r="32" spans="1:30" x14ac:dyDescent="0.25">
      <c r="A32" s="865" t="s">
        <v>29</v>
      </c>
      <c r="B32" s="856"/>
      <c r="C32" s="866"/>
      <c r="D32" s="867"/>
      <c r="E32" s="867"/>
      <c r="F32" s="870"/>
      <c r="G32" s="866"/>
      <c r="H32" s="869"/>
      <c r="I32" s="866"/>
      <c r="J32" s="867"/>
      <c r="K32" s="867"/>
      <c r="L32" s="870"/>
      <c r="M32" s="856"/>
      <c r="N32" s="869"/>
      <c r="O32" s="866"/>
      <c r="P32" s="867"/>
      <c r="Q32" s="867"/>
      <c r="R32" s="870"/>
      <c r="S32" s="856"/>
      <c r="T32" s="869"/>
      <c r="U32" s="866"/>
      <c r="V32" s="867"/>
      <c r="W32" s="867"/>
      <c r="X32" s="870"/>
      <c r="Y32" s="856"/>
      <c r="Z32" s="856"/>
      <c r="AA32" s="874"/>
      <c r="AB32" s="863"/>
      <c r="AC32" s="875"/>
      <c r="AD32" s="870"/>
    </row>
    <row r="33" spans="1:35" x14ac:dyDescent="0.25">
      <c r="A33" s="862" t="s">
        <v>30</v>
      </c>
      <c r="B33" s="856">
        <v>2462.0769230769229</v>
      </c>
      <c r="C33" s="856">
        <f>'Table6aSpecialBonusTrend exNOMS'!C32+'Table7aSpecialBonusTrend NOMS'!C33</f>
        <v>217</v>
      </c>
      <c r="D33" s="863">
        <f>C33/(B33*0.01)</f>
        <v>8.8136970037804225</v>
      </c>
      <c r="E33" s="872">
        <f>('Table6aSpecialBonusTrend exNOMS'!E32+'Table7aSpecialBonusTrend NOMS'!E33)/1000</f>
        <v>77.013000000000005</v>
      </c>
      <c r="F33" s="872">
        <f>('Table6aSpecialBonusTrend exNOMS'!E32+'Table7aSpecialBonusTrend NOMS'!E33)/C33</f>
        <v>354.89861751152074</v>
      </c>
      <c r="G33" s="856"/>
      <c r="H33" s="856">
        <v>2359.1538461538462</v>
      </c>
      <c r="I33" s="856">
        <f>'Table6aSpecialBonusTrend exNOMS'!I32+'Table7aSpecialBonusTrend NOMS'!I33</f>
        <v>195</v>
      </c>
      <c r="J33" s="863">
        <f>I33/(H33*0.01)</f>
        <v>8.2656754377384321</v>
      </c>
      <c r="K33" s="856">
        <f>('Table6aSpecialBonusTrend exNOMS'!K32+'Table7aSpecialBonusTrend NOMS'!K33)/1000</f>
        <v>68.229880000000009</v>
      </c>
      <c r="L33" s="856">
        <f>('Table6aSpecialBonusTrend exNOMS'!K32+'Table7aSpecialBonusTrend NOMS'!K33)/I33</f>
        <v>349.89682051282051</v>
      </c>
      <c r="M33" s="856"/>
      <c r="N33" s="856">
        <f>'Table6aSpecialBonusTrend exNOMS'!N32+'Table7aSpecialBonusTrend NOMS'!N33</f>
        <v>2329.6153846153866</v>
      </c>
      <c r="O33" s="856">
        <f>'Table6aSpecialBonusTrend exNOMS'!O32+'Table7aSpecialBonusTrend NOMS'!O33</f>
        <v>158</v>
      </c>
      <c r="P33" s="863">
        <f>O33/(N33*0.01)</f>
        <v>6.7822354300808918</v>
      </c>
      <c r="Q33" s="856">
        <f>('Table6aSpecialBonusTrend exNOMS'!Q32+'Table7aSpecialBonusTrend NOMS'!Q33)/1000</f>
        <v>75.806100000000001</v>
      </c>
      <c r="R33" s="856">
        <f>('Table6aSpecialBonusTrend exNOMS'!Q32+'Table7aSpecialBonusTrend NOMS'!Q33)/O33</f>
        <v>479.78544303797474</v>
      </c>
      <c r="S33" s="856"/>
      <c r="T33" s="856">
        <f>'Table6aSpecialBonusTrend exNOMS'!T32+'Table7aSpecialBonusTrend NOMS'!T33</f>
        <v>2422.9692307692339</v>
      </c>
      <c r="U33" s="856">
        <f>'Table6aSpecialBonusTrend exNOMS'!U32+'Table7aSpecialBonusTrend NOMS'!U33</f>
        <v>263</v>
      </c>
      <c r="V33" s="863">
        <f>U33/(T33*0.01)</f>
        <v>10.854450673998196</v>
      </c>
      <c r="W33" s="856">
        <f>('Table6aSpecialBonusTrend exNOMS'!W32+'Table7aSpecialBonusTrend NOMS'!W33)/1000</f>
        <v>84.495999999999995</v>
      </c>
      <c r="X33" s="856">
        <f>('Table6aSpecialBonusTrend exNOMS'!W32+'Table7aSpecialBonusTrend NOMS'!W33)/U33</f>
        <v>321.27756653992395</v>
      </c>
      <c r="Y33" s="856"/>
      <c r="Z33" s="856">
        <f>'Table6aSpecialBonusTrend exNOMS'!Z32+'Table7aSpecialBonusTrend NOMS'!Z33</f>
        <v>2777.1538461538494</v>
      </c>
      <c r="AA33" s="856">
        <f>'Table6aSpecialBonusTrend exNOMS'!AA32+'Table7aSpecialBonusTrend NOMS'!AA33</f>
        <v>187</v>
      </c>
      <c r="AB33" s="863">
        <f>AA33/(Z33*0.01)</f>
        <v>6.7335124504888713</v>
      </c>
      <c r="AC33" s="856">
        <f>('Table6aSpecialBonusTrend exNOMS'!AC32+'Table7aSpecialBonusTrend NOMS'!AC33)/1000</f>
        <v>58.89</v>
      </c>
      <c r="AD33" s="856">
        <f>('Table6aSpecialBonusTrend exNOMS'!AC32+'Table7aSpecialBonusTrend NOMS'!AC33)/AA33</f>
        <v>314.9197860962567</v>
      </c>
    </row>
    <row r="34" spans="1:35" x14ac:dyDescent="0.25">
      <c r="A34" s="862" t="s">
        <v>31</v>
      </c>
      <c r="B34" s="856">
        <v>44106.461538461539</v>
      </c>
      <c r="C34" s="856">
        <f>'Table6aSpecialBonusTrend exNOMS'!C33+'Table7aSpecialBonusTrend NOMS'!C34</f>
        <v>3843</v>
      </c>
      <c r="D34" s="863">
        <f>C34/(B34*0.01)</f>
        <v>8.7130090829182532</v>
      </c>
      <c r="E34" s="872">
        <f>('Table6aSpecialBonusTrend exNOMS'!E33+'Table7aSpecialBonusTrend NOMS'!E34)/1000</f>
        <v>1112.3105600000001</v>
      </c>
      <c r="F34" s="872">
        <f>('Table6aSpecialBonusTrend exNOMS'!E33+'Table7aSpecialBonusTrend NOMS'!E34)/C34</f>
        <v>289.43808482956024</v>
      </c>
      <c r="G34" s="856"/>
      <c r="H34" s="856">
        <v>40538.538461538454</v>
      </c>
      <c r="I34" s="856">
        <f>'Table6aSpecialBonusTrend exNOMS'!I33+'Table7aSpecialBonusTrend NOMS'!I34</f>
        <v>4100</v>
      </c>
      <c r="J34" s="863">
        <f>I34/(H34*0.01)</f>
        <v>10.113832801076279</v>
      </c>
      <c r="K34" s="856">
        <f>('Table6aSpecialBonusTrend exNOMS'!K33+'Table7aSpecialBonusTrend NOMS'!K34)/1000</f>
        <v>1226.86491</v>
      </c>
      <c r="L34" s="856">
        <f>('Table6aSpecialBonusTrend exNOMS'!K33+'Table7aSpecialBonusTrend NOMS'!K34)/I34</f>
        <v>299.23534390243901</v>
      </c>
      <c r="M34" s="856"/>
      <c r="N34" s="856">
        <f>'Table6aSpecialBonusTrend exNOMS'!N33+'Table7aSpecialBonusTrend NOMS'!N34</f>
        <v>37982.707692307733</v>
      </c>
      <c r="O34" s="856">
        <f>'Table6aSpecialBonusTrend exNOMS'!O33+'Table7aSpecialBonusTrend NOMS'!O34</f>
        <v>3689</v>
      </c>
      <c r="P34" s="863">
        <f>O34/(N34*0.01)</f>
        <v>9.7123144297242838</v>
      </c>
      <c r="Q34" s="856">
        <f>('Table6aSpecialBonusTrend exNOMS'!Q33+'Table7aSpecialBonusTrend NOMS'!Q34)/1000</f>
        <v>1245.2187099999999</v>
      </c>
      <c r="R34" s="856">
        <f>('Table6aSpecialBonusTrend exNOMS'!Q33+'Table7aSpecialBonusTrend NOMS'!Q34)/O34</f>
        <v>337.54912171320137</v>
      </c>
      <c r="S34" s="856"/>
      <c r="T34" s="856">
        <f>'Table6aSpecialBonusTrend exNOMS'!T33+'Table7aSpecialBonusTrend NOMS'!T34</f>
        <v>36958.15384615388</v>
      </c>
      <c r="U34" s="856">
        <f>'Table6aSpecialBonusTrend exNOMS'!U33+'Table7aSpecialBonusTrend NOMS'!U34</f>
        <v>4865</v>
      </c>
      <c r="V34" s="863">
        <f>U34/(T34*0.01)</f>
        <v>13.163536307174839</v>
      </c>
      <c r="W34" s="856">
        <f>('Table6aSpecialBonusTrend exNOMS'!W33+'Table7aSpecialBonusTrend NOMS'!W34)/1000</f>
        <v>1396.4782399999999</v>
      </c>
      <c r="X34" s="856">
        <f>('Table6aSpecialBonusTrend exNOMS'!W33+'Table7aSpecialBonusTrend NOMS'!W34)/U34</f>
        <v>287.04588694758479</v>
      </c>
      <c r="Y34" s="856"/>
      <c r="Z34" s="856">
        <f>'Table6aSpecialBonusTrend exNOMS'!Z33+'Table7aSpecialBonusTrend NOMS'!Z34</f>
        <v>38779.230769230846</v>
      </c>
      <c r="AA34" s="856">
        <f>'Table6aSpecialBonusTrend exNOMS'!AA33+'Table7aSpecialBonusTrend NOMS'!AA34</f>
        <v>3744</v>
      </c>
      <c r="AB34" s="863">
        <f>AA34/(Z34*0.01)</f>
        <v>9.6546525697736509</v>
      </c>
      <c r="AC34" s="856">
        <f>('Table6aSpecialBonusTrend exNOMS'!AC33+'Table7aSpecialBonusTrend NOMS'!AC34)/1000</f>
        <v>1190.4090800000001</v>
      </c>
      <c r="AD34" s="856">
        <f>('Table6aSpecialBonusTrend exNOMS'!AC33+'Table7aSpecialBonusTrend NOMS'!AC34)/AA34</f>
        <v>317.95114316239318</v>
      </c>
    </row>
    <row r="35" spans="1:35" x14ac:dyDescent="0.25">
      <c r="A35" s="446" t="s">
        <v>333</v>
      </c>
      <c r="B35" s="856">
        <v>27058.76923076923</v>
      </c>
      <c r="C35" s="856">
        <f>'Table6aSpecialBonusTrend exNOMS'!C34+'Table7aSpecialBonusTrend NOMS'!C35</f>
        <v>2129</v>
      </c>
      <c r="D35" s="863">
        <f>C35/(B35*0.01)</f>
        <v>7.8680592670085634</v>
      </c>
      <c r="E35" s="872">
        <f>('Table6aSpecialBonusTrend exNOMS'!E34+'Table7aSpecialBonusTrend NOMS'!E35)/1000</f>
        <v>697.08594000000005</v>
      </c>
      <c r="F35" s="872">
        <f>('Table6aSpecialBonusTrend exNOMS'!E34+'Table7aSpecialBonusTrend NOMS'!E35)/C35</f>
        <v>327.42411460779709</v>
      </c>
      <c r="G35" s="856"/>
      <c r="H35" s="856">
        <v>25747.307692307691</v>
      </c>
      <c r="I35" s="856">
        <f>'Table6aSpecialBonusTrend exNOMS'!I34+'Table7aSpecialBonusTrend NOMS'!I35</f>
        <v>2284</v>
      </c>
      <c r="J35" s="863">
        <f>I35/(H35*0.01)</f>
        <v>8.8708304079590103</v>
      </c>
      <c r="K35" s="856">
        <f>('Table6aSpecialBonusTrend exNOMS'!K34+'Table7aSpecialBonusTrend NOMS'!K35)/1000</f>
        <v>733.91708000000006</v>
      </c>
      <c r="L35" s="856">
        <f>('Table6aSpecialBonusTrend exNOMS'!K34+'Table7aSpecialBonusTrend NOMS'!K35)/I35</f>
        <v>321.32971978984239</v>
      </c>
      <c r="M35" s="856"/>
      <c r="N35" s="856">
        <f>'Table6aSpecialBonusTrend exNOMS'!N34+'Table7aSpecialBonusTrend NOMS'!N35</f>
        <v>24831.107692307705</v>
      </c>
      <c r="O35" s="856">
        <f>'Table6aSpecialBonusTrend exNOMS'!O34+'Table7aSpecialBonusTrend NOMS'!O35</f>
        <v>1603</v>
      </c>
      <c r="P35" s="863">
        <f>O35/(N35*0.01)</f>
        <v>6.4556121292026969</v>
      </c>
      <c r="Q35" s="856">
        <f>('Table6aSpecialBonusTrend exNOMS'!Q34+'Table7aSpecialBonusTrend NOMS'!Q35)/1000</f>
        <v>524.85897</v>
      </c>
      <c r="R35" s="856">
        <f>('Table6aSpecialBonusTrend exNOMS'!Q34+'Table7aSpecialBonusTrend NOMS'!Q35)/O35</f>
        <v>327.42293824079849</v>
      </c>
      <c r="S35" s="856"/>
      <c r="T35" s="856">
        <f>'Table6aSpecialBonusTrend exNOMS'!T34+'Table7aSpecialBonusTrend NOMS'!T35</f>
        <v>28827.476923076989</v>
      </c>
      <c r="U35" s="856">
        <f>'Table6aSpecialBonusTrend exNOMS'!U34+'Table7aSpecialBonusTrend NOMS'!U35</f>
        <v>2336</v>
      </c>
      <c r="V35" s="863">
        <f>U35/(T35*0.01)</f>
        <v>8.1033800017717947</v>
      </c>
      <c r="W35" s="856">
        <f>('Table6aSpecialBonusTrend exNOMS'!W34+'Table7aSpecialBonusTrend NOMS'!W35)/1000</f>
        <v>743.47804000000008</v>
      </c>
      <c r="X35" s="856">
        <f>('Table6aSpecialBonusTrend exNOMS'!W34+'Table7aSpecialBonusTrend NOMS'!W35)/U35</f>
        <v>318.26970890410962</v>
      </c>
      <c r="Y35" s="856"/>
      <c r="Z35" s="856">
        <f>'Table6aSpecialBonusTrend exNOMS'!Z34+'Table7aSpecialBonusTrend NOMS'!Z35</f>
        <v>27041.815384615416</v>
      </c>
      <c r="AA35" s="856">
        <f>'Table6aSpecialBonusTrend exNOMS'!AA34+'Table7aSpecialBonusTrend NOMS'!AA35</f>
        <v>1464</v>
      </c>
      <c r="AB35" s="863">
        <f>AA35/(Z35*0.01)</f>
        <v>5.4138377145821961</v>
      </c>
      <c r="AC35" s="856">
        <f>('Table6aSpecialBonusTrend exNOMS'!AC34+'Table7aSpecialBonusTrend NOMS'!AC35)/1000</f>
        <v>483.26900000000001</v>
      </c>
      <c r="AD35" s="856">
        <f>('Table6aSpecialBonusTrend exNOMS'!AC34+'Table7aSpecialBonusTrend NOMS'!AC35)/AA35</f>
        <v>330.10177595628414</v>
      </c>
    </row>
    <row r="36" spans="1:35" x14ac:dyDescent="0.25">
      <c r="A36" s="862"/>
      <c r="B36" s="856"/>
      <c r="C36" s="856"/>
      <c r="D36" s="863"/>
      <c r="E36" s="872"/>
      <c r="F36" s="872"/>
      <c r="G36" s="856"/>
      <c r="H36" s="856"/>
      <c r="I36" s="856"/>
      <c r="J36" s="863"/>
      <c r="K36" s="856"/>
      <c r="L36" s="856"/>
      <c r="M36" s="856"/>
      <c r="N36" s="856"/>
      <c r="O36" s="856"/>
      <c r="P36" s="863"/>
      <c r="Q36" s="856"/>
      <c r="R36" s="856"/>
      <c r="S36" s="856"/>
      <c r="T36" s="856"/>
      <c r="U36" s="856"/>
      <c r="V36" s="863"/>
      <c r="W36" s="856"/>
      <c r="X36" s="856"/>
      <c r="Y36" s="856"/>
      <c r="Z36" s="856"/>
      <c r="AA36" s="856"/>
      <c r="AB36" s="863"/>
      <c r="AC36" s="856"/>
      <c r="AD36" s="856"/>
    </row>
    <row r="37" spans="1:35" s="2" customFormat="1" ht="15.6" x14ac:dyDescent="0.25">
      <c r="A37" s="505" t="s">
        <v>310</v>
      </c>
      <c r="B37" s="715"/>
      <c r="C37" s="715">
        <f>(C33+C34)/SUM(C33:C35)</f>
        <v>0.65600258523186294</v>
      </c>
      <c r="D37" s="715"/>
      <c r="E37" s="715"/>
      <c r="F37" s="715"/>
      <c r="G37" s="715"/>
      <c r="H37" s="715"/>
      <c r="I37" s="715">
        <f>(I33+I34)/SUM(I33:I35)</f>
        <v>0.65283477732178141</v>
      </c>
      <c r="J37" s="715"/>
      <c r="K37" s="715"/>
      <c r="L37" s="715"/>
      <c r="M37" s="142"/>
      <c r="N37" s="715"/>
      <c r="O37" s="715">
        <f>(O33+O34)/SUM(O33:O35)</f>
        <v>0.7058715596330275</v>
      </c>
      <c r="P37" s="715"/>
      <c r="Q37" s="715"/>
      <c r="R37" s="715"/>
      <c r="S37" s="142"/>
      <c r="T37" s="715"/>
      <c r="U37" s="715">
        <f>(U33+U34)/SUM(U33:U35)</f>
        <v>0.68703108252947476</v>
      </c>
      <c r="V37" s="715"/>
      <c r="W37" s="715"/>
      <c r="X37" s="715"/>
      <c r="Y37" s="142"/>
      <c r="Z37" s="715"/>
      <c r="AA37" s="715">
        <f>(AA33+AA34)/SUM(AA33:AA35)</f>
        <v>0.72863762743280813</v>
      </c>
      <c r="AB37" s="715"/>
      <c r="AC37" s="715"/>
      <c r="AD37" s="715"/>
    </row>
    <row r="38" spans="1:35" s="5" customFormat="1" ht="13.8" thickBot="1" x14ac:dyDescent="0.3">
      <c r="A38" s="86"/>
      <c r="B38" s="455"/>
      <c r="C38" s="455"/>
      <c r="D38" s="576"/>
      <c r="E38" s="577"/>
      <c r="F38" s="577"/>
      <c r="G38" s="455"/>
      <c r="H38" s="455"/>
      <c r="I38" s="455"/>
      <c r="J38" s="576"/>
      <c r="K38" s="455"/>
      <c r="L38" s="455"/>
      <c r="M38" s="455"/>
      <c r="N38" s="455"/>
      <c r="O38" s="455"/>
      <c r="P38" s="576"/>
      <c r="Q38" s="455"/>
      <c r="R38" s="455"/>
      <c r="S38" s="455"/>
      <c r="T38" s="455"/>
      <c r="U38" s="455"/>
      <c r="V38" s="576"/>
      <c r="W38" s="455"/>
      <c r="X38" s="455"/>
      <c r="Y38" s="455"/>
      <c r="Z38" s="455"/>
      <c r="AA38" s="455"/>
      <c r="AB38" s="576"/>
      <c r="AC38" s="455"/>
      <c r="AD38" s="455"/>
    </row>
    <row r="39" spans="1:35" s="5" customFormat="1" x14ac:dyDescent="0.25">
      <c r="A39" s="14"/>
      <c r="B39" s="14"/>
      <c r="H39" s="14"/>
      <c r="N39" s="14"/>
      <c r="T39" s="14"/>
      <c r="Z39" s="14"/>
    </row>
    <row r="40" spans="1:35" x14ac:dyDescent="0.25">
      <c r="A40" s="14" t="s">
        <v>35</v>
      </c>
    </row>
    <row r="41" spans="1:35" x14ac:dyDescent="0.25">
      <c r="A41" s="5" t="s">
        <v>295</v>
      </c>
      <c r="B41" s="511"/>
      <c r="C41" s="511"/>
      <c r="E41" s="511"/>
      <c r="F41" s="511"/>
      <c r="H41" s="511"/>
      <c r="I41" s="511"/>
      <c r="K41" s="511"/>
      <c r="L41" s="511"/>
      <c r="N41" s="511"/>
      <c r="O41" s="511"/>
      <c r="Q41" s="511"/>
      <c r="R41" s="511"/>
      <c r="T41" s="511"/>
      <c r="U41" s="511"/>
      <c r="W41" s="511"/>
      <c r="X41" s="511"/>
      <c r="Z41" s="511"/>
      <c r="AA41" s="511"/>
      <c r="AC41" s="511"/>
      <c r="AD41" s="511"/>
      <c r="AF41" s="511"/>
      <c r="AH41" s="511"/>
      <c r="AI41" s="511"/>
    </row>
    <row r="42" spans="1:35" ht="15.6" x14ac:dyDescent="0.25">
      <c r="A42" s="512" t="s">
        <v>338</v>
      </c>
      <c r="B42" s="511"/>
      <c r="C42" s="511"/>
      <c r="E42" s="511"/>
      <c r="F42" s="511"/>
      <c r="H42" s="511"/>
      <c r="I42" s="511"/>
      <c r="K42" s="511"/>
      <c r="L42" s="511"/>
      <c r="N42" s="511"/>
      <c r="O42" s="511"/>
      <c r="Q42" s="511"/>
      <c r="R42" s="511"/>
      <c r="T42" s="511"/>
      <c r="U42" s="511"/>
      <c r="W42" s="511"/>
      <c r="X42" s="511"/>
      <c r="Z42" s="511"/>
      <c r="AA42" s="511"/>
      <c r="AC42" s="511"/>
      <c r="AD42" s="511"/>
      <c r="AF42" s="511"/>
      <c r="AH42" s="511"/>
      <c r="AI42" s="511"/>
    </row>
    <row r="43" spans="1:35" ht="15.6" x14ac:dyDescent="0.25">
      <c r="A43" s="512" t="s">
        <v>339</v>
      </c>
      <c r="B43" s="511"/>
      <c r="C43" s="511"/>
      <c r="E43" s="511"/>
      <c r="F43" s="511"/>
      <c r="H43" s="511"/>
      <c r="I43" s="511"/>
      <c r="K43" s="511"/>
      <c r="L43" s="511"/>
      <c r="N43" s="511"/>
      <c r="O43" s="511"/>
      <c r="Q43" s="511"/>
      <c r="R43" s="511"/>
      <c r="T43" s="511"/>
      <c r="U43" s="511"/>
      <c r="W43" s="511"/>
      <c r="X43" s="511"/>
      <c r="Z43" s="511"/>
      <c r="AA43" s="511"/>
      <c r="AC43" s="511"/>
      <c r="AD43" s="511"/>
      <c r="AF43" s="511"/>
      <c r="AH43" s="511"/>
      <c r="AI43" s="511"/>
    </row>
    <row r="44" spans="1:35" ht="25.5" customHeight="1" x14ac:dyDescent="0.25">
      <c r="A44" s="1085" t="s">
        <v>322</v>
      </c>
      <c r="B44" s="1085"/>
      <c r="C44" s="1085"/>
      <c r="D44" s="1085"/>
      <c r="E44" s="1085"/>
      <c r="F44" s="1085"/>
      <c r="G44" s="1085"/>
      <c r="H44" s="1085"/>
      <c r="I44" s="1085"/>
      <c r="J44" s="1085"/>
      <c r="K44" s="1085"/>
      <c r="L44" s="1085"/>
      <c r="M44" s="985"/>
    </row>
    <row r="45" spans="1:35" x14ac:dyDescent="0.25">
      <c r="A45" s="3" t="s">
        <v>316</v>
      </c>
    </row>
    <row r="46" spans="1:35" ht="29.25" customHeight="1" x14ac:dyDescent="0.3">
      <c r="A46" s="1052" t="s">
        <v>372</v>
      </c>
      <c r="B46" s="1053"/>
      <c r="C46" s="1053"/>
      <c r="D46" s="1053"/>
      <c r="E46" s="1053"/>
      <c r="F46" s="1053"/>
      <c r="G46" s="1053"/>
      <c r="H46" s="1053"/>
      <c r="I46" s="1053"/>
      <c r="J46" s="1053"/>
      <c r="K46" s="1053"/>
      <c r="L46" s="1053"/>
      <c r="M46" s="983"/>
      <c r="N46" s="983"/>
      <c r="O46" s="983"/>
      <c r="P46" s="984"/>
    </row>
    <row r="47" spans="1:35"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row>
    <row r="48" spans="1:35" x14ac:dyDescent="0.25">
      <c r="A48" s="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row>
    <row r="49" spans="1:1" x14ac:dyDescent="0.25">
      <c r="A49" s="5"/>
    </row>
  </sheetData>
  <sheetProtection algorithmName="SHA-512" hashValue="ZtF3zQf2pcRFCJUlK0IC0E9o4Get8F9LmYkUx8ikAyDcx80Oo1tofwO6Az5Go0+2L4G66wqRPVmaDCM7+gH/Bw==" saltValue="ILcWahrKAZHnmzJnuxASGw==" spinCount="100000" sheet="1" objects="1" scenarios="1"/>
  <mergeCells count="27">
    <mergeCell ref="AA5:AB5"/>
    <mergeCell ref="B5:B7"/>
    <mergeCell ref="H5:H7"/>
    <mergeCell ref="I5:J5"/>
    <mergeCell ref="AC5:AD5"/>
    <mergeCell ref="C6:C7"/>
    <mergeCell ref="I6:I7"/>
    <mergeCell ref="O6:O7"/>
    <mergeCell ref="U6:U7"/>
    <mergeCell ref="AA6:AA7"/>
    <mergeCell ref="K5:L5"/>
    <mergeCell ref="N5:N7"/>
    <mergeCell ref="O5:P5"/>
    <mergeCell ref="Q5:R5"/>
    <mergeCell ref="T5:T7"/>
    <mergeCell ref="U5:V5"/>
    <mergeCell ref="B4:F4"/>
    <mergeCell ref="H4:L4"/>
    <mergeCell ref="N4:R4"/>
    <mergeCell ref="T4:X4"/>
    <mergeCell ref="Z4:AD4"/>
    <mergeCell ref="A46:L46"/>
    <mergeCell ref="C5:D5"/>
    <mergeCell ref="E5:F5"/>
    <mergeCell ref="W5:X5"/>
    <mergeCell ref="Z5:Z7"/>
    <mergeCell ref="A44:L44"/>
  </mergeCells>
  <pageMargins left="0.74803149606299213" right="0.74803149606299213" top="0.98425196850393704" bottom="0.98425196850393704" header="0.51181102362204722" footer="0.51181102362204722"/>
  <pageSetup paperSize="8" scale="73" fitToWidth="3" orientation="landscape" r:id="rId1"/>
  <headerFooter alignWithMargins="0"/>
  <colBreaks count="1" manualBreakCount="1">
    <brk id="19" max="4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X88"/>
  <sheetViews>
    <sheetView view="pageBreakPreview" zoomScale="85" zoomScaleNormal="85" zoomScaleSheetLayoutView="85" workbookViewId="0">
      <pane xSplit="16" ySplit="4" topLeftCell="Q17" activePane="bottomRight" state="frozen"/>
      <selection pane="topRight" activeCell="Q1" sqref="Q1"/>
      <selection pane="bottomLeft" activeCell="A5" sqref="A5"/>
      <selection pane="bottomRight" activeCell="A2" sqref="A2"/>
    </sheetView>
  </sheetViews>
  <sheetFormatPr defaultRowHeight="13.2" x14ac:dyDescent="0.25"/>
  <cols>
    <col min="1" max="1" width="30.5546875" style="581" customWidth="1"/>
    <col min="2" max="5" width="15.5546875" style="581" hidden="1" customWidth="1"/>
    <col min="6" max="6" width="4.5546875" style="581" hidden="1" customWidth="1"/>
    <col min="7" max="10" width="15.5546875" style="581" hidden="1" customWidth="1"/>
    <col min="11" max="11" width="5" style="581" hidden="1" customWidth="1"/>
    <col min="12" max="15" width="15.5546875" style="581" hidden="1" customWidth="1"/>
    <col min="16" max="16" width="4" style="581" hidden="1" customWidth="1"/>
    <col min="17" max="20" width="18.44140625" style="581" customWidth="1"/>
    <col min="21" max="21" width="3.88671875" style="581" customWidth="1"/>
    <col min="22" max="25" width="15.5546875" style="581" customWidth="1"/>
    <col min="26" max="26" width="4.5546875" style="581" customWidth="1"/>
    <col min="27" max="30" width="15.5546875" style="581" customWidth="1"/>
    <col min="31" max="31" width="5" style="581" customWidth="1"/>
    <col min="32" max="35" width="15.5546875" style="581" customWidth="1"/>
    <col min="36" max="36" width="4" style="581" customWidth="1"/>
    <col min="37" max="40" width="15.5546875" style="581" customWidth="1"/>
    <col min="41" max="41" width="4.5546875" style="581" customWidth="1"/>
    <col min="42" max="45" width="15.5546875" style="581" customWidth="1"/>
    <col min="46" max="46" width="11.109375" style="581" customWidth="1"/>
    <col min="47" max="256" width="9.109375" style="581"/>
    <col min="257" max="257" width="30.5546875" style="581" customWidth="1"/>
    <col min="258" max="272" width="0" style="581" hidden="1" customWidth="1"/>
    <col min="273" max="276" width="18.44140625" style="581" customWidth="1"/>
    <col min="277" max="277" width="3.88671875" style="581" customWidth="1"/>
    <col min="278" max="281" width="15.5546875" style="581" customWidth="1"/>
    <col min="282" max="282" width="4.5546875" style="581" customWidth="1"/>
    <col min="283" max="286" width="15.5546875" style="581" customWidth="1"/>
    <col min="287" max="287" width="5" style="581" customWidth="1"/>
    <col min="288" max="291" width="15.5546875" style="581" customWidth="1"/>
    <col min="292" max="292" width="4" style="581" customWidth="1"/>
    <col min="293" max="296" width="15.5546875" style="581" customWidth="1"/>
    <col min="297" max="297" width="4.5546875" style="581" customWidth="1"/>
    <col min="298" max="301" width="15.5546875" style="581" customWidth="1"/>
    <col min="302" max="302" width="11.109375" style="581" customWidth="1"/>
    <col min="303" max="512" width="9.109375" style="581"/>
    <col min="513" max="513" width="30.5546875" style="581" customWidth="1"/>
    <col min="514" max="528" width="0" style="581" hidden="1" customWidth="1"/>
    <col min="529" max="532" width="18.44140625" style="581" customWidth="1"/>
    <col min="533" max="533" width="3.88671875" style="581" customWidth="1"/>
    <col min="534" max="537" width="15.5546875" style="581" customWidth="1"/>
    <col min="538" max="538" width="4.5546875" style="581" customWidth="1"/>
    <col min="539" max="542" width="15.5546875" style="581" customWidth="1"/>
    <col min="543" max="543" width="5" style="581" customWidth="1"/>
    <col min="544" max="547" width="15.5546875" style="581" customWidth="1"/>
    <col min="548" max="548" width="4" style="581" customWidth="1"/>
    <col min="549" max="552" width="15.5546875" style="581" customWidth="1"/>
    <col min="553" max="553" width="4.5546875" style="581" customWidth="1"/>
    <col min="554" max="557" width="15.5546875" style="581" customWidth="1"/>
    <col min="558" max="558" width="11.109375" style="581" customWidth="1"/>
    <col min="559" max="768" width="9.109375" style="581"/>
    <col min="769" max="769" width="30.5546875" style="581" customWidth="1"/>
    <col min="770" max="784" width="0" style="581" hidden="1" customWidth="1"/>
    <col min="785" max="788" width="18.44140625" style="581" customWidth="1"/>
    <col min="789" max="789" width="3.88671875" style="581" customWidth="1"/>
    <col min="790" max="793" width="15.5546875" style="581" customWidth="1"/>
    <col min="794" max="794" width="4.5546875" style="581" customWidth="1"/>
    <col min="795" max="798" width="15.5546875" style="581" customWidth="1"/>
    <col min="799" max="799" width="5" style="581" customWidth="1"/>
    <col min="800" max="803" width="15.5546875" style="581" customWidth="1"/>
    <col min="804" max="804" width="4" style="581" customWidth="1"/>
    <col min="805" max="808" width="15.5546875" style="581" customWidth="1"/>
    <col min="809" max="809" width="4.5546875" style="581" customWidth="1"/>
    <col min="810" max="813" width="15.5546875" style="581" customWidth="1"/>
    <col min="814" max="814" width="11.109375" style="581" customWidth="1"/>
    <col min="815" max="1024" width="9.109375" style="581"/>
    <col min="1025" max="1025" width="30.5546875" style="581" customWidth="1"/>
    <col min="1026" max="1040" width="0" style="581" hidden="1" customWidth="1"/>
    <col min="1041" max="1044" width="18.44140625" style="581" customWidth="1"/>
    <col min="1045" max="1045" width="3.88671875" style="581" customWidth="1"/>
    <col min="1046" max="1049" width="15.5546875" style="581" customWidth="1"/>
    <col min="1050" max="1050" width="4.5546875" style="581" customWidth="1"/>
    <col min="1051" max="1054" width="15.5546875" style="581" customWidth="1"/>
    <col min="1055" max="1055" width="5" style="581" customWidth="1"/>
    <col min="1056" max="1059" width="15.5546875" style="581" customWidth="1"/>
    <col min="1060" max="1060" width="4" style="581" customWidth="1"/>
    <col min="1061" max="1064" width="15.5546875" style="581" customWidth="1"/>
    <col min="1065" max="1065" width="4.5546875" style="581" customWidth="1"/>
    <col min="1066" max="1069" width="15.5546875" style="581" customWidth="1"/>
    <col min="1070" max="1070" width="11.109375" style="581" customWidth="1"/>
    <col min="1071" max="1280" width="9.109375" style="581"/>
    <col min="1281" max="1281" width="30.5546875" style="581" customWidth="1"/>
    <col min="1282" max="1296" width="0" style="581" hidden="1" customWidth="1"/>
    <col min="1297" max="1300" width="18.44140625" style="581" customWidth="1"/>
    <col min="1301" max="1301" width="3.88671875" style="581" customWidth="1"/>
    <col min="1302" max="1305" width="15.5546875" style="581" customWidth="1"/>
    <col min="1306" max="1306" width="4.5546875" style="581" customWidth="1"/>
    <col min="1307" max="1310" width="15.5546875" style="581" customWidth="1"/>
    <col min="1311" max="1311" width="5" style="581" customWidth="1"/>
    <col min="1312" max="1315" width="15.5546875" style="581" customWidth="1"/>
    <col min="1316" max="1316" width="4" style="581" customWidth="1"/>
    <col min="1317" max="1320" width="15.5546875" style="581" customWidth="1"/>
    <col min="1321" max="1321" width="4.5546875" style="581" customWidth="1"/>
    <col min="1322" max="1325" width="15.5546875" style="581" customWidth="1"/>
    <col min="1326" max="1326" width="11.109375" style="581" customWidth="1"/>
    <col min="1327" max="1536" width="9.109375" style="581"/>
    <col min="1537" max="1537" width="30.5546875" style="581" customWidth="1"/>
    <col min="1538" max="1552" width="0" style="581" hidden="1" customWidth="1"/>
    <col min="1553" max="1556" width="18.44140625" style="581" customWidth="1"/>
    <col min="1557" max="1557" width="3.88671875" style="581" customWidth="1"/>
    <col min="1558" max="1561" width="15.5546875" style="581" customWidth="1"/>
    <col min="1562" max="1562" width="4.5546875" style="581" customWidth="1"/>
    <col min="1563" max="1566" width="15.5546875" style="581" customWidth="1"/>
    <col min="1567" max="1567" width="5" style="581" customWidth="1"/>
    <col min="1568" max="1571" width="15.5546875" style="581" customWidth="1"/>
    <col min="1572" max="1572" width="4" style="581" customWidth="1"/>
    <col min="1573" max="1576" width="15.5546875" style="581" customWidth="1"/>
    <col min="1577" max="1577" width="4.5546875" style="581" customWidth="1"/>
    <col min="1578" max="1581" width="15.5546875" style="581" customWidth="1"/>
    <col min="1582" max="1582" width="11.109375" style="581" customWidth="1"/>
    <col min="1583" max="1792" width="9.109375" style="581"/>
    <col min="1793" max="1793" width="30.5546875" style="581" customWidth="1"/>
    <col min="1794" max="1808" width="0" style="581" hidden="1" customWidth="1"/>
    <col min="1809" max="1812" width="18.44140625" style="581" customWidth="1"/>
    <col min="1813" max="1813" width="3.88671875" style="581" customWidth="1"/>
    <col min="1814" max="1817" width="15.5546875" style="581" customWidth="1"/>
    <col min="1818" max="1818" width="4.5546875" style="581" customWidth="1"/>
    <col min="1819" max="1822" width="15.5546875" style="581" customWidth="1"/>
    <col min="1823" max="1823" width="5" style="581" customWidth="1"/>
    <col min="1824" max="1827" width="15.5546875" style="581" customWidth="1"/>
    <col min="1828" max="1828" width="4" style="581" customWidth="1"/>
    <col min="1829" max="1832" width="15.5546875" style="581" customWidth="1"/>
    <col min="1833" max="1833" width="4.5546875" style="581" customWidth="1"/>
    <col min="1834" max="1837" width="15.5546875" style="581" customWidth="1"/>
    <col min="1838" max="1838" width="11.109375" style="581" customWidth="1"/>
    <col min="1839" max="2048" width="9.109375" style="581"/>
    <col min="2049" max="2049" width="30.5546875" style="581" customWidth="1"/>
    <col min="2050" max="2064" width="0" style="581" hidden="1" customWidth="1"/>
    <col min="2065" max="2068" width="18.44140625" style="581" customWidth="1"/>
    <col min="2069" max="2069" width="3.88671875" style="581" customWidth="1"/>
    <col min="2070" max="2073" width="15.5546875" style="581" customWidth="1"/>
    <col min="2074" max="2074" width="4.5546875" style="581" customWidth="1"/>
    <col min="2075" max="2078" width="15.5546875" style="581" customWidth="1"/>
    <col min="2079" max="2079" width="5" style="581" customWidth="1"/>
    <col min="2080" max="2083" width="15.5546875" style="581" customWidth="1"/>
    <col min="2084" max="2084" width="4" style="581" customWidth="1"/>
    <col min="2085" max="2088" width="15.5546875" style="581" customWidth="1"/>
    <col min="2089" max="2089" width="4.5546875" style="581" customWidth="1"/>
    <col min="2090" max="2093" width="15.5546875" style="581" customWidth="1"/>
    <col min="2094" max="2094" width="11.109375" style="581" customWidth="1"/>
    <col min="2095" max="2304" width="9.109375" style="581"/>
    <col min="2305" max="2305" width="30.5546875" style="581" customWidth="1"/>
    <col min="2306" max="2320" width="0" style="581" hidden="1" customWidth="1"/>
    <col min="2321" max="2324" width="18.44140625" style="581" customWidth="1"/>
    <col min="2325" max="2325" width="3.88671875" style="581" customWidth="1"/>
    <col min="2326" max="2329" width="15.5546875" style="581" customWidth="1"/>
    <col min="2330" max="2330" width="4.5546875" style="581" customWidth="1"/>
    <col min="2331" max="2334" width="15.5546875" style="581" customWidth="1"/>
    <col min="2335" max="2335" width="5" style="581" customWidth="1"/>
    <col min="2336" max="2339" width="15.5546875" style="581" customWidth="1"/>
    <col min="2340" max="2340" width="4" style="581" customWidth="1"/>
    <col min="2341" max="2344" width="15.5546875" style="581" customWidth="1"/>
    <col min="2345" max="2345" width="4.5546875" style="581" customWidth="1"/>
    <col min="2346" max="2349" width="15.5546875" style="581" customWidth="1"/>
    <col min="2350" max="2350" width="11.109375" style="581" customWidth="1"/>
    <col min="2351" max="2560" width="9.109375" style="581"/>
    <col min="2561" max="2561" width="30.5546875" style="581" customWidth="1"/>
    <col min="2562" max="2576" width="0" style="581" hidden="1" customWidth="1"/>
    <col min="2577" max="2580" width="18.44140625" style="581" customWidth="1"/>
    <col min="2581" max="2581" width="3.88671875" style="581" customWidth="1"/>
    <col min="2582" max="2585" width="15.5546875" style="581" customWidth="1"/>
    <col min="2586" max="2586" width="4.5546875" style="581" customWidth="1"/>
    <col min="2587" max="2590" width="15.5546875" style="581" customWidth="1"/>
    <col min="2591" max="2591" width="5" style="581" customWidth="1"/>
    <col min="2592" max="2595" width="15.5546875" style="581" customWidth="1"/>
    <col min="2596" max="2596" width="4" style="581" customWidth="1"/>
    <col min="2597" max="2600" width="15.5546875" style="581" customWidth="1"/>
    <col min="2601" max="2601" width="4.5546875" style="581" customWidth="1"/>
    <col min="2602" max="2605" width="15.5546875" style="581" customWidth="1"/>
    <col min="2606" max="2606" width="11.109375" style="581" customWidth="1"/>
    <col min="2607" max="2816" width="9.109375" style="581"/>
    <col min="2817" max="2817" width="30.5546875" style="581" customWidth="1"/>
    <col min="2818" max="2832" width="0" style="581" hidden="1" customWidth="1"/>
    <col min="2833" max="2836" width="18.44140625" style="581" customWidth="1"/>
    <col min="2837" max="2837" width="3.88671875" style="581" customWidth="1"/>
    <col min="2838" max="2841" width="15.5546875" style="581" customWidth="1"/>
    <col min="2842" max="2842" width="4.5546875" style="581" customWidth="1"/>
    <col min="2843" max="2846" width="15.5546875" style="581" customWidth="1"/>
    <col min="2847" max="2847" width="5" style="581" customWidth="1"/>
    <col min="2848" max="2851" width="15.5546875" style="581" customWidth="1"/>
    <col min="2852" max="2852" width="4" style="581" customWidth="1"/>
    <col min="2853" max="2856" width="15.5546875" style="581" customWidth="1"/>
    <col min="2857" max="2857" width="4.5546875" style="581" customWidth="1"/>
    <col min="2858" max="2861" width="15.5546875" style="581" customWidth="1"/>
    <col min="2862" max="2862" width="11.109375" style="581" customWidth="1"/>
    <col min="2863" max="3072" width="9.109375" style="581"/>
    <col min="3073" max="3073" width="30.5546875" style="581" customWidth="1"/>
    <col min="3074" max="3088" width="0" style="581" hidden="1" customWidth="1"/>
    <col min="3089" max="3092" width="18.44140625" style="581" customWidth="1"/>
    <col min="3093" max="3093" width="3.88671875" style="581" customWidth="1"/>
    <col min="3094" max="3097" width="15.5546875" style="581" customWidth="1"/>
    <col min="3098" max="3098" width="4.5546875" style="581" customWidth="1"/>
    <col min="3099" max="3102" width="15.5546875" style="581" customWidth="1"/>
    <col min="3103" max="3103" width="5" style="581" customWidth="1"/>
    <col min="3104" max="3107" width="15.5546875" style="581" customWidth="1"/>
    <col min="3108" max="3108" width="4" style="581" customWidth="1"/>
    <col min="3109" max="3112" width="15.5546875" style="581" customWidth="1"/>
    <col min="3113" max="3113" width="4.5546875" style="581" customWidth="1"/>
    <col min="3114" max="3117" width="15.5546875" style="581" customWidth="1"/>
    <col min="3118" max="3118" width="11.109375" style="581" customWidth="1"/>
    <col min="3119" max="3328" width="9.109375" style="581"/>
    <col min="3329" max="3329" width="30.5546875" style="581" customWidth="1"/>
    <col min="3330" max="3344" width="0" style="581" hidden="1" customWidth="1"/>
    <col min="3345" max="3348" width="18.44140625" style="581" customWidth="1"/>
    <col min="3349" max="3349" width="3.88671875" style="581" customWidth="1"/>
    <col min="3350" max="3353" width="15.5546875" style="581" customWidth="1"/>
    <col min="3354" max="3354" width="4.5546875" style="581" customWidth="1"/>
    <col min="3355" max="3358" width="15.5546875" style="581" customWidth="1"/>
    <col min="3359" max="3359" width="5" style="581" customWidth="1"/>
    <col min="3360" max="3363" width="15.5546875" style="581" customWidth="1"/>
    <col min="3364" max="3364" width="4" style="581" customWidth="1"/>
    <col min="3365" max="3368" width="15.5546875" style="581" customWidth="1"/>
    <col min="3369" max="3369" width="4.5546875" style="581" customWidth="1"/>
    <col min="3370" max="3373" width="15.5546875" style="581" customWidth="1"/>
    <col min="3374" max="3374" width="11.109375" style="581" customWidth="1"/>
    <col min="3375" max="3584" width="9.109375" style="581"/>
    <col min="3585" max="3585" width="30.5546875" style="581" customWidth="1"/>
    <col min="3586" max="3600" width="0" style="581" hidden="1" customWidth="1"/>
    <col min="3601" max="3604" width="18.44140625" style="581" customWidth="1"/>
    <col min="3605" max="3605" width="3.88671875" style="581" customWidth="1"/>
    <col min="3606" max="3609" width="15.5546875" style="581" customWidth="1"/>
    <col min="3610" max="3610" width="4.5546875" style="581" customWidth="1"/>
    <col min="3611" max="3614" width="15.5546875" style="581" customWidth="1"/>
    <col min="3615" max="3615" width="5" style="581" customWidth="1"/>
    <col min="3616" max="3619" width="15.5546875" style="581" customWidth="1"/>
    <col min="3620" max="3620" width="4" style="581" customWidth="1"/>
    <col min="3621" max="3624" width="15.5546875" style="581" customWidth="1"/>
    <col min="3625" max="3625" width="4.5546875" style="581" customWidth="1"/>
    <col min="3626" max="3629" width="15.5546875" style="581" customWidth="1"/>
    <col min="3630" max="3630" width="11.109375" style="581" customWidth="1"/>
    <col min="3631" max="3840" width="9.109375" style="581"/>
    <col min="3841" max="3841" width="30.5546875" style="581" customWidth="1"/>
    <col min="3842" max="3856" width="0" style="581" hidden="1" customWidth="1"/>
    <col min="3857" max="3860" width="18.44140625" style="581" customWidth="1"/>
    <col min="3861" max="3861" width="3.88671875" style="581" customWidth="1"/>
    <col min="3862" max="3865" width="15.5546875" style="581" customWidth="1"/>
    <col min="3866" max="3866" width="4.5546875" style="581" customWidth="1"/>
    <col min="3867" max="3870" width="15.5546875" style="581" customWidth="1"/>
    <col min="3871" max="3871" width="5" style="581" customWidth="1"/>
    <col min="3872" max="3875" width="15.5546875" style="581" customWidth="1"/>
    <col min="3876" max="3876" width="4" style="581" customWidth="1"/>
    <col min="3877" max="3880" width="15.5546875" style="581" customWidth="1"/>
    <col min="3881" max="3881" width="4.5546875" style="581" customWidth="1"/>
    <col min="3882" max="3885" width="15.5546875" style="581" customWidth="1"/>
    <col min="3886" max="3886" width="11.109375" style="581" customWidth="1"/>
    <col min="3887" max="4096" width="9.109375" style="581"/>
    <col min="4097" max="4097" width="30.5546875" style="581" customWidth="1"/>
    <col min="4098" max="4112" width="0" style="581" hidden="1" customWidth="1"/>
    <col min="4113" max="4116" width="18.44140625" style="581" customWidth="1"/>
    <col min="4117" max="4117" width="3.88671875" style="581" customWidth="1"/>
    <col min="4118" max="4121" width="15.5546875" style="581" customWidth="1"/>
    <col min="4122" max="4122" width="4.5546875" style="581" customWidth="1"/>
    <col min="4123" max="4126" width="15.5546875" style="581" customWidth="1"/>
    <col min="4127" max="4127" width="5" style="581" customWidth="1"/>
    <col min="4128" max="4131" width="15.5546875" style="581" customWidth="1"/>
    <col min="4132" max="4132" width="4" style="581" customWidth="1"/>
    <col min="4133" max="4136" width="15.5546875" style="581" customWidth="1"/>
    <col min="4137" max="4137" width="4.5546875" style="581" customWidth="1"/>
    <col min="4138" max="4141" width="15.5546875" style="581" customWidth="1"/>
    <col min="4142" max="4142" width="11.109375" style="581" customWidth="1"/>
    <col min="4143" max="4352" width="9.109375" style="581"/>
    <col min="4353" max="4353" width="30.5546875" style="581" customWidth="1"/>
    <col min="4354" max="4368" width="0" style="581" hidden="1" customWidth="1"/>
    <col min="4369" max="4372" width="18.44140625" style="581" customWidth="1"/>
    <col min="4373" max="4373" width="3.88671875" style="581" customWidth="1"/>
    <col min="4374" max="4377" width="15.5546875" style="581" customWidth="1"/>
    <col min="4378" max="4378" width="4.5546875" style="581" customWidth="1"/>
    <col min="4379" max="4382" width="15.5546875" style="581" customWidth="1"/>
    <col min="4383" max="4383" width="5" style="581" customWidth="1"/>
    <col min="4384" max="4387" width="15.5546875" style="581" customWidth="1"/>
    <col min="4388" max="4388" width="4" style="581" customWidth="1"/>
    <col min="4389" max="4392" width="15.5546875" style="581" customWidth="1"/>
    <col min="4393" max="4393" width="4.5546875" style="581" customWidth="1"/>
    <col min="4394" max="4397" width="15.5546875" style="581" customWidth="1"/>
    <col min="4398" max="4398" width="11.109375" style="581" customWidth="1"/>
    <col min="4399" max="4608" width="9.109375" style="581"/>
    <col min="4609" max="4609" width="30.5546875" style="581" customWidth="1"/>
    <col min="4610" max="4624" width="0" style="581" hidden="1" customWidth="1"/>
    <col min="4625" max="4628" width="18.44140625" style="581" customWidth="1"/>
    <col min="4629" max="4629" width="3.88671875" style="581" customWidth="1"/>
    <col min="4630" max="4633" width="15.5546875" style="581" customWidth="1"/>
    <col min="4634" max="4634" width="4.5546875" style="581" customWidth="1"/>
    <col min="4635" max="4638" width="15.5546875" style="581" customWidth="1"/>
    <col min="4639" max="4639" width="5" style="581" customWidth="1"/>
    <col min="4640" max="4643" width="15.5546875" style="581" customWidth="1"/>
    <col min="4644" max="4644" width="4" style="581" customWidth="1"/>
    <col min="4645" max="4648" width="15.5546875" style="581" customWidth="1"/>
    <col min="4649" max="4649" width="4.5546875" style="581" customWidth="1"/>
    <col min="4650" max="4653" width="15.5546875" style="581" customWidth="1"/>
    <col min="4654" max="4654" width="11.109375" style="581" customWidth="1"/>
    <col min="4655" max="4864" width="9.109375" style="581"/>
    <col min="4865" max="4865" width="30.5546875" style="581" customWidth="1"/>
    <col min="4866" max="4880" width="0" style="581" hidden="1" customWidth="1"/>
    <col min="4881" max="4884" width="18.44140625" style="581" customWidth="1"/>
    <col min="4885" max="4885" width="3.88671875" style="581" customWidth="1"/>
    <col min="4886" max="4889" width="15.5546875" style="581" customWidth="1"/>
    <col min="4890" max="4890" width="4.5546875" style="581" customWidth="1"/>
    <col min="4891" max="4894" width="15.5546875" style="581" customWidth="1"/>
    <col min="4895" max="4895" width="5" style="581" customWidth="1"/>
    <col min="4896" max="4899" width="15.5546875" style="581" customWidth="1"/>
    <col min="4900" max="4900" width="4" style="581" customWidth="1"/>
    <col min="4901" max="4904" width="15.5546875" style="581" customWidth="1"/>
    <col min="4905" max="4905" width="4.5546875" style="581" customWidth="1"/>
    <col min="4906" max="4909" width="15.5546875" style="581" customWidth="1"/>
    <col min="4910" max="4910" width="11.109375" style="581" customWidth="1"/>
    <col min="4911" max="5120" width="9.109375" style="581"/>
    <col min="5121" max="5121" width="30.5546875" style="581" customWidth="1"/>
    <col min="5122" max="5136" width="0" style="581" hidden="1" customWidth="1"/>
    <col min="5137" max="5140" width="18.44140625" style="581" customWidth="1"/>
    <col min="5141" max="5141" width="3.88671875" style="581" customWidth="1"/>
    <col min="5142" max="5145" width="15.5546875" style="581" customWidth="1"/>
    <col min="5146" max="5146" width="4.5546875" style="581" customWidth="1"/>
    <col min="5147" max="5150" width="15.5546875" style="581" customWidth="1"/>
    <col min="5151" max="5151" width="5" style="581" customWidth="1"/>
    <col min="5152" max="5155" width="15.5546875" style="581" customWidth="1"/>
    <col min="5156" max="5156" width="4" style="581" customWidth="1"/>
    <col min="5157" max="5160" width="15.5546875" style="581" customWidth="1"/>
    <col min="5161" max="5161" width="4.5546875" style="581" customWidth="1"/>
    <col min="5162" max="5165" width="15.5546875" style="581" customWidth="1"/>
    <col min="5166" max="5166" width="11.109375" style="581" customWidth="1"/>
    <col min="5167" max="5376" width="9.109375" style="581"/>
    <col min="5377" max="5377" width="30.5546875" style="581" customWidth="1"/>
    <col min="5378" max="5392" width="0" style="581" hidden="1" customWidth="1"/>
    <col min="5393" max="5396" width="18.44140625" style="581" customWidth="1"/>
    <col min="5397" max="5397" width="3.88671875" style="581" customWidth="1"/>
    <col min="5398" max="5401" width="15.5546875" style="581" customWidth="1"/>
    <col min="5402" max="5402" width="4.5546875" style="581" customWidth="1"/>
    <col min="5403" max="5406" width="15.5546875" style="581" customWidth="1"/>
    <col min="5407" max="5407" width="5" style="581" customWidth="1"/>
    <col min="5408" max="5411" width="15.5546875" style="581" customWidth="1"/>
    <col min="5412" max="5412" width="4" style="581" customWidth="1"/>
    <col min="5413" max="5416" width="15.5546875" style="581" customWidth="1"/>
    <col min="5417" max="5417" width="4.5546875" style="581" customWidth="1"/>
    <col min="5418" max="5421" width="15.5546875" style="581" customWidth="1"/>
    <col min="5422" max="5422" width="11.109375" style="581" customWidth="1"/>
    <col min="5423" max="5632" width="9.109375" style="581"/>
    <col min="5633" max="5633" width="30.5546875" style="581" customWidth="1"/>
    <col min="5634" max="5648" width="0" style="581" hidden="1" customWidth="1"/>
    <col min="5649" max="5652" width="18.44140625" style="581" customWidth="1"/>
    <col min="5653" max="5653" width="3.88671875" style="581" customWidth="1"/>
    <col min="5654" max="5657" width="15.5546875" style="581" customWidth="1"/>
    <col min="5658" max="5658" width="4.5546875" style="581" customWidth="1"/>
    <col min="5659" max="5662" width="15.5546875" style="581" customWidth="1"/>
    <col min="5663" max="5663" width="5" style="581" customWidth="1"/>
    <col min="5664" max="5667" width="15.5546875" style="581" customWidth="1"/>
    <col min="5668" max="5668" width="4" style="581" customWidth="1"/>
    <col min="5669" max="5672" width="15.5546875" style="581" customWidth="1"/>
    <col min="5673" max="5673" width="4.5546875" style="581" customWidth="1"/>
    <col min="5674" max="5677" width="15.5546875" style="581" customWidth="1"/>
    <col min="5678" max="5678" width="11.109375" style="581" customWidth="1"/>
    <col min="5679" max="5888" width="9.109375" style="581"/>
    <col min="5889" max="5889" width="30.5546875" style="581" customWidth="1"/>
    <col min="5890" max="5904" width="0" style="581" hidden="1" customWidth="1"/>
    <col min="5905" max="5908" width="18.44140625" style="581" customWidth="1"/>
    <col min="5909" max="5909" width="3.88671875" style="581" customWidth="1"/>
    <col min="5910" max="5913" width="15.5546875" style="581" customWidth="1"/>
    <col min="5914" max="5914" width="4.5546875" style="581" customWidth="1"/>
    <col min="5915" max="5918" width="15.5546875" style="581" customWidth="1"/>
    <col min="5919" max="5919" width="5" style="581" customWidth="1"/>
    <col min="5920" max="5923" width="15.5546875" style="581" customWidth="1"/>
    <col min="5924" max="5924" width="4" style="581" customWidth="1"/>
    <col min="5925" max="5928" width="15.5546875" style="581" customWidth="1"/>
    <col min="5929" max="5929" width="4.5546875" style="581" customWidth="1"/>
    <col min="5930" max="5933" width="15.5546875" style="581" customWidth="1"/>
    <col min="5934" max="5934" width="11.109375" style="581" customWidth="1"/>
    <col min="5935" max="6144" width="9.109375" style="581"/>
    <col min="6145" max="6145" width="30.5546875" style="581" customWidth="1"/>
    <col min="6146" max="6160" width="0" style="581" hidden="1" customWidth="1"/>
    <col min="6161" max="6164" width="18.44140625" style="581" customWidth="1"/>
    <col min="6165" max="6165" width="3.88671875" style="581" customWidth="1"/>
    <col min="6166" max="6169" width="15.5546875" style="581" customWidth="1"/>
    <col min="6170" max="6170" width="4.5546875" style="581" customWidth="1"/>
    <col min="6171" max="6174" width="15.5546875" style="581" customWidth="1"/>
    <col min="6175" max="6175" width="5" style="581" customWidth="1"/>
    <col min="6176" max="6179" width="15.5546875" style="581" customWidth="1"/>
    <col min="6180" max="6180" width="4" style="581" customWidth="1"/>
    <col min="6181" max="6184" width="15.5546875" style="581" customWidth="1"/>
    <col min="6185" max="6185" width="4.5546875" style="581" customWidth="1"/>
    <col min="6186" max="6189" width="15.5546875" style="581" customWidth="1"/>
    <col min="6190" max="6190" width="11.109375" style="581" customWidth="1"/>
    <col min="6191" max="6400" width="9.109375" style="581"/>
    <col min="6401" max="6401" width="30.5546875" style="581" customWidth="1"/>
    <col min="6402" max="6416" width="0" style="581" hidden="1" customWidth="1"/>
    <col min="6417" max="6420" width="18.44140625" style="581" customWidth="1"/>
    <col min="6421" max="6421" width="3.88671875" style="581" customWidth="1"/>
    <col min="6422" max="6425" width="15.5546875" style="581" customWidth="1"/>
    <col min="6426" max="6426" width="4.5546875" style="581" customWidth="1"/>
    <col min="6427" max="6430" width="15.5546875" style="581" customWidth="1"/>
    <col min="6431" max="6431" width="5" style="581" customWidth="1"/>
    <col min="6432" max="6435" width="15.5546875" style="581" customWidth="1"/>
    <col min="6436" max="6436" width="4" style="581" customWidth="1"/>
    <col min="6437" max="6440" width="15.5546875" style="581" customWidth="1"/>
    <col min="6441" max="6441" width="4.5546875" style="581" customWidth="1"/>
    <col min="6442" max="6445" width="15.5546875" style="581" customWidth="1"/>
    <col min="6446" max="6446" width="11.109375" style="581" customWidth="1"/>
    <col min="6447" max="6656" width="9.109375" style="581"/>
    <col min="6657" max="6657" width="30.5546875" style="581" customWidth="1"/>
    <col min="6658" max="6672" width="0" style="581" hidden="1" customWidth="1"/>
    <col min="6673" max="6676" width="18.44140625" style="581" customWidth="1"/>
    <col min="6677" max="6677" width="3.88671875" style="581" customWidth="1"/>
    <col min="6678" max="6681" width="15.5546875" style="581" customWidth="1"/>
    <col min="6682" max="6682" width="4.5546875" style="581" customWidth="1"/>
    <col min="6683" max="6686" width="15.5546875" style="581" customWidth="1"/>
    <col min="6687" max="6687" width="5" style="581" customWidth="1"/>
    <col min="6688" max="6691" width="15.5546875" style="581" customWidth="1"/>
    <col min="6692" max="6692" width="4" style="581" customWidth="1"/>
    <col min="6693" max="6696" width="15.5546875" style="581" customWidth="1"/>
    <col min="6697" max="6697" width="4.5546875" style="581" customWidth="1"/>
    <col min="6698" max="6701" width="15.5546875" style="581" customWidth="1"/>
    <col min="6702" max="6702" width="11.109375" style="581" customWidth="1"/>
    <col min="6703" max="6912" width="9.109375" style="581"/>
    <col min="6913" max="6913" width="30.5546875" style="581" customWidth="1"/>
    <col min="6914" max="6928" width="0" style="581" hidden="1" customWidth="1"/>
    <col min="6929" max="6932" width="18.44140625" style="581" customWidth="1"/>
    <col min="6933" max="6933" width="3.88671875" style="581" customWidth="1"/>
    <col min="6934" max="6937" width="15.5546875" style="581" customWidth="1"/>
    <col min="6938" max="6938" width="4.5546875" style="581" customWidth="1"/>
    <col min="6939" max="6942" width="15.5546875" style="581" customWidth="1"/>
    <col min="6943" max="6943" width="5" style="581" customWidth="1"/>
    <col min="6944" max="6947" width="15.5546875" style="581" customWidth="1"/>
    <col min="6948" max="6948" width="4" style="581" customWidth="1"/>
    <col min="6949" max="6952" width="15.5546875" style="581" customWidth="1"/>
    <col min="6953" max="6953" width="4.5546875" style="581" customWidth="1"/>
    <col min="6954" max="6957" width="15.5546875" style="581" customWidth="1"/>
    <col min="6958" max="6958" width="11.109375" style="581" customWidth="1"/>
    <col min="6959" max="7168" width="9.109375" style="581"/>
    <col min="7169" max="7169" width="30.5546875" style="581" customWidth="1"/>
    <col min="7170" max="7184" width="0" style="581" hidden="1" customWidth="1"/>
    <col min="7185" max="7188" width="18.44140625" style="581" customWidth="1"/>
    <col min="7189" max="7189" width="3.88671875" style="581" customWidth="1"/>
    <col min="7190" max="7193" width="15.5546875" style="581" customWidth="1"/>
    <col min="7194" max="7194" width="4.5546875" style="581" customWidth="1"/>
    <col min="7195" max="7198" width="15.5546875" style="581" customWidth="1"/>
    <col min="7199" max="7199" width="5" style="581" customWidth="1"/>
    <col min="7200" max="7203" width="15.5546875" style="581" customWidth="1"/>
    <col min="7204" max="7204" width="4" style="581" customWidth="1"/>
    <col min="7205" max="7208" width="15.5546875" style="581" customWidth="1"/>
    <col min="7209" max="7209" width="4.5546875" style="581" customWidth="1"/>
    <col min="7210" max="7213" width="15.5546875" style="581" customWidth="1"/>
    <col min="7214" max="7214" width="11.109375" style="581" customWidth="1"/>
    <col min="7215" max="7424" width="9.109375" style="581"/>
    <col min="7425" max="7425" width="30.5546875" style="581" customWidth="1"/>
    <col min="7426" max="7440" width="0" style="581" hidden="1" customWidth="1"/>
    <col min="7441" max="7444" width="18.44140625" style="581" customWidth="1"/>
    <col min="7445" max="7445" width="3.88671875" style="581" customWidth="1"/>
    <col min="7446" max="7449" width="15.5546875" style="581" customWidth="1"/>
    <col min="7450" max="7450" width="4.5546875" style="581" customWidth="1"/>
    <col min="7451" max="7454" width="15.5546875" style="581" customWidth="1"/>
    <col min="7455" max="7455" width="5" style="581" customWidth="1"/>
    <col min="7456" max="7459" width="15.5546875" style="581" customWidth="1"/>
    <col min="7460" max="7460" width="4" style="581" customWidth="1"/>
    <col min="7461" max="7464" width="15.5546875" style="581" customWidth="1"/>
    <col min="7465" max="7465" width="4.5546875" style="581" customWidth="1"/>
    <col min="7466" max="7469" width="15.5546875" style="581" customWidth="1"/>
    <col min="7470" max="7470" width="11.109375" style="581" customWidth="1"/>
    <col min="7471" max="7680" width="9.109375" style="581"/>
    <col min="7681" max="7681" width="30.5546875" style="581" customWidth="1"/>
    <col min="7682" max="7696" width="0" style="581" hidden="1" customWidth="1"/>
    <col min="7697" max="7700" width="18.44140625" style="581" customWidth="1"/>
    <col min="7701" max="7701" width="3.88671875" style="581" customWidth="1"/>
    <col min="7702" max="7705" width="15.5546875" style="581" customWidth="1"/>
    <col min="7706" max="7706" width="4.5546875" style="581" customWidth="1"/>
    <col min="7707" max="7710" width="15.5546875" style="581" customWidth="1"/>
    <col min="7711" max="7711" width="5" style="581" customWidth="1"/>
    <col min="7712" max="7715" width="15.5546875" style="581" customWidth="1"/>
    <col min="7716" max="7716" width="4" style="581" customWidth="1"/>
    <col min="7717" max="7720" width="15.5546875" style="581" customWidth="1"/>
    <col min="7721" max="7721" width="4.5546875" style="581" customWidth="1"/>
    <col min="7722" max="7725" width="15.5546875" style="581" customWidth="1"/>
    <col min="7726" max="7726" width="11.109375" style="581" customWidth="1"/>
    <col min="7727" max="7936" width="9.109375" style="581"/>
    <col min="7937" max="7937" width="30.5546875" style="581" customWidth="1"/>
    <col min="7938" max="7952" width="0" style="581" hidden="1" customWidth="1"/>
    <col min="7953" max="7956" width="18.44140625" style="581" customWidth="1"/>
    <col min="7957" max="7957" width="3.88671875" style="581" customWidth="1"/>
    <col min="7958" max="7961" width="15.5546875" style="581" customWidth="1"/>
    <col min="7962" max="7962" width="4.5546875" style="581" customWidth="1"/>
    <col min="7963" max="7966" width="15.5546875" style="581" customWidth="1"/>
    <col min="7967" max="7967" width="5" style="581" customWidth="1"/>
    <col min="7968" max="7971" width="15.5546875" style="581" customWidth="1"/>
    <col min="7972" max="7972" width="4" style="581" customWidth="1"/>
    <col min="7973" max="7976" width="15.5546875" style="581" customWidth="1"/>
    <col min="7977" max="7977" width="4.5546875" style="581" customWidth="1"/>
    <col min="7978" max="7981" width="15.5546875" style="581" customWidth="1"/>
    <col min="7982" max="7982" width="11.109375" style="581" customWidth="1"/>
    <col min="7983" max="8192" width="9.109375" style="581"/>
    <col min="8193" max="8193" width="30.5546875" style="581" customWidth="1"/>
    <col min="8194" max="8208" width="0" style="581" hidden="1" customWidth="1"/>
    <col min="8209" max="8212" width="18.44140625" style="581" customWidth="1"/>
    <col min="8213" max="8213" width="3.88671875" style="581" customWidth="1"/>
    <col min="8214" max="8217" width="15.5546875" style="581" customWidth="1"/>
    <col min="8218" max="8218" width="4.5546875" style="581" customWidth="1"/>
    <col min="8219" max="8222" width="15.5546875" style="581" customWidth="1"/>
    <col min="8223" max="8223" width="5" style="581" customWidth="1"/>
    <col min="8224" max="8227" width="15.5546875" style="581" customWidth="1"/>
    <col min="8228" max="8228" width="4" style="581" customWidth="1"/>
    <col min="8229" max="8232" width="15.5546875" style="581" customWidth="1"/>
    <col min="8233" max="8233" width="4.5546875" style="581" customWidth="1"/>
    <col min="8234" max="8237" width="15.5546875" style="581" customWidth="1"/>
    <col min="8238" max="8238" width="11.109375" style="581" customWidth="1"/>
    <col min="8239" max="8448" width="9.109375" style="581"/>
    <col min="8449" max="8449" width="30.5546875" style="581" customWidth="1"/>
    <col min="8450" max="8464" width="0" style="581" hidden="1" customWidth="1"/>
    <col min="8465" max="8468" width="18.44140625" style="581" customWidth="1"/>
    <col min="8469" max="8469" width="3.88671875" style="581" customWidth="1"/>
    <col min="8470" max="8473" width="15.5546875" style="581" customWidth="1"/>
    <col min="8474" max="8474" width="4.5546875" style="581" customWidth="1"/>
    <col min="8475" max="8478" width="15.5546875" style="581" customWidth="1"/>
    <col min="8479" max="8479" width="5" style="581" customWidth="1"/>
    <col min="8480" max="8483" width="15.5546875" style="581" customWidth="1"/>
    <col min="8484" max="8484" width="4" style="581" customWidth="1"/>
    <col min="8485" max="8488" width="15.5546875" style="581" customWidth="1"/>
    <col min="8489" max="8489" width="4.5546875" style="581" customWidth="1"/>
    <col min="8490" max="8493" width="15.5546875" style="581" customWidth="1"/>
    <col min="8494" max="8494" width="11.109375" style="581" customWidth="1"/>
    <col min="8495" max="8704" width="9.109375" style="581"/>
    <col min="8705" max="8705" width="30.5546875" style="581" customWidth="1"/>
    <col min="8706" max="8720" width="0" style="581" hidden="1" customWidth="1"/>
    <col min="8721" max="8724" width="18.44140625" style="581" customWidth="1"/>
    <col min="8725" max="8725" width="3.88671875" style="581" customWidth="1"/>
    <col min="8726" max="8729" width="15.5546875" style="581" customWidth="1"/>
    <col min="8730" max="8730" width="4.5546875" style="581" customWidth="1"/>
    <col min="8731" max="8734" width="15.5546875" style="581" customWidth="1"/>
    <col min="8735" max="8735" width="5" style="581" customWidth="1"/>
    <col min="8736" max="8739" width="15.5546875" style="581" customWidth="1"/>
    <col min="8740" max="8740" width="4" style="581" customWidth="1"/>
    <col min="8741" max="8744" width="15.5546875" style="581" customWidth="1"/>
    <col min="8745" max="8745" width="4.5546875" style="581" customWidth="1"/>
    <col min="8746" max="8749" width="15.5546875" style="581" customWidth="1"/>
    <col min="8750" max="8750" width="11.109375" style="581" customWidth="1"/>
    <col min="8751" max="8960" width="9.109375" style="581"/>
    <col min="8961" max="8961" width="30.5546875" style="581" customWidth="1"/>
    <col min="8962" max="8976" width="0" style="581" hidden="1" customWidth="1"/>
    <col min="8977" max="8980" width="18.44140625" style="581" customWidth="1"/>
    <col min="8981" max="8981" width="3.88671875" style="581" customWidth="1"/>
    <col min="8982" max="8985" width="15.5546875" style="581" customWidth="1"/>
    <col min="8986" max="8986" width="4.5546875" style="581" customWidth="1"/>
    <col min="8987" max="8990" width="15.5546875" style="581" customWidth="1"/>
    <col min="8991" max="8991" width="5" style="581" customWidth="1"/>
    <col min="8992" max="8995" width="15.5546875" style="581" customWidth="1"/>
    <col min="8996" max="8996" width="4" style="581" customWidth="1"/>
    <col min="8997" max="9000" width="15.5546875" style="581" customWidth="1"/>
    <col min="9001" max="9001" width="4.5546875" style="581" customWidth="1"/>
    <col min="9002" max="9005" width="15.5546875" style="581" customWidth="1"/>
    <col min="9006" max="9006" width="11.109375" style="581" customWidth="1"/>
    <col min="9007" max="9216" width="9.109375" style="581"/>
    <col min="9217" max="9217" width="30.5546875" style="581" customWidth="1"/>
    <col min="9218" max="9232" width="0" style="581" hidden="1" customWidth="1"/>
    <col min="9233" max="9236" width="18.44140625" style="581" customWidth="1"/>
    <col min="9237" max="9237" width="3.88671875" style="581" customWidth="1"/>
    <col min="9238" max="9241" width="15.5546875" style="581" customWidth="1"/>
    <col min="9242" max="9242" width="4.5546875" style="581" customWidth="1"/>
    <col min="9243" max="9246" width="15.5546875" style="581" customWidth="1"/>
    <col min="9247" max="9247" width="5" style="581" customWidth="1"/>
    <col min="9248" max="9251" width="15.5546875" style="581" customWidth="1"/>
    <col min="9252" max="9252" width="4" style="581" customWidth="1"/>
    <col min="9253" max="9256" width="15.5546875" style="581" customWidth="1"/>
    <col min="9257" max="9257" width="4.5546875" style="581" customWidth="1"/>
    <col min="9258" max="9261" width="15.5546875" style="581" customWidth="1"/>
    <col min="9262" max="9262" width="11.109375" style="581" customWidth="1"/>
    <col min="9263" max="9472" width="9.109375" style="581"/>
    <col min="9473" max="9473" width="30.5546875" style="581" customWidth="1"/>
    <col min="9474" max="9488" width="0" style="581" hidden="1" customWidth="1"/>
    <col min="9489" max="9492" width="18.44140625" style="581" customWidth="1"/>
    <col min="9493" max="9493" width="3.88671875" style="581" customWidth="1"/>
    <col min="9494" max="9497" width="15.5546875" style="581" customWidth="1"/>
    <col min="9498" max="9498" width="4.5546875" style="581" customWidth="1"/>
    <col min="9499" max="9502" width="15.5546875" style="581" customWidth="1"/>
    <col min="9503" max="9503" width="5" style="581" customWidth="1"/>
    <col min="9504" max="9507" width="15.5546875" style="581" customWidth="1"/>
    <col min="9508" max="9508" width="4" style="581" customWidth="1"/>
    <col min="9509" max="9512" width="15.5546875" style="581" customWidth="1"/>
    <col min="9513" max="9513" width="4.5546875" style="581" customWidth="1"/>
    <col min="9514" max="9517" width="15.5546875" style="581" customWidth="1"/>
    <col min="9518" max="9518" width="11.109375" style="581" customWidth="1"/>
    <col min="9519" max="9728" width="9.109375" style="581"/>
    <col min="9729" max="9729" width="30.5546875" style="581" customWidth="1"/>
    <col min="9730" max="9744" width="0" style="581" hidden="1" customWidth="1"/>
    <col min="9745" max="9748" width="18.44140625" style="581" customWidth="1"/>
    <col min="9749" max="9749" width="3.88671875" style="581" customWidth="1"/>
    <col min="9750" max="9753" width="15.5546875" style="581" customWidth="1"/>
    <col min="9754" max="9754" width="4.5546875" style="581" customWidth="1"/>
    <col min="9755" max="9758" width="15.5546875" style="581" customWidth="1"/>
    <col min="9759" max="9759" width="5" style="581" customWidth="1"/>
    <col min="9760" max="9763" width="15.5546875" style="581" customWidth="1"/>
    <col min="9764" max="9764" width="4" style="581" customWidth="1"/>
    <col min="9765" max="9768" width="15.5546875" style="581" customWidth="1"/>
    <col min="9769" max="9769" width="4.5546875" style="581" customWidth="1"/>
    <col min="9770" max="9773" width="15.5546875" style="581" customWidth="1"/>
    <col min="9774" max="9774" width="11.109375" style="581" customWidth="1"/>
    <col min="9775" max="9984" width="9.109375" style="581"/>
    <col min="9985" max="9985" width="30.5546875" style="581" customWidth="1"/>
    <col min="9986" max="10000" width="0" style="581" hidden="1" customWidth="1"/>
    <col min="10001" max="10004" width="18.44140625" style="581" customWidth="1"/>
    <col min="10005" max="10005" width="3.88671875" style="581" customWidth="1"/>
    <col min="10006" max="10009" width="15.5546875" style="581" customWidth="1"/>
    <col min="10010" max="10010" width="4.5546875" style="581" customWidth="1"/>
    <col min="10011" max="10014" width="15.5546875" style="581" customWidth="1"/>
    <col min="10015" max="10015" width="5" style="581" customWidth="1"/>
    <col min="10016" max="10019" width="15.5546875" style="581" customWidth="1"/>
    <col min="10020" max="10020" width="4" style="581" customWidth="1"/>
    <col min="10021" max="10024" width="15.5546875" style="581" customWidth="1"/>
    <col min="10025" max="10025" width="4.5546875" style="581" customWidth="1"/>
    <col min="10026" max="10029" width="15.5546875" style="581" customWidth="1"/>
    <col min="10030" max="10030" width="11.109375" style="581" customWidth="1"/>
    <col min="10031" max="10240" width="9.109375" style="581"/>
    <col min="10241" max="10241" width="30.5546875" style="581" customWidth="1"/>
    <col min="10242" max="10256" width="0" style="581" hidden="1" customWidth="1"/>
    <col min="10257" max="10260" width="18.44140625" style="581" customWidth="1"/>
    <col min="10261" max="10261" width="3.88671875" style="581" customWidth="1"/>
    <col min="10262" max="10265" width="15.5546875" style="581" customWidth="1"/>
    <col min="10266" max="10266" width="4.5546875" style="581" customWidth="1"/>
    <col min="10267" max="10270" width="15.5546875" style="581" customWidth="1"/>
    <col min="10271" max="10271" width="5" style="581" customWidth="1"/>
    <col min="10272" max="10275" width="15.5546875" style="581" customWidth="1"/>
    <col min="10276" max="10276" width="4" style="581" customWidth="1"/>
    <col min="10277" max="10280" width="15.5546875" style="581" customWidth="1"/>
    <col min="10281" max="10281" width="4.5546875" style="581" customWidth="1"/>
    <col min="10282" max="10285" width="15.5546875" style="581" customWidth="1"/>
    <col min="10286" max="10286" width="11.109375" style="581" customWidth="1"/>
    <col min="10287" max="10496" width="9.109375" style="581"/>
    <col min="10497" max="10497" width="30.5546875" style="581" customWidth="1"/>
    <col min="10498" max="10512" width="0" style="581" hidden="1" customWidth="1"/>
    <col min="10513" max="10516" width="18.44140625" style="581" customWidth="1"/>
    <col min="10517" max="10517" width="3.88671875" style="581" customWidth="1"/>
    <col min="10518" max="10521" width="15.5546875" style="581" customWidth="1"/>
    <col min="10522" max="10522" width="4.5546875" style="581" customWidth="1"/>
    <col min="10523" max="10526" width="15.5546875" style="581" customWidth="1"/>
    <col min="10527" max="10527" width="5" style="581" customWidth="1"/>
    <col min="10528" max="10531" width="15.5546875" style="581" customWidth="1"/>
    <col min="10532" max="10532" width="4" style="581" customWidth="1"/>
    <col min="10533" max="10536" width="15.5546875" style="581" customWidth="1"/>
    <col min="10537" max="10537" width="4.5546875" style="581" customWidth="1"/>
    <col min="10538" max="10541" width="15.5546875" style="581" customWidth="1"/>
    <col min="10542" max="10542" width="11.109375" style="581" customWidth="1"/>
    <col min="10543" max="10752" width="9.109375" style="581"/>
    <col min="10753" max="10753" width="30.5546875" style="581" customWidth="1"/>
    <col min="10754" max="10768" width="0" style="581" hidden="1" customWidth="1"/>
    <col min="10769" max="10772" width="18.44140625" style="581" customWidth="1"/>
    <col min="10773" max="10773" width="3.88671875" style="581" customWidth="1"/>
    <col min="10774" max="10777" width="15.5546875" style="581" customWidth="1"/>
    <col min="10778" max="10778" width="4.5546875" style="581" customWidth="1"/>
    <col min="10779" max="10782" width="15.5546875" style="581" customWidth="1"/>
    <col min="10783" max="10783" width="5" style="581" customWidth="1"/>
    <col min="10784" max="10787" width="15.5546875" style="581" customWidth="1"/>
    <col min="10788" max="10788" width="4" style="581" customWidth="1"/>
    <col min="10789" max="10792" width="15.5546875" style="581" customWidth="1"/>
    <col min="10793" max="10793" width="4.5546875" style="581" customWidth="1"/>
    <col min="10794" max="10797" width="15.5546875" style="581" customWidth="1"/>
    <col min="10798" max="10798" width="11.109375" style="581" customWidth="1"/>
    <col min="10799" max="11008" width="9.109375" style="581"/>
    <col min="11009" max="11009" width="30.5546875" style="581" customWidth="1"/>
    <col min="11010" max="11024" width="0" style="581" hidden="1" customWidth="1"/>
    <col min="11025" max="11028" width="18.44140625" style="581" customWidth="1"/>
    <col min="11029" max="11029" width="3.88671875" style="581" customWidth="1"/>
    <col min="11030" max="11033" width="15.5546875" style="581" customWidth="1"/>
    <col min="11034" max="11034" width="4.5546875" style="581" customWidth="1"/>
    <col min="11035" max="11038" width="15.5546875" style="581" customWidth="1"/>
    <col min="11039" max="11039" width="5" style="581" customWidth="1"/>
    <col min="11040" max="11043" width="15.5546875" style="581" customWidth="1"/>
    <col min="11044" max="11044" width="4" style="581" customWidth="1"/>
    <col min="11045" max="11048" width="15.5546875" style="581" customWidth="1"/>
    <col min="11049" max="11049" width="4.5546875" style="581" customWidth="1"/>
    <col min="11050" max="11053" width="15.5546875" style="581" customWidth="1"/>
    <col min="11054" max="11054" width="11.109375" style="581" customWidth="1"/>
    <col min="11055" max="11264" width="9.109375" style="581"/>
    <col min="11265" max="11265" width="30.5546875" style="581" customWidth="1"/>
    <col min="11266" max="11280" width="0" style="581" hidden="1" customWidth="1"/>
    <col min="11281" max="11284" width="18.44140625" style="581" customWidth="1"/>
    <col min="11285" max="11285" width="3.88671875" style="581" customWidth="1"/>
    <col min="11286" max="11289" width="15.5546875" style="581" customWidth="1"/>
    <col min="11290" max="11290" width="4.5546875" style="581" customWidth="1"/>
    <col min="11291" max="11294" width="15.5546875" style="581" customWidth="1"/>
    <col min="11295" max="11295" width="5" style="581" customWidth="1"/>
    <col min="11296" max="11299" width="15.5546875" style="581" customWidth="1"/>
    <col min="11300" max="11300" width="4" style="581" customWidth="1"/>
    <col min="11301" max="11304" width="15.5546875" style="581" customWidth="1"/>
    <col min="11305" max="11305" width="4.5546875" style="581" customWidth="1"/>
    <col min="11306" max="11309" width="15.5546875" style="581" customWidth="1"/>
    <col min="11310" max="11310" width="11.109375" style="581" customWidth="1"/>
    <col min="11311" max="11520" width="9.109375" style="581"/>
    <col min="11521" max="11521" width="30.5546875" style="581" customWidth="1"/>
    <col min="11522" max="11536" width="0" style="581" hidden="1" customWidth="1"/>
    <col min="11537" max="11540" width="18.44140625" style="581" customWidth="1"/>
    <col min="11541" max="11541" width="3.88671875" style="581" customWidth="1"/>
    <col min="11542" max="11545" width="15.5546875" style="581" customWidth="1"/>
    <col min="11546" max="11546" width="4.5546875" style="581" customWidth="1"/>
    <col min="11547" max="11550" width="15.5546875" style="581" customWidth="1"/>
    <col min="11551" max="11551" width="5" style="581" customWidth="1"/>
    <col min="11552" max="11555" width="15.5546875" style="581" customWidth="1"/>
    <col min="11556" max="11556" width="4" style="581" customWidth="1"/>
    <col min="11557" max="11560" width="15.5546875" style="581" customWidth="1"/>
    <col min="11561" max="11561" width="4.5546875" style="581" customWidth="1"/>
    <col min="11562" max="11565" width="15.5546875" style="581" customWidth="1"/>
    <col min="11566" max="11566" width="11.109375" style="581" customWidth="1"/>
    <col min="11567" max="11776" width="9.109375" style="581"/>
    <col min="11777" max="11777" width="30.5546875" style="581" customWidth="1"/>
    <col min="11778" max="11792" width="0" style="581" hidden="1" customWidth="1"/>
    <col min="11793" max="11796" width="18.44140625" style="581" customWidth="1"/>
    <col min="11797" max="11797" width="3.88671875" style="581" customWidth="1"/>
    <col min="11798" max="11801" width="15.5546875" style="581" customWidth="1"/>
    <col min="11802" max="11802" width="4.5546875" style="581" customWidth="1"/>
    <col min="11803" max="11806" width="15.5546875" style="581" customWidth="1"/>
    <col min="11807" max="11807" width="5" style="581" customWidth="1"/>
    <col min="11808" max="11811" width="15.5546875" style="581" customWidth="1"/>
    <col min="11812" max="11812" width="4" style="581" customWidth="1"/>
    <col min="11813" max="11816" width="15.5546875" style="581" customWidth="1"/>
    <col min="11817" max="11817" width="4.5546875" style="581" customWidth="1"/>
    <col min="11818" max="11821" width="15.5546875" style="581" customWidth="1"/>
    <col min="11822" max="11822" width="11.109375" style="581" customWidth="1"/>
    <col min="11823" max="12032" width="9.109375" style="581"/>
    <col min="12033" max="12033" width="30.5546875" style="581" customWidth="1"/>
    <col min="12034" max="12048" width="0" style="581" hidden="1" customWidth="1"/>
    <col min="12049" max="12052" width="18.44140625" style="581" customWidth="1"/>
    <col min="12053" max="12053" width="3.88671875" style="581" customWidth="1"/>
    <col min="12054" max="12057" width="15.5546875" style="581" customWidth="1"/>
    <col min="12058" max="12058" width="4.5546875" style="581" customWidth="1"/>
    <col min="12059" max="12062" width="15.5546875" style="581" customWidth="1"/>
    <col min="12063" max="12063" width="5" style="581" customWidth="1"/>
    <col min="12064" max="12067" width="15.5546875" style="581" customWidth="1"/>
    <col min="12068" max="12068" width="4" style="581" customWidth="1"/>
    <col min="12069" max="12072" width="15.5546875" style="581" customWidth="1"/>
    <col min="12073" max="12073" width="4.5546875" style="581" customWidth="1"/>
    <col min="12074" max="12077" width="15.5546875" style="581" customWidth="1"/>
    <col min="12078" max="12078" width="11.109375" style="581" customWidth="1"/>
    <col min="12079" max="12288" width="9.109375" style="581"/>
    <col min="12289" max="12289" width="30.5546875" style="581" customWidth="1"/>
    <col min="12290" max="12304" width="0" style="581" hidden="1" customWidth="1"/>
    <col min="12305" max="12308" width="18.44140625" style="581" customWidth="1"/>
    <col min="12309" max="12309" width="3.88671875" style="581" customWidth="1"/>
    <col min="12310" max="12313" width="15.5546875" style="581" customWidth="1"/>
    <col min="12314" max="12314" width="4.5546875" style="581" customWidth="1"/>
    <col min="12315" max="12318" width="15.5546875" style="581" customWidth="1"/>
    <col min="12319" max="12319" width="5" style="581" customWidth="1"/>
    <col min="12320" max="12323" width="15.5546875" style="581" customWidth="1"/>
    <col min="12324" max="12324" width="4" style="581" customWidth="1"/>
    <col min="12325" max="12328" width="15.5546875" style="581" customWidth="1"/>
    <col min="12329" max="12329" width="4.5546875" style="581" customWidth="1"/>
    <col min="12330" max="12333" width="15.5546875" style="581" customWidth="1"/>
    <col min="12334" max="12334" width="11.109375" style="581" customWidth="1"/>
    <col min="12335" max="12544" width="9.109375" style="581"/>
    <col min="12545" max="12545" width="30.5546875" style="581" customWidth="1"/>
    <col min="12546" max="12560" width="0" style="581" hidden="1" customWidth="1"/>
    <col min="12561" max="12564" width="18.44140625" style="581" customWidth="1"/>
    <col min="12565" max="12565" width="3.88671875" style="581" customWidth="1"/>
    <col min="12566" max="12569" width="15.5546875" style="581" customWidth="1"/>
    <col min="12570" max="12570" width="4.5546875" style="581" customWidth="1"/>
    <col min="12571" max="12574" width="15.5546875" style="581" customWidth="1"/>
    <col min="12575" max="12575" width="5" style="581" customWidth="1"/>
    <col min="12576" max="12579" width="15.5546875" style="581" customWidth="1"/>
    <col min="12580" max="12580" width="4" style="581" customWidth="1"/>
    <col min="12581" max="12584" width="15.5546875" style="581" customWidth="1"/>
    <col min="12585" max="12585" width="4.5546875" style="581" customWidth="1"/>
    <col min="12586" max="12589" width="15.5546875" style="581" customWidth="1"/>
    <col min="12590" max="12590" width="11.109375" style="581" customWidth="1"/>
    <col min="12591" max="12800" width="9.109375" style="581"/>
    <col min="12801" max="12801" width="30.5546875" style="581" customWidth="1"/>
    <col min="12802" max="12816" width="0" style="581" hidden="1" customWidth="1"/>
    <col min="12817" max="12820" width="18.44140625" style="581" customWidth="1"/>
    <col min="12821" max="12821" width="3.88671875" style="581" customWidth="1"/>
    <col min="12822" max="12825" width="15.5546875" style="581" customWidth="1"/>
    <col min="12826" max="12826" width="4.5546875" style="581" customWidth="1"/>
    <col min="12827" max="12830" width="15.5546875" style="581" customWidth="1"/>
    <col min="12831" max="12831" width="5" style="581" customWidth="1"/>
    <col min="12832" max="12835" width="15.5546875" style="581" customWidth="1"/>
    <col min="12836" max="12836" width="4" style="581" customWidth="1"/>
    <col min="12837" max="12840" width="15.5546875" style="581" customWidth="1"/>
    <col min="12841" max="12841" width="4.5546875" style="581" customWidth="1"/>
    <col min="12842" max="12845" width="15.5546875" style="581" customWidth="1"/>
    <col min="12846" max="12846" width="11.109375" style="581" customWidth="1"/>
    <col min="12847" max="13056" width="9.109375" style="581"/>
    <col min="13057" max="13057" width="30.5546875" style="581" customWidth="1"/>
    <col min="13058" max="13072" width="0" style="581" hidden="1" customWidth="1"/>
    <col min="13073" max="13076" width="18.44140625" style="581" customWidth="1"/>
    <col min="13077" max="13077" width="3.88671875" style="581" customWidth="1"/>
    <col min="13078" max="13081" width="15.5546875" style="581" customWidth="1"/>
    <col min="13082" max="13082" width="4.5546875" style="581" customWidth="1"/>
    <col min="13083" max="13086" width="15.5546875" style="581" customWidth="1"/>
    <col min="13087" max="13087" width="5" style="581" customWidth="1"/>
    <col min="13088" max="13091" width="15.5546875" style="581" customWidth="1"/>
    <col min="13092" max="13092" width="4" style="581" customWidth="1"/>
    <col min="13093" max="13096" width="15.5546875" style="581" customWidth="1"/>
    <col min="13097" max="13097" width="4.5546875" style="581" customWidth="1"/>
    <col min="13098" max="13101" width="15.5546875" style="581" customWidth="1"/>
    <col min="13102" max="13102" width="11.109375" style="581" customWidth="1"/>
    <col min="13103" max="13312" width="9.109375" style="581"/>
    <col min="13313" max="13313" width="30.5546875" style="581" customWidth="1"/>
    <col min="13314" max="13328" width="0" style="581" hidden="1" customWidth="1"/>
    <col min="13329" max="13332" width="18.44140625" style="581" customWidth="1"/>
    <col min="13333" max="13333" width="3.88671875" style="581" customWidth="1"/>
    <col min="13334" max="13337" width="15.5546875" style="581" customWidth="1"/>
    <col min="13338" max="13338" width="4.5546875" style="581" customWidth="1"/>
    <col min="13339" max="13342" width="15.5546875" style="581" customWidth="1"/>
    <col min="13343" max="13343" width="5" style="581" customWidth="1"/>
    <col min="13344" max="13347" width="15.5546875" style="581" customWidth="1"/>
    <col min="13348" max="13348" width="4" style="581" customWidth="1"/>
    <col min="13349" max="13352" width="15.5546875" style="581" customWidth="1"/>
    <col min="13353" max="13353" width="4.5546875" style="581" customWidth="1"/>
    <col min="13354" max="13357" width="15.5546875" style="581" customWidth="1"/>
    <col min="13358" max="13358" width="11.109375" style="581" customWidth="1"/>
    <col min="13359" max="13568" width="9.109375" style="581"/>
    <col min="13569" max="13569" width="30.5546875" style="581" customWidth="1"/>
    <col min="13570" max="13584" width="0" style="581" hidden="1" customWidth="1"/>
    <col min="13585" max="13588" width="18.44140625" style="581" customWidth="1"/>
    <col min="13589" max="13589" width="3.88671875" style="581" customWidth="1"/>
    <col min="13590" max="13593" width="15.5546875" style="581" customWidth="1"/>
    <col min="13594" max="13594" width="4.5546875" style="581" customWidth="1"/>
    <col min="13595" max="13598" width="15.5546875" style="581" customWidth="1"/>
    <col min="13599" max="13599" width="5" style="581" customWidth="1"/>
    <col min="13600" max="13603" width="15.5546875" style="581" customWidth="1"/>
    <col min="13604" max="13604" width="4" style="581" customWidth="1"/>
    <col min="13605" max="13608" width="15.5546875" style="581" customWidth="1"/>
    <col min="13609" max="13609" width="4.5546875" style="581" customWidth="1"/>
    <col min="13610" max="13613" width="15.5546875" style="581" customWidth="1"/>
    <col min="13614" max="13614" width="11.109375" style="581" customWidth="1"/>
    <col min="13615" max="13824" width="9.109375" style="581"/>
    <col min="13825" max="13825" width="30.5546875" style="581" customWidth="1"/>
    <col min="13826" max="13840" width="0" style="581" hidden="1" customWidth="1"/>
    <col min="13841" max="13844" width="18.44140625" style="581" customWidth="1"/>
    <col min="13845" max="13845" width="3.88671875" style="581" customWidth="1"/>
    <col min="13846" max="13849" width="15.5546875" style="581" customWidth="1"/>
    <col min="13850" max="13850" width="4.5546875" style="581" customWidth="1"/>
    <col min="13851" max="13854" width="15.5546875" style="581" customWidth="1"/>
    <col min="13855" max="13855" width="5" style="581" customWidth="1"/>
    <col min="13856" max="13859" width="15.5546875" style="581" customWidth="1"/>
    <col min="13860" max="13860" width="4" style="581" customWidth="1"/>
    <col min="13861" max="13864" width="15.5546875" style="581" customWidth="1"/>
    <col min="13865" max="13865" width="4.5546875" style="581" customWidth="1"/>
    <col min="13866" max="13869" width="15.5546875" style="581" customWidth="1"/>
    <col min="13870" max="13870" width="11.109375" style="581" customWidth="1"/>
    <col min="13871" max="14080" width="9.109375" style="581"/>
    <col min="14081" max="14081" width="30.5546875" style="581" customWidth="1"/>
    <col min="14082" max="14096" width="0" style="581" hidden="1" customWidth="1"/>
    <col min="14097" max="14100" width="18.44140625" style="581" customWidth="1"/>
    <col min="14101" max="14101" width="3.88671875" style="581" customWidth="1"/>
    <col min="14102" max="14105" width="15.5546875" style="581" customWidth="1"/>
    <col min="14106" max="14106" width="4.5546875" style="581" customWidth="1"/>
    <col min="14107" max="14110" width="15.5546875" style="581" customWidth="1"/>
    <col min="14111" max="14111" width="5" style="581" customWidth="1"/>
    <col min="14112" max="14115" width="15.5546875" style="581" customWidth="1"/>
    <col min="14116" max="14116" width="4" style="581" customWidth="1"/>
    <col min="14117" max="14120" width="15.5546875" style="581" customWidth="1"/>
    <col min="14121" max="14121" width="4.5546875" style="581" customWidth="1"/>
    <col min="14122" max="14125" width="15.5546875" style="581" customWidth="1"/>
    <col min="14126" max="14126" width="11.109375" style="581" customWidth="1"/>
    <col min="14127" max="14336" width="9.109375" style="581"/>
    <col min="14337" max="14337" width="30.5546875" style="581" customWidth="1"/>
    <col min="14338" max="14352" width="0" style="581" hidden="1" customWidth="1"/>
    <col min="14353" max="14356" width="18.44140625" style="581" customWidth="1"/>
    <col min="14357" max="14357" width="3.88671875" style="581" customWidth="1"/>
    <col min="14358" max="14361" width="15.5546875" style="581" customWidth="1"/>
    <col min="14362" max="14362" width="4.5546875" style="581" customWidth="1"/>
    <col min="14363" max="14366" width="15.5546875" style="581" customWidth="1"/>
    <col min="14367" max="14367" width="5" style="581" customWidth="1"/>
    <col min="14368" max="14371" width="15.5546875" style="581" customWidth="1"/>
    <col min="14372" max="14372" width="4" style="581" customWidth="1"/>
    <col min="14373" max="14376" width="15.5546875" style="581" customWidth="1"/>
    <col min="14377" max="14377" width="4.5546875" style="581" customWidth="1"/>
    <col min="14378" max="14381" width="15.5546875" style="581" customWidth="1"/>
    <col min="14382" max="14382" width="11.109375" style="581" customWidth="1"/>
    <col min="14383" max="14592" width="9.109375" style="581"/>
    <col min="14593" max="14593" width="30.5546875" style="581" customWidth="1"/>
    <col min="14594" max="14608" width="0" style="581" hidden="1" customWidth="1"/>
    <col min="14609" max="14612" width="18.44140625" style="581" customWidth="1"/>
    <col min="14613" max="14613" width="3.88671875" style="581" customWidth="1"/>
    <col min="14614" max="14617" width="15.5546875" style="581" customWidth="1"/>
    <col min="14618" max="14618" width="4.5546875" style="581" customWidth="1"/>
    <col min="14619" max="14622" width="15.5546875" style="581" customWidth="1"/>
    <col min="14623" max="14623" width="5" style="581" customWidth="1"/>
    <col min="14624" max="14627" width="15.5546875" style="581" customWidth="1"/>
    <col min="14628" max="14628" width="4" style="581" customWidth="1"/>
    <col min="14629" max="14632" width="15.5546875" style="581" customWidth="1"/>
    <col min="14633" max="14633" width="4.5546875" style="581" customWidth="1"/>
    <col min="14634" max="14637" width="15.5546875" style="581" customWidth="1"/>
    <col min="14638" max="14638" width="11.109375" style="581" customWidth="1"/>
    <col min="14639" max="14848" width="9.109375" style="581"/>
    <col min="14849" max="14849" width="30.5546875" style="581" customWidth="1"/>
    <col min="14850" max="14864" width="0" style="581" hidden="1" customWidth="1"/>
    <col min="14865" max="14868" width="18.44140625" style="581" customWidth="1"/>
    <col min="14869" max="14869" width="3.88671875" style="581" customWidth="1"/>
    <col min="14870" max="14873" width="15.5546875" style="581" customWidth="1"/>
    <col min="14874" max="14874" width="4.5546875" style="581" customWidth="1"/>
    <col min="14875" max="14878" width="15.5546875" style="581" customWidth="1"/>
    <col min="14879" max="14879" width="5" style="581" customWidth="1"/>
    <col min="14880" max="14883" width="15.5546875" style="581" customWidth="1"/>
    <col min="14884" max="14884" width="4" style="581" customWidth="1"/>
    <col min="14885" max="14888" width="15.5546875" style="581" customWidth="1"/>
    <col min="14889" max="14889" width="4.5546875" style="581" customWidth="1"/>
    <col min="14890" max="14893" width="15.5546875" style="581" customWidth="1"/>
    <col min="14894" max="14894" width="11.109375" style="581" customWidth="1"/>
    <col min="14895" max="15104" width="9.109375" style="581"/>
    <col min="15105" max="15105" width="30.5546875" style="581" customWidth="1"/>
    <col min="15106" max="15120" width="0" style="581" hidden="1" customWidth="1"/>
    <col min="15121" max="15124" width="18.44140625" style="581" customWidth="1"/>
    <col min="15125" max="15125" width="3.88671875" style="581" customWidth="1"/>
    <col min="15126" max="15129" width="15.5546875" style="581" customWidth="1"/>
    <col min="15130" max="15130" width="4.5546875" style="581" customWidth="1"/>
    <col min="15131" max="15134" width="15.5546875" style="581" customWidth="1"/>
    <col min="15135" max="15135" width="5" style="581" customWidth="1"/>
    <col min="15136" max="15139" width="15.5546875" style="581" customWidth="1"/>
    <col min="15140" max="15140" width="4" style="581" customWidth="1"/>
    <col min="15141" max="15144" width="15.5546875" style="581" customWidth="1"/>
    <col min="15145" max="15145" width="4.5546875" style="581" customWidth="1"/>
    <col min="15146" max="15149" width="15.5546875" style="581" customWidth="1"/>
    <col min="15150" max="15150" width="11.109375" style="581" customWidth="1"/>
    <col min="15151" max="15360" width="9.109375" style="581"/>
    <col min="15361" max="15361" width="30.5546875" style="581" customWidth="1"/>
    <col min="15362" max="15376" width="0" style="581" hidden="1" customWidth="1"/>
    <col min="15377" max="15380" width="18.44140625" style="581" customWidth="1"/>
    <col min="15381" max="15381" width="3.88671875" style="581" customWidth="1"/>
    <col min="15382" max="15385" width="15.5546875" style="581" customWidth="1"/>
    <col min="15386" max="15386" width="4.5546875" style="581" customWidth="1"/>
    <col min="15387" max="15390" width="15.5546875" style="581" customWidth="1"/>
    <col min="15391" max="15391" width="5" style="581" customWidth="1"/>
    <col min="15392" max="15395" width="15.5546875" style="581" customWidth="1"/>
    <col min="15396" max="15396" width="4" style="581" customWidth="1"/>
    <col min="15397" max="15400" width="15.5546875" style="581" customWidth="1"/>
    <col min="15401" max="15401" width="4.5546875" style="581" customWidth="1"/>
    <col min="15402" max="15405" width="15.5546875" style="581" customWidth="1"/>
    <col min="15406" max="15406" width="11.109375" style="581" customWidth="1"/>
    <col min="15407" max="15616" width="9.109375" style="581"/>
    <col min="15617" max="15617" width="30.5546875" style="581" customWidth="1"/>
    <col min="15618" max="15632" width="0" style="581" hidden="1" customWidth="1"/>
    <col min="15633" max="15636" width="18.44140625" style="581" customWidth="1"/>
    <col min="15637" max="15637" width="3.88671875" style="581" customWidth="1"/>
    <col min="15638" max="15641" width="15.5546875" style="581" customWidth="1"/>
    <col min="15642" max="15642" width="4.5546875" style="581" customWidth="1"/>
    <col min="15643" max="15646" width="15.5546875" style="581" customWidth="1"/>
    <col min="15647" max="15647" width="5" style="581" customWidth="1"/>
    <col min="15648" max="15651" width="15.5546875" style="581" customWidth="1"/>
    <col min="15652" max="15652" width="4" style="581" customWidth="1"/>
    <col min="15653" max="15656" width="15.5546875" style="581" customWidth="1"/>
    <col min="15657" max="15657" width="4.5546875" style="581" customWidth="1"/>
    <col min="15658" max="15661" width="15.5546875" style="581" customWidth="1"/>
    <col min="15662" max="15662" width="11.109375" style="581" customWidth="1"/>
    <col min="15663" max="15872" width="9.109375" style="581"/>
    <col min="15873" max="15873" width="30.5546875" style="581" customWidth="1"/>
    <col min="15874" max="15888" width="0" style="581" hidden="1" customWidth="1"/>
    <col min="15889" max="15892" width="18.44140625" style="581" customWidth="1"/>
    <col min="15893" max="15893" width="3.88671875" style="581" customWidth="1"/>
    <col min="15894" max="15897" width="15.5546875" style="581" customWidth="1"/>
    <col min="15898" max="15898" width="4.5546875" style="581" customWidth="1"/>
    <col min="15899" max="15902" width="15.5546875" style="581" customWidth="1"/>
    <col min="15903" max="15903" width="5" style="581" customWidth="1"/>
    <col min="15904" max="15907" width="15.5546875" style="581" customWidth="1"/>
    <col min="15908" max="15908" width="4" style="581" customWidth="1"/>
    <col min="15909" max="15912" width="15.5546875" style="581" customWidth="1"/>
    <col min="15913" max="15913" width="4.5546875" style="581" customWidth="1"/>
    <col min="15914" max="15917" width="15.5546875" style="581" customWidth="1"/>
    <col min="15918" max="15918" width="11.109375" style="581" customWidth="1"/>
    <col min="15919" max="16128" width="9.109375" style="581"/>
    <col min="16129" max="16129" width="30.5546875" style="581" customWidth="1"/>
    <col min="16130" max="16144" width="0" style="581" hidden="1" customWidth="1"/>
    <col min="16145" max="16148" width="18.44140625" style="581" customWidth="1"/>
    <col min="16149" max="16149" width="3.88671875" style="581" customWidth="1"/>
    <col min="16150" max="16153" width="15.5546875" style="581" customWidth="1"/>
    <col min="16154" max="16154" width="4.5546875" style="581" customWidth="1"/>
    <col min="16155" max="16158" width="15.5546875" style="581" customWidth="1"/>
    <col min="16159" max="16159" width="5" style="581" customWidth="1"/>
    <col min="16160" max="16163" width="15.5546875" style="581" customWidth="1"/>
    <col min="16164" max="16164" width="4" style="581" customWidth="1"/>
    <col min="16165" max="16168" width="15.5546875" style="581" customWidth="1"/>
    <col min="16169" max="16169" width="4.5546875" style="581" customWidth="1"/>
    <col min="16170" max="16173" width="15.5546875" style="581" customWidth="1"/>
    <col min="16174" max="16174" width="11.109375" style="581" customWidth="1"/>
    <col min="16175" max="16384" width="9.109375" style="581"/>
  </cols>
  <sheetData>
    <row r="1" spans="1:50" ht="17.399999999999999" x14ac:dyDescent="0.3">
      <c r="A1" s="580" t="s">
        <v>232</v>
      </c>
      <c r="Q1" s="580"/>
      <c r="R1" s="580"/>
      <c r="S1" s="580"/>
      <c r="T1" s="580"/>
      <c r="U1" s="580"/>
    </row>
    <row r="2" spans="1:50" ht="48.75" customHeight="1" thickBot="1" x14ac:dyDescent="0.3">
      <c r="E2" s="582"/>
      <c r="V2" s="1088" t="s">
        <v>57</v>
      </c>
      <c r="W2" s="1088"/>
      <c r="X2" s="1088"/>
      <c r="Y2" s="1088"/>
    </row>
    <row r="3" spans="1:50" x14ac:dyDescent="0.25">
      <c r="A3" s="583"/>
      <c r="B3" s="1064" t="s">
        <v>53</v>
      </c>
      <c r="C3" s="1064"/>
      <c r="D3" s="1064"/>
      <c r="E3" s="1064"/>
      <c r="F3" s="583"/>
      <c r="G3" s="1065" t="s">
        <v>54</v>
      </c>
      <c r="H3" s="1065"/>
      <c r="I3" s="1065"/>
      <c r="J3" s="1065"/>
      <c r="K3" s="583"/>
      <c r="L3" s="1065" t="s">
        <v>55</v>
      </c>
      <c r="M3" s="1065"/>
      <c r="N3" s="1065"/>
      <c r="O3" s="1065"/>
      <c r="P3" s="583"/>
      <c r="Q3" s="1065"/>
      <c r="R3" s="1065"/>
      <c r="S3" s="1065"/>
      <c r="T3" s="1065"/>
      <c r="U3" s="584"/>
      <c r="V3" s="1064"/>
      <c r="W3" s="1064"/>
      <c r="X3" s="1064"/>
      <c r="Y3" s="1064"/>
      <c r="Z3" s="583"/>
      <c r="AA3" s="1065"/>
      <c r="AB3" s="1065"/>
      <c r="AC3" s="1065"/>
      <c r="AD3" s="1065"/>
      <c r="AE3" s="583"/>
      <c r="AF3" s="1065"/>
      <c r="AG3" s="1065"/>
      <c r="AH3" s="1065"/>
      <c r="AI3" s="1065"/>
      <c r="AJ3" s="583"/>
      <c r="AK3" s="1065"/>
      <c r="AL3" s="1065"/>
      <c r="AM3" s="1065"/>
      <c r="AN3" s="1065"/>
      <c r="AO3" s="585"/>
      <c r="AP3" s="1064"/>
      <c r="AQ3" s="1064"/>
      <c r="AR3" s="1064"/>
      <c r="AS3" s="1064"/>
    </row>
    <row r="4" spans="1:50" s="586" customFormat="1" ht="63" customHeight="1" x14ac:dyDescent="0.3">
      <c r="A4" s="584"/>
      <c r="B4" s="584" t="s">
        <v>168</v>
      </c>
      <c r="C4" s="584" t="s">
        <v>169</v>
      </c>
      <c r="D4" s="584" t="s">
        <v>170</v>
      </c>
      <c r="E4" s="584" t="s">
        <v>171</v>
      </c>
      <c r="F4" s="584"/>
      <c r="G4" s="584" t="s">
        <v>168</v>
      </c>
      <c r="H4" s="584" t="s">
        <v>172</v>
      </c>
      <c r="I4" s="584" t="s">
        <v>170</v>
      </c>
      <c r="J4" s="584" t="s">
        <v>171</v>
      </c>
      <c r="K4" s="584"/>
      <c r="L4" s="584" t="s">
        <v>168</v>
      </c>
      <c r="M4" s="584" t="s">
        <v>172</v>
      </c>
      <c r="N4" s="584" t="s">
        <v>170</v>
      </c>
      <c r="O4" s="584" t="s">
        <v>171</v>
      </c>
      <c r="P4" s="584"/>
      <c r="Q4" s="584" t="s">
        <v>173</v>
      </c>
      <c r="R4" s="584" t="s">
        <v>174</v>
      </c>
      <c r="S4" s="584" t="s">
        <v>170</v>
      </c>
      <c r="T4" s="584" t="s">
        <v>171</v>
      </c>
      <c r="U4" s="584"/>
      <c r="V4" s="584" t="s">
        <v>173</v>
      </c>
      <c r="W4" s="584" t="s">
        <v>174</v>
      </c>
      <c r="X4" s="584" t="s">
        <v>170</v>
      </c>
      <c r="Y4" s="584" t="s">
        <v>171</v>
      </c>
      <c r="Z4" s="584"/>
      <c r="AA4" s="584" t="s">
        <v>173</v>
      </c>
      <c r="AB4" s="584" t="s">
        <v>174</v>
      </c>
      <c r="AC4" s="584" t="s">
        <v>170</v>
      </c>
      <c r="AD4" s="584" t="s">
        <v>171</v>
      </c>
      <c r="AE4" s="584"/>
      <c r="AF4" s="584" t="s">
        <v>173</v>
      </c>
      <c r="AG4" s="584" t="s">
        <v>174</v>
      </c>
      <c r="AH4" s="584" t="s">
        <v>170</v>
      </c>
      <c r="AI4" s="584" t="s">
        <v>171</v>
      </c>
      <c r="AJ4" s="584"/>
      <c r="AK4" s="584" t="s">
        <v>173</v>
      </c>
      <c r="AL4" s="584" t="s">
        <v>174</v>
      </c>
      <c r="AM4" s="584" t="s">
        <v>170</v>
      </c>
      <c r="AN4" s="584" t="s">
        <v>171</v>
      </c>
      <c r="AO4" s="584"/>
      <c r="AP4" s="584" t="s">
        <v>173</v>
      </c>
      <c r="AQ4" s="584" t="s">
        <v>174</v>
      </c>
      <c r="AR4" s="584" t="s">
        <v>170</v>
      </c>
      <c r="AS4" s="584" t="s">
        <v>171</v>
      </c>
    </row>
    <row r="5" spans="1:50" s="584" customFormat="1" ht="18" customHeight="1" x14ac:dyDescent="0.3">
      <c r="B5" s="1086"/>
      <c r="C5" s="1086"/>
      <c r="D5" s="1086"/>
      <c r="E5" s="1086"/>
      <c r="F5" s="587"/>
      <c r="G5" s="1086"/>
      <c r="H5" s="1086"/>
      <c r="I5" s="1086"/>
      <c r="J5" s="1086"/>
      <c r="K5" s="587"/>
      <c r="L5" s="1086"/>
      <c r="M5" s="1086"/>
      <c r="N5" s="1086"/>
      <c r="O5" s="1086"/>
      <c r="P5" s="587"/>
      <c r="Q5" s="1086"/>
      <c r="R5" s="1086"/>
      <c r="S5" s="1086"/>
      <c r="T5" s="1086"/>
      <c r="V5" s="1086"/>
      <c r="W5" s="1086"/>
      <c r="X5" s="1086"/>
      <c r="Y5" s="1086"/>
      <c r="Z5" s="587"/>
      <c r="AA5" s="1086"/>
      <c r="AB5" s="1086"/>
      <c r="AC5" s="1086"/>
      <c r="AD5" s="1086"/>
      <c r="AE5" s="587"/>
      <c r="AF5" s="1086"/>
      <c r="AG5" s="1086"/>
      <c r="AH5" s="1086"/>
      <c r="AI5" s="1086"/>
      <c r="AJ5" s="587"/>
      <c r="AK5" s="1086"/>
      <c r="AL5" s="1086"/>
      <c r="AM5" s="1086"/>
      <c r="AN5" s="1086"/>
      <c r="AO5" s="587"/>
      <c r="AP5" s="1086"/>
      <c r="AQ5" s="1086"/>
      <c r="AR5" s="1086"/>
      <c r="AS5" s="1086"/>
      <c r="AT5" s="587"/>
    </row>
    <row r="6" spans="1:50" x14ac:dyDescent="0.25">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row>
    <row r="7" spans="1:50" x14ac:dyDescent="0.25">
      <c r="A7" s="589" t="s">
        <v>33</v>
      </c>
      <c r="B7" s="194"/>
      <c r="C7" s="194"/>
      <c r="D7" s="194"/>
      <c r="E7" s="194"/>
      <c r="F7" s="590"/>
      <c r="G7" s="591"/>
      <c r="H7" s="194"/>
      <c r="I7" s="194"/>
      <c r="J7" s="591"/>
      <c r="K7" s="590"/>
      <c r="L7" s="591"/>
      <c r="M7" s="194"/>
      <c r="N7" s="591"/>
      <c r="O7" s="194"/>
      <c r="P7" s="590"/>
      <c r="Q7" s="592">
        <v>183374.76448417411</v>
      </c>
      <c r="R7" s="592">
        <v>22118.414855114712</v>
      </c>
      <c r="S7" s="593">
        <f>Q7/R7</f>
        <v>8.2905925078880642</v>
      </c>
      <c r="T7" s="594">
        <v>27016</v>
      </c>
      <c r="U7" s="595"/>
      <c r="V7" s="592">
        <v>162440.025546488</v>
      </c>
      <c r="W7" s="592">
        <v>20921.847978375994</v>
      </c>
      <c r="X7" s="596">
        <f>V7/W7</f>
        <v>7.7641337282624212</v>
      </c>
      <c r="Y7" s="592">
        <v>25368</v>
      </c>
      <c r="Z7" s="590"/>
      <c r="AA7" s="591"/>
      <c r="AB7" s="194"/>
      <c r="AC7" s="194"/>
      <c r="AD7" s="591"/>
      <c r="AE7" s="590"/>
      <c r="AF7" s="591"/>
      <c r="AG7" s="194"/>
      <c r="AH7" s="591"/>
      <c r="AI7" s="194"/>
      <c r="AJ7" s="590"/>
      <c r="AK7" s="591"/>
      <c r="AL7" s="194"/>
      <c r="AM7" s="591"/>
      <c r="AN7" s="194"/>
      <c r="AO7" s="590"/>
      <c r="AP7" s="591"/>
      <c r="AQ7" s="194"/>
      <c r="AR7" s="591"/>
      <c r="AS7" s="194"/>
      <c r="AT7" s="582"/>
      <c r="AU7" s="582"/>
      <c r="AV7" s="582"/>
      <c r="AX7" s="582"/>
    </row>
    <row r="8" spans="1:50" x14ac:dyDescent="0.25">
      <c r="A8" s="597"/>
      <c r="B8" s="195"/>
      <c r="C8" s="195"/>
      <c r="D8" s="195"/>
      <c r="E8" s="195"/>
      <c r="F8" s="598"/>
      <c r="G8" s="195"/>
      <c r="H8" s="195"/>
      <c r="I8" s="195"/>
      <c r="J8" s="195"/>
      <c r="K8" s="598"/>
      <c r="L8" s="195"/>
      <c r="M8" s="195"/>
      <c r="N8" s="195"/>
      <c r="O8" s="195"/>
      <c r="P8" s="598"/>
      <c r="Q8" s="195"/>
      <c r="R8" s="195"/>
      <c r="S8" s="195"/>
      <c r="T8" s="195"/>
      <c r="U8" s="194"/>
      <c r="V8" s="195"/>
      <c r="W8" s="195"/>
      <c r="X8" s="195"/>
      <c r="Y8" s="195"/>
      <c r="Z8" s="598"/>
      <c r="AA8" s="195"/>
      <c r="AB8" s="195"/>
      <c r="AC8" s="195"/>
      <c r="AD8" s="195"/>
      <c r="AE8" s="598"/>
      <c r="AF8" s="195"/>
      <c r="AG8" s="195"/>
      <c r="AH8" s="195"/>
      <c r="AI8" s="195"/>
      <c r="AJ8" s="598"/>
      <c r="AK8" s="195"/>
      <c r="AL8" s="195"/>
      <c r="AM8" s="195"/>
      <c r="AN8" s="195"/>
      <c r="AO8" s="598"/>
      <c r="AP8" s="195"/>
      <c r="AQ8" s="195"/>
      <c r="AR8" s="195"/>
      <c r="AS8" s="195"/>
    </row>
    <row r="9" spans="1:50" x14ac:dyDescent="0.25">
      <c r="A9" s="589" t="s">
        <v>10</v>
      </c>
      <c r="B9" s="194"/>
      <c r="C9" s="194"/>
      <c r="D9" s="194"/>
      <c r="E9" s="194"/>
      <c r="F9" s="599"/>
      <c r="G9" s="194"/>
      <c r="H9" s="194"/>
      <c r="I9" s="194"/>
      <c r="J9" s="194"/>
      <c r="K9" s="599"/>
      <c r="L9" s="194"/>
      <c r="M9" s="194"/>
      <c r="N9" s="194"/>
      <c r="O9" s="194"/>
      <c r="P9" s="599"/>
      <c r="Q9" s="194"/>
      <c r="R9" s="194"/>
      <c r="S9" s="80"/>
      <c r="T9" s="194"/>
      <c r="U9" s="194"/>
      <c r="V9" s="194"/>
      <c r="W9" s="194"/>
      <c r="X9" s="194"/>
      <c r="Y9" s="194"/>
      <c r="Z9" s="599"/>
      <c r="AA9" s="194"/>
      <c r="AB9" s="194"/>
      <c r="AC9" s="194"/>
      <c r="AD9" s="194"/>
      <c r="AE9" s="599"/>
      <c r="AF9" s="194"/>
      <c r="AG9" s="194"/>
      <c r="AH9" s="194"/>
      <c r="AI9" s="194"/>
      <c r="AJ9" s="599"/>
      <c r="AK9" s="194"/>
      <c r="AL9" s="194"/>
      <c r="AM9" s="194"/>
      <c r="AN9" s="194"/>
      <c r="AO9" s="599"/>
      <c r="AP9" s="194"/>
      <c r="AQ9" s="194"/>
      <c r="AR9" s="194"/>
      <c r="AS9" s="194"/>
    </row>
    <row r="10" spans="1:50" x14ac:dyDescent="0.25">
      <c r="A10" s="600" t="s">
        <v>11</v>
      </c>
      <c r="B10" s="194"/>
      <c r="C10" s="194"/>
      <c r="D10" s="194"/>
      <c r="E10" s="194"/>
      <c r="F10" s="590"/>
      <c r="G10" s="591"/>
      <c r="H10" s="194"/>
      <c r="I10" s="194"/>
      <c r="J10" s="591"/>
      <c r="K10" s="590"/>
      <c r="L10" s="591"/>
      <c r="M10" s="194"/>
      <c r="N10" s="591"/>
      <c r="O10" s="194"/>
      <c r="P10" s="590"/>
      <c r="Q10" s="143">
        <v>129813.33350729711</v>
      </c>
      <c r="R10" s="143">
        <v>14433.367951177188</v>
      </c>
      <c r="S10" s="80">
        <f>Q10/R10</f>
        <v>8.9939738213844613</v>
      </c>
      <c r="T10" s="143">
        <v>18102</v>
      </c>
      <c r="U10" s="591"/>
      <c r="V10" s="143">
        <v>115731.23656648801</v>
      </c>
      <c r="W10" s="143">
        <v>13617.926123525476</v>
      </c>
      <c r="X10" s="591">
        <f>V10/W10</f>
        <v>8.4984479660642283</v>
      </c>
      <c r="Y10" s="143">
        <v>16947</v>
      </c>
      <c r="Z10" s="590"/>
      <c r="AA10" s="591"/>
      <c r="AB10" s="194"/>
      <c r="AC10" s="194"/>
      <c r="AD10" s="591"/>
      <c r="AE10" s="590"/>
      <c r="AF10" s="591"/>
      <c r="AG10" s="194"/>
      <c r="AH10" s="591"/>
      <c r="AI10" s="194"/>
      <c r="AJ10" s="590"/>
      <c r="AK10" s="591"/>
      <c r="AL10" s="194"/>
      <c r="AM10" s="591"/>
      <c r="AN10" s="194"/>
      <c r="AO10" s="590"/>
      <c r="AP10" s="591"/>
      <c r="AQ10" s="194"/>
      <c r="AR10" s="591"/>
      <c r="AS10" s="194"/>
      <c r="AT10" s="582"/>
      <c r="AU10" s="582"/>
      <c r="AV10" s="582"/>
      <c r="AX10" s="582"/>
    </row>
    <row r="11" spans="1:50" x14ac:dyDescent="0.25">
      <c r="A11" s="601" t="s">
        <v>12</v>
      </c>
      <c r="B11" s="195"/>
      <c r="C11" s="195"/>
      <c r="D11" s="195"/>
      <c r="E11" s="195"/>
      <c r="F11" s="602"/>
      <c r="G11" s="603"/>
      <c r="H11" s="195"/>
      <c r="I11" s="195"/>
      <c r="J11" s="603"/>
      <c r="K11" s="602"/>
      <c r="L11" s="603"/>
      <c r="M11" s="195"/>
      <c r="N11" s="603"/>
      <c r="O11" s="195"/>
      <c r="P11" s="602"/>
      <c r="Q11" s="154">
        <v>53561.430976877004</v>
      </c>
      <c r="R11" s="154">
        <v>7685.0469039375648</v>
      </c>
      <c r="S11" s="604">
        <f t="shared" ref="S11:S32" si="0">Q11/R11</f>
        <v>6.9695646163764975</v>
      </c>
      <c r="T11" s="154">
        <v>8914</v>
      </c>
      <c r="U11" s="591"/>
      <c r="V11" s="154">
        <v>46708.78897999999</v>
      </c>
      <c r="W11" s="154">
        <v>7303.9218548505169</v>
      </c>
      <c r="X11" s="603">
        <f t="shared" ref="X11:X32" si="1">V11/W11</f>
        <v>6.3950285761862027</v>
      </c>
      <c r="Y11" s="154">
        <v>8421</v>
      </c>
      <c r="Z11" s="602"/>
      <c r="AA11" s="603"/>
      <c r="AB11" s="195"/>
      <c r="AC11" s="195"/>
      <c r="AD11" s="603"/>
      <c r="AE11" s="602"/>
      <c r="AF11" s="603"/>
      <c r="AG11" s="195"/>
      <c r="AH11" s="603"/>
      <c r="AI11" s="195"/>
      <c r="AJ11" s="602"/>
      <c r="AK11" s="603"/>
      <c r="AL11" s="195"/>
      <c r="AM11" s="603"/>
      <c r="AN11" s="195"/>
      <c r="AO11" s="602"/>
      <c r="AP11" s="603"/>
      <c r="AQ11" s="195"/>
      <c r="AR11" s="603"/>
      <c r="AS11" s="195"/>
      <c r="AT11" s="582"/>
      <c r="AU11" s="582"/>
      <c r="AV11" s="582"/>
      <c r="AX11" s="582"/>
    </row>
    <row r="12" spans="1:50" x14ac:dyDescent="0.25">
      <c r="A12" s="589" t="s">
        <v>13</v>
      </c>
      <c r="B12" s="194"/>
      <c r="C12" s="194"/>
      <c r="D12" s="194"/>
      <c r="E12" s="194"/>
      <c r="F12" s="599"/>
      <c r="G12" s="194"/>
      <c r="H12" s="194"/>
      <c r="I12" s="194"/>
      <c r="J12" s="194"/>
      <c r="K12" s="599"/>
      <c r="L12" s="194"/>
      <c r="M12" s="194"/>
      <c r="N12" s="194"/>
      <c r="O12" s="194"/>
      <c r="P12" s="599"/>
      <c r="Q12" s="194"/>
      <c r="R12" s="194"/>
      <c r="S12" s="80"/>
      <c r="T12" s="194"/>
      <c r="U12" s="194"/>
      <c r="V12" s="194"/>
      <c r="W12" s="194"/>
      <c r="X12" s="591"/>
      <c r="Y12" s="194"/>
      <c r="Z12" s="599"/>
      <c r="AA12" s="194"/>
      <c r="AB12" s="194"/>
      <c r="AC12" s="194"/>
      <c r="AD12" s="194"/>
      <c r="AE12" s="599"/>
      <c r="AF12" s="194"/>
      <c r="AG12" s="194"/>
      <c r="AH12" s="194"/>
      <c r="AI12" s="194"/>
      <c r="AJ12" s="599"/>
      <c r="AK12" s="194"/>
      <c r="AL12" s="194"/>
      <c r="AM12" s="194"/>
      <c r="AN12" s="194"/>
      <c r="AO12" s="599"/>
      <c r="AP12" s="194"/>
      <c r="AQ12" s="194"/>
      <c r="AR12" s="194"/>
      <c r="AS12" s="194"/>
    </row>
    <row r="13" spans="1:50" x14ac:dyDescent="0.25">
      <c r="A13" s="600" t="s">
        <v>14</v>
      </c>
      <c r="B13" s="194"/>
      <c r="C13" s="194"/>
      <c r="D13" s="194"/>
      <c r="E13" s="194"/>
      <c r="F13" s="590"/>
      <c r="G13" s="591"/>
      <c r="H13" s="194"/>
      <c r="I13" s="194"/>
      <c r="J13" s="591"/>
      <c r="K13" s="590"/>
      <c r="L13" s="591"/>
      <c r="M13" s="194"/>
      <c r="N13" s="591"/>
      <c r="O13" s="194"/>
      <c r="P13" s="590"/>
      <c r="Q13" s="194">
        <v>18622.778036486488</v>
      </c>
      <c r="R13" s="194">
        <v>2700.9204172048067</v>
      </c>
      <c r="S13" s="80">
        <f t="shared" si="0"/>
        <v>6.894974734486726</v>
      </c>
      <c r="T13" s="194">
        <v>3572</v>
      </c>
      <c r="U13" s="591"/>
      <c r="V13" s="194">
        <v>16431.037529999991</v>
      </c>
      <c r="W13" s="194">
        <v>2413.6694177333297</v>
      </c>
      <c r="X13" s="591">
        <f t="shared" si="1"/>
        <v>6.8074929438474356</v>
      </c>
      <c r="Y13" s="194">
        <v>3108</v>
      </c>
      <c r="Z13" s="590"/>
      <c r="AA13" s="591"/>
      <c r="AB13" s="194"/>
      <c r="AC13" s="194"/>
      <c r="AD13" s="591"/>
      <c r="AE13" s="590"/>
      <c r="AF13" s="591"/>
      <c r="AG13" s="194"/>
      <c r="AH13" s="591"/>
      <c r="AI13" s="194"/>
      <c r="AJ13" s="590"/>
      <c r="AK13" s="591"/>
      <c r="AL13" s="194"/>
      <c r="AM13" s="591"/>
      <c r="AN13" s="194"/>
      <c r="AO13" s="590"/>
      <c r="AP13" s="591"/>
      <c r="AQ13" s="194"/>
      <c r="AR13" s="591"/>
      <c r="AS13" s="194"/>
      <c r="AT13" s="582"/>
      <c r="AU13" s="582"/>
      <c r="AV13" s="582"/>
      <c r="AX13" s="582"/>
    </row>
    <row r="14" spans="1:50" x14ac:dyDescent="0.25">
      <c r="A14" s="600" t="s">
        <v>15</v>
      </c>
      <c r="B14" s="194"/>
      <c r="C14" s="194"/>
      <c r="D14" s="194"/>
      <c r="E14" s="194"/>
      <c r="F14" s="590"/>
      <c r="G14" s="591"/>
      <c r="H14" s="194"/>
      <c r="I14" s="194"/>
      <c r="J14" s="591"/>
      <c r="K14" s="590"/>
      <c r="L14" s="591"/>
      <c r="M14" s="194"/>
      <c r="N14" s="591"/>
      <c r="O14" s="194"/>
      <c r="P14" s="590"/>
      <c r="Q14" s="194">
        <v>38342.128548498498</v>
      </c>
      <c r="R14" s="194">
        <v>5184.7353273693716</v>
      </c>
      <c r="S14" s="80">
        <f t="shared" si="0"/>
        <v>7.3951949574159856</v>
      </c>
      <c r="T14" s="194">
        <v>6407</v>
      </c>
      <c r="U14" s="591"/>
      <c r="V14" s="194">
        <v>34913.799903243227</v>
      </c>
      <c r="W14" s="194">
        <v>4946.3163356768637</v>
      </c>
      <c r="X14" s="591">
        <f t="shared" si="1"/>
        <v>7.058545700244939</v>
      </c>
      <c r="Y14" s="194">
        <v>6051</v>
      </c>
      <c r="Z14" s="590"/>
      <c r="AA14" s="591"/>
      <c r="AB14" s="194"/>
      <c r="AC14" s="194"/>
      <c r="AD14" s="591"/>
      <c r="AE14" s="590"/>
      <c r="AF14" s="591"/>
      <c r="AG14" s="194"/>
      <c r="AH14" s="591"/>
      <c r="AI14" s="194"/>
      <c r="AJ14" s="590"/>
      <c r="AK14" s="591"/>
      <c r="AL14" s="194"/>
      <c r="AM14" s="591"/>
      <c r="AN14" s="194"/>
      <c r="AO14" s="590"/>
      <c r="AP14" s="591"/>
      <c r="AQ14" s="194"/>
      <c r="AR14" s="591"/>
      <c r="AS14" s="194"/>
      <c r="AT14" s="582"/>
      <c r="AU14" s="582"/>
      <c r="AV14" s="582"/>
      <c r="AX14" s="582"/>
    </row>
    <row r="15" spans="1:50" x14ac:dyDescent="0.25">
      <c r="A15" s="600" t="s">
        <v>16</v>
      </c>
      <c r="B15" s="194"/>
      <c r="C15" s="194"/>
      <c r="D15" s="194"/>
      <c r="E15" s="194"/>
      <c r="F15" s="590"/>
      <c r="G15" s="591"/>
      <c r="H15" s="194"/>
      <c r="I15" s="194"/>
      <c r="J15" s="591"/>
      <c r="K15" s="590"/>
      <c r="L15" s="591"/>
      <c r="M15" s="194"/>
      <c r="N15" s="591"/>
      <c r="O15" s="194"/>
      <c r="P15" s="590"/>
      <c r="Q15" s="194">
        <v>46948.085531621604</v>
      </c>
      <c r="R15" s="194">
        <v>5943.1224297825811</v>
      </c>
      <c r="S15" s="80">
        <f t="shared" si="0"/>
        <v>7.899565604832933</v>
      </c>
      <c r="T15" s="194">
        <v>6987</v>
      </c>
      <c r="U15" s="591"/>
      <c r="V15" s="194">
        <v>38146.637043243289</v>
      </c>
      <c r="W15" s="194">
        <v>5452.835051112299</v>
      </c>
      <c r="X15" s="591">
        <f t="shared" si="1"/>
        <v>6.9957438077027341</v>
      </c>
      <c r="Y15" s="194">
        <v>6419</v>
      </c>
      <c r="Z15" s="590"/>
      <c r="AA15" s="591"/>
      <c r="AB15" s="194"/>
      <c r="AC15" s="194"/>
      <c r="AD15" s="591"/>
      <c r="AE15" s="590"/>
      <c r="AF15" s="591"/>
      <c r="AG15" s="194"/>
      <c r="AH15" s="591"/>
      <c r="AI15" s="194"/>
      <c r="AJ15" s="590"/>
      <c r="AK15" s="591"/>
      <c r="AL15" s="194"/>
      <c r="AM15" s="591"/>
      <c r="AN15" s="194"/>
      <c r="AO15" s="590"/>
      <c r="AP15" s="591"/>
      <c r="AQ15" s="194"/>
      <c r="AR15" s="591"/>
      <c r="AS15" s="194"/>
      <c r="AT15" s="582"/>
      <c r="AU15" s="582"/>
      <c r="AV15" s="582"/>
      <c r="AX15" s="582"/>
    </row>
    <row r="16" spans="1:50" x14ac:dyDescent="0.25">
      <c r="A16" s="600" t="s">
        <v>17</v>
      </c>
      <c r="B16" s="194"/>
      <c r="C16" s="194"/>
      <c r="D16" s="194"/>
      <c r="E16" s="194"/>
      <c r="F16" s="590"/>
      <c r="G16" s="591"/>
      <c r="H16" s="194"/>
      <c r="I16" s="194"/>
      <c r="J16" s="591"/>
      <c r="K16" s="590"/>
      <c r="L16" s="591"/>
      <c r="M16" s="194"/>
      <c r="N16" s="591"/>
      <c r="O16" s="194"/>
      <c r="P16" s="590"/>
      <c r="Q16" s="194">
        <v>54246.026117567555</v>
      </c>
      <c r="R16" s="194">
        <v>6165.0671684912904</v>
      </c>
      <c r="S16" s="80">
        <f t="shared" si="0"/>
        <v>8.7989351348531368</v>
      </c>
      <c r="T16" s="194">
        <v>7095</v>
      </c>
      <c r="U16" s="591"/>
      <c r="V16" s="194">
        <v>47988.069340000031</v>
      </c>
      <c r="W16" s="194">
        <v>6053.7520674246116</v>
      </c>
      <c r="X16" s="591">
        <f t="shared" si="1"/>
        <v>7.9269961513992309</v>
      </c>
      <c r="Y16" s="194">
        <v>6935</v>
      </c>
      <c r="Z16" s="590"/>
      <c r="AA16" s="591"/>
      <c r="AB16" s="194"/>
      <c r="AC16" s="194"/>
      <c r="AD16" s="591"/>
      <c r="AE16" s="590"/>
      <c r="AF16" s="591"/>
      <c r="AG16" s="194"/>
      <c r="AH16" s="591"/>
      <c r="AI16" s="194"/>
      <c r="AJ16" s="590"/>
      <c r="AK16" s="591"/>
      <c r="AL16" s="194"/>
      <c r="AM16" s="591"/>
      <c r="AN16" s="194"/>
      <c r="AO16" s="590"/>
      <c r="AP16" s="591"/>
      <c r="AQ16" s="194"/>
      <c r="AR16" s="591"/>
      <c r="AS16" s="194"/>
      <c r="AT16" s="582"/>
      <c r="AU16" s="582"/>
      <c r="AV16" s="582"/>
      <c r="AX16" s="582"/>
    </row>
    <row r="17" spans="1:50" x14ac:dyDescent="0.25">
      <c r="A17" s="601" t="s">
        <v>18</v>
      </c>
      <c r="B17" s="195"/>
      <c r="C17" s="195"/>
      <c r="D17" s="195"/>
      <c r="E17" s="195"/>
      <c r="F17" s="602"/>
      <c r="G17" s="603"/>
      <c r="H17" s="195"/>
      <c r="I17" s="195"/>
      <c r="J17" s="603"/>
      <c r="K17" s="602"/>
      <c r="L17" s="603"/>
      <c r="M17" s="195"/>
      <c r="N17" s="603"/>
      <c r="O17" s="195"/>
      <c r="P17" s="602"/>
      <c r="Q17" s="195">
        <v>25215.746249999971</v>
      </c>
      <c r="R17" s="195">
        <v>2124.5695122666621</v>
      </c>
      <c r="S17" s="604">
        <f t="shared" si="0"/>
        <v>11.86863790730847</v>
      </c>
      <c r="T17" s="195">
        <v>2955</v>
      </c>
      <c r="U17" s="591"/>
      <c r="V17" s="195">
        <v>24960.481729999996</v>
      </c>
      <c r="W17" s="195">
        <v>2055.2751064288227</v>
      </c>
      <c r="X17" s="603">
        <f t="shared" si="1"/>
        <v>12.14459400200224</v>
      </c>
      <c r="Y17" s="195">
        <v>2855</v>
      </c>
      <c r="Z17" s="602"/>
      <c r="AA17" s="603"/>
      <c r="AB17" s="195"/>
      <c r="AC17" s="195"/>
      <c r="AD17" s="603"/>
      <c r="AE17" s="602"/>
      <c r="AF17" s="603"/>
      <c r="AG17" s="195"/>
      <c r="AH17" s="603"/>
      <c r="AI17" s="195"/>
      <c r="AJ17" s="602"/>
      <c r="AK17" s="603"/>
      <c r="AL17" s="195"/>
      <c r="AM17" s="603"/>
      <c r="AN17" s="195"/>
      <c r="AO17" s="602"/>
      <c r="AP17" s="603"/>
      <c r="AQ17" s="195"/>
      <c r="AR17" s="603"/>
      <c r="AS17" s="195"/>
      <c r="AT17" s="582"/>
      <c r="AU17" s="582"/>
      <c r="AV17" s="582"/>
      <c r="AX17" s="582"/>
    </row>
    <row r="18" spans="1:50" x14ac:dyDescent="0.25">
      <c r="A18" s="589" t="s">
        <v>137</v>
      </c>
      <c r="B18" s="194"/>
      <c r="C18" s="194"/>
      <c r="D18" s="194"/>
      <c r="E18" s="599"/>
      <c r="F18" s="599"/>
      <c r="G18" s="590"/>
      <c r="H18" s="599"/>
      <c r="I18" s="599"/>
      <c r="J18" s="590"/>
      <c r="K18" s="599"/>
      <c r="L18" s="590"/>
      <c r="M18" s="599"/>
      <c r="N18" s="590"/>
      <c r="O18" s="599"/>
      <c r="P18" s="599"/>
      <c r="Q18" s="605"/>
      <c r="R18" s="606"/>
      <c r="S18" s="80"/>
      <c r="T18" s="605"/>
      <c r="U18" s="590"/>
      <c r="V18" s="194"/>
      <c r="W18" s="194"/>
      <c r="X18" s="591"/>
      <c r="Y18" s="606"/>
      <c r="Z18" s="599"/>
      <c r="AA18" s="590"/>
      <c r="AB18" s="599"/>
      <c r="AC18" s="599"/>
      <c r="AD18" s="590"/>
      <c r="AE18" s="599"/>
      <c r="AF18" s="590"/>
      <c r="AG18" s="599"/>
      <c r="AH18" s="590"/>
      <c r="AI18" s="599"/>
      <c r="AJ18" s="599"/>
      <c r="AK18" s="590"/>
      <c r="AL18" s="599"/>
      <c r="AM18" s="590"/>
      <c r="AN18" s="599"/>
      <c r="AO18" s="599"/>
      <c r="AP18" s="590"/>
      <c r="AQ18" s="599"/>
      <c r="AR18" s="590"/>
      <c r="AS18" s="599"/>
    </row>
    <row r="19" spans="1:50" s="589" customFormat="1" x14ac:dyDescent="0.25">
      <c r="A19" s="589" t="s">
        <v>95</v>
      </c>
      <c r="B19" s="566"/>
      <c r="C19" s="566"/>
      <c r="D19" s="566"/>
      <c r="E19" s="526"/>
      <c r="F19" s="599"/>
      <c r="G19" s="526"/>
      <c r="H19" s="526"/>
      <c r="I19" s="526"/>
      <c r="J19" s="526"/>
      <c r="K19" s="599"/>
      <c r="L19" s="526"/>
      <c r="M19" s="526"/>
      <c r="N19" s="526"/>
      <c r="O19" s="526"/>
      <c r="P19" s="599"/>
      <c r="Q19" s="566"/>
      <c r="R19" s="566"/>
      <c r="S19" s="80"/>
      <c r="T19" s="566"/>
      <c r="U19" s="526"/>
      <c r="V19" s="566"/>
      <c r="W19" s="566"/>
      <c r="X19" s="591"/>
      <c r="Y19" s="566"/>
      <c r="Z19" s="599"/>
      <c r="AA19" s="526"/>
      <c r="AB19" s="526"/>
      <c r="AC19" s="526"/>
      <c r="AD19" s="526"/>
      <c r="AE19" s="599"/>
      <c r="AF19" s="526"/>
      <c r="AG19" s="526"/>
      <c r="AH19" s="526"/>
      <c r="AI19" s="526"/>
      <c r="AJ19" s="599"/>
      <c r="AK19" s="526"/>
      <c r="AL19" s="526"/>
      <c r="AM19" s="526"/>
      <c r="AN19" s="526"/>
      <c r="AO19" s="599"/>
      <c r="AP19" s="526"/>
      <c r="AQ19" s="526"/>
      <c r="AR19" s="526"/>
      <c r="AS19" s="526"/>
    </row>
    <row r="20" spans="1:50" x14ac:dyDescent="0.25">
      <c r="A20" s="600" t="s">
        <v>21</v>
      </c>
      <c r="B20" s="194"/>
      <c r="C20" s="194"/>
      <c r="D20" s="194"/>
      <c r="E20" s="194"/>
      <c r="F20" s="607"/>
      <c r="G20" s="591"/>
      <c r="H20" s="194"/>
      <c r="I20" s="194"/>
      <c r="J20" s="591"/>
      <c r="K20" s="607"/>
      <c r="L20" s="591"/>
      <c r="M20" s="194"/>
      <c r="N20" s="591"/>
      <c r="O20" s="194"/>
      <c r="P20" s="607"/>
      <c r="Q20" s="194">
        <v>28877.549628918961</v>
      </c>
      <c r="R20" s="194">
        <v>3206.9999559063058</v>
      </c>
      <c r="S20" s="80">
        <f t="shared" si="0"/>
        <v>9.0045369585164519</v>
      </c>
      <c r="T20" s="194">
        <v>3898</v>
      </c>
      <c r="U20" s="591"/>
      <c r="V20" s="481">
        <v>26751.398479999978</v>
      </c>
      <c r="W20" s="143">
        <v>3317.6278730222102</v>
      </c>
      <c r="X20" s="591">
        <f t="shared" si="1"/>
        <v>8.0634114204106488</v>
      </c>
      <c r="Y20" s="143">
        <v>3956</v>
      </c>
      <c r="Z20" s="590"/>
      <c r="AA20" s="591"/>
      <c r="AB20" s="194"/>
      <c r="AC20" s="194"/>
      <c r="AD20" s="591"/>
      <c r="AE20" s="590"/>
      <c r="AF20" s="591"/>
      <c r="AG20" s="194"/>
      <c r="AH20" s="591"/>
      <c r="AI20" s="194"/>
      <c r="AJ20" s="590"/>
      <c r="AK20" s="591"/>
      <c r="AL20" s="194"/>
      <c r="AM20" s="591"/>
      <c r="AN20" s="194"/>
      <c r="AO20" s="590"/>
      <c r="AP20" s="591"/>
      <c r="AQ20" s="194"/>
      <c r="AR20" s="591"/>
      <c r="AS20" s="194"/>
      <c r="AT20" s="582"/>
      <c r="AU20" s="582"/>
      <c r="AV20" s="582"/>
      <c r="AX20" s="582"/>
    </row>
    <row r="21" spans="1:50" x14ac:dyDescent="0.25">
      <c r="A21" s="608" t="s">
        <v>22</v>
      </c>
      <c r="B21" s="194"/>
      <c r="C21" s="194"/>
      <c r="D21" s="194"/>
      <c r="E21" s="194"/>
      <c r="F21" s="609"/>
      <c r="G21" s="591"/>
      <c r="H21" s="194"/>
      <c r="I21" s="194"/>
      <c r="J21" s="591"/>
      <c r="K21" s="609"/>
      <c r="L21" s="591"/>
      <c r="M21" s="194"/>
      <c r="N21" s="591"/>
      <c r="O21" s="194"/>
      <c r="P21" s="609"/>
      <c r="Q21" s="194"/>
      <c r="R21" s="194"/>
      <c r="S21" s="80"/>
      <c r="T21" s="194"/>
      <c r="U21" s="591"/>
      <c r="V21" s="481"/>
      <c r="W21" s="481"/>
      <c r="X21" s="591"/>
      <c r="Y21" s="194"/>
      <c r="Z21" s="599"/>
      <c r="AA21" s="591"/>
      <c r="AB21" s="194"/>
      <c r="AC21" s="194"/>
      <c r="AD21" s="591"/>
      <c r="AE21" s="599"/>
      <c r="AF21" s="591"/>
      <c r="AG21" s="194"/>
      <c r="AH21" s="591"/>
      <c r="AI21" s="194"/>
      <c r="AJ21" s="599"/>
      <c r="AK21" s="591"/>
      <c r="AL21" s="194"/>
      <c r="AM21" s="591"/>
      <c r="AN21" s="194"/>
      <c r="AO21" s="599"/>
      <c r="AP21" s="591"/>
      <c r="AQ21" s="194"/>
      <c r="AR21" s="591"/>
      <c r="AS21" s="194"/>
    </row>
    <row r="22" spans="1:50" x14ac:dyDescent="0.25">
      <c r="A22" s="608" t="s">
        <v>23</v>
      </c>
      <c r="B22" s="610"/>
      <c r="C22" s="610"/>
      <c r="D22" s="610"/>
      <c r="E22" s="610"/>
      <c r="F22" s="611"/>
      <c r="G22" s="612"/>
      <c r="H22" s="610"/>
      <c r="I22" s="610"/>
      <c r="J22" s="612"/>
      <c r="K22" s="611"/>
      <c r="L22" s="612"/>
      <c r="M22" s="610"/>
      <c r="N22" s="612"/>
      <c r="O22" s="610"/>
      <c r="P22" s="611"/>
      <c r="Q22" s="194">
        <v>14177.882476486511</v>
      </c>
      <c r="R22" s="194">
        <v>1560.7946848360334</v>
      </c>
      <c r="S22" s="80">
        <f t="shared" si="0"/>
        <v>9.0837588148091015</v>
      </c>
      <c r="T22" s="194">
        <v>1939</v>
      </c>
      <c r="U22" s="591"/>
      <c r="V22" s="481">
        <v>14019.12138999998</v>
      </c>
      <c r="W22" s="143">
        <v>1654.4878922666628</v>
      </c>
      <c r="X22" s="591">
        <f t="shared" si="1"/>
        <v>8.4733901381373435</v>
      </c>
      <c r="Y22" s="143">
        <v>2028</v>
      </c>
      <c r="Z22" s="590"/>
      <c r="AA22" s="591"/>
      <c r="AB22" s="194"/>
      <c r="AC22" s="194"/>
      <c r="AD22" s="591"/>
      <c r="AE22" s="590"/>
      <c r="AF22" s="591"/>
      <c r="AG22" s="194"/>
      <c r="AH22" s="591"/>
      <c r="AI22" s="194"/>
      <c r="AJ22" s="590"/>
      <c r="AK22" s="591"/>
      <c r="AL22" s="194"/>
      <c r="AM22" s="591"/>
      <c r="AN22" s="194"/>
      <c r="AO22" s="590"/>
      <c r="AP22" s="591"/>
      <c r="AQ22" s="194"/>
      <c r="AR22" s="591"/>
      <c r="AS22" s="194"/>
      <c r="AT22" s="582"/>
      <c r="AU22" s="582"/>
      <c r="AV22" s="582"/>
      <c r="AX22" s="582"/>
    </row>
    <row r="23" spans="1:50" x14ac:dyDescent="0.25">
      <c r="A23" s="608" t="s">
        <v>24</v>
      </c>
      <c r="B23" s="610"/>
      <c r="C23" s="610"/>
      <c r="D23" s="610"/>
      <c r="E23" s="610"/>
      <c r="F23" s="611"/>
      <c r="G23" s="612"/>
      <c r="H23" s="610"/>
      <c r="I23" s="610"/>
      <c r="J23" s="612"/>
      <c r="K23" s="611"/>
      <c r="L23" s="612"/>
      <c r="M23" s="610"/>
      <c r="N23" s="612"/>
      <c r="O23" s="610"/>
      <c r="P23" s="611"/>
      <c r="Q23" s="194">
        <v>10700.656510000015</v>
      </c>
      <c r="R23" s="194">
        <v>1144.6403589237232</v>
      </c>
      <c r="S23" s="80">
        <f t="shared" si="0"/>
        <v>9.3484878692042415</v>
      </c>
      <c r="T23" s="194">
        <v>1360</v>
      </c>
      <c r="U23" s="591"/>
      <c r="V23" s="481">
        <v>9083.6233100000027</v>
      </c>
      <c r="W23" s="143">
        <v>1154.7729234666658</v>
      </c>
      <c r="X23" s="591">
        <f t="shared" si="1"/>
        <v>7.8661554366296285</v>
      </c>
      <c r="Y23" s="143">
        <v>1330</v>
      </c>
      <c r="Z23" s="590"/>
      <c r="AA23" s="591"/>
      <c r="AB23" s="194"/>
      <c r="AC23" s="194"/>
      <c r="AD23" s="591"/>
      <c r="AE23" s="590"/>
      <c r="AF23" s="591"/>
      <c r="AG23" s="194"/>
      <c r="AH23" s="591"/>
      <c r="AI23" s="194"/>
      <c r="AJ23" s="590"/>
      <c r="AK23" s="591"/>
      <c r="AL23" s="194"/>
      <c r="AM23" s="591"/>
      <c r="AN23" s="194"/>
      <c r="AO23" s="590"/>
      <c r="AP23" s="591"/>
      <c r="AQ23" s="194"/>
      <c r="AR23" s="591"/>
      <c r="AS23" s="194"/>
      <c r="AT23" s="582"/>
      <c r="AU23" s="582"/>
      <c r="AV23" s="582"/>
      <c r="AX23" s="582"/>
    </row>
    <row r="24" spans="1:50" x14ac:dyDescent="0.25">
      <c r="A24" s="608" t="s">
        <v>25</v>
      </c>
      <c r="B24" s="610"/>
      <c r="C24" s="610"/>
      <c r="D24" s="610"/>
      <c r="E24" s="610"/>
      <c r="F24" s="611"/>
      <c r="G24" s="612"/>
      <c r="H24" s="610"/>
      <c r="I24" s="610"/>
      <c r="J24" s="612"/>
      <c r="K24" s="611"/>
      <c r="L24" s="612"/>
      <c r="M24" s="610"/>
      <c r="N24" s="612"/>
      <c r="O24" s="610"/>
      <c r="P24" s="611"/>
      <c r="Q24" s="194">
        <v>1624.1422824324322</v>
      </c>
      <c r="R24" s="194">
        <v>203.76285876876878</v>
      </c>
      <c r="S24" s="80">
        <f t="shared" si="0"/>
        <v>7.9707474278986137</v>
      </c>
      <c r="T24" s="194">
        <v>240</v>
      </c>
      <c r="U24" s="591"/>
      <c r="V24" s="481">
        <v>1273.9574200000002</v>
      </c>
      <c r="W24" s="481">
        <v>201.66295542222218</v>
      </c>
      <c r="X24" s="591">
        <f t="shared" si="1"/>
        <v>6.317260487096962</v>
      </c>
      <c r="Y24" s="194">
        <v>234</v>
      </c>
      <c r="Z24" s="590"/>
      <c r="AA24" s="591"/>
      <c r="AB24" s="194"/>
      <c r="AC24" s="194"/>
      <c r="AD24" s="591"/>
      <c r="AE24" s="590"/>
      <c r="AF24" s="591"/>
      <c r="AG24" s="194"/>
      <c r="AH24" s="591"/>
      <c r="AI24" s="194"/>
      <c r="AJ24" s="590"/>
      <c r="AK24" s="591"/>
      <c r="AL24" s="194"/>
      <c r="AM24" s="591"/>
      <c r="AN24" s="194"/>
      <c r="AO24" s="590"/>
      <c r="AP24" s="591"/>
      <c r="AQ24" s="194"/>
      <c r="AR24" s="591"/>
      <c r="AS24" s="194"/>
      <c r="AT24" s="582"/>
      <c r="AU24" s="582"/>
      <c r="AV24" s="582"/>
      <c r="AX24" s="582"/>
    </row>
    <row r="25" spans="1:50" x14ac:dyDescent="0.25">
      <c r="A25" s="608" t="s">
        <v>26</v>
      </c>
      <c r="B25" s="610"/>
      <c r="C25" s="610"/>
      <c r="D25" s="610"/>
      <c r="E25" s="610"/>
      <c r="F25" s="611"/>
      <c r="G25" s="612"/>
      <c r="H25" s="610"/>
      <c r="I25" s="610"/>
      <c r="J25" s="612"/>
      <c r="K25" s="611"/>
      <c r="L25" s="612"/>
      <c r="M25" s="610"/>
      <c r="N25" s="612"/>
      <c r="O25" s="610"/>
      <c r="P25" s="611"/>
      <c r="Q25" s="194">
        <v>2374.8683599999995</v>
      </c>
      <c r="R25" s="194">
        <v>297.80205337777772</v>
      </c>
      <c r="S25" s="80">
        <f t="shared" si="0"/>
        <v>7.9746540799950525</v>
      </c>
      <c r="T25" s="194">
        <v>359</v>
      </c>
      <c r="U25" s="591"/>
      <c r="V25" s="481">
        <v>2374.696359999999</v>
      </c>
      <c r="W25" s="143">
        <v>306.70410186666663</v>
      </c>
      <c r="X25" s="591">
        <f t="shared" si="1"/>
        <v>7.7426299340213909</v>
      </c>
      <c r="Y25" s="143">
        <v>364</v>
      </c>
      <c r="Z25" s="590"/>
      <c r="AA25" s="591"/>
      <c r="AB25" s="194"/>
      <c r="AC25" s="194"/>
      <c r="AD25" s="591"/>
      <c r="AE25" s="590"/>
      <c r="AF25" s="591"/>
      <c r="AG25" s="194"/>
      <c r="AH25" s="591"/>
      <c r="AI25" s="194"/>
      <c r="AJ25" s="590"/>
      <c r="AK25" s="591"/>
      <c r="AL25" s="194"/>
      <c r="AM25" s="591"/>
      <c r="AN25" s="194"/>
      <c r="AO25" s="590"/>
      <c r="AP25" s="591"/>
      <c r="AQ25" s="194"/>
      <c r="AR25" s="591"/>
      <c r="AS25" s="194"/>
      <c r="AT25" s="582"/>
      <c r="AU25" s="582"/>
      <c r="AV25" s="582"/>
      <c r="AX25" s="582"/>
    </row>
    <row r="26" spans="1:50" x14ac:dyDescent="0.25">
      <c r="A26" s="600" t="s">
        <v>27</v>
      </c>
      <c r="B26" s="194"/>
      <c r="C26" s="194"/>
      <c r="D26" s="194"/>
      <c r="E26" s="194"/>
      <c r="F26" s="607"/>
      <c r="G26" s="591"/>
      <c r="H26" s="194"/>
      <c r="I26" s="194"/>
      <c r="J26" s="591"/>
      <c r="K26" s="607"/>
      <c r="L26" s="591"/>
      <c r="M26" s="194"/>
      <c r="N26" s="591"/>
      <c r="O26" s="194"/>
      <c r="P26" s="607"/>
      <c r="Q26" s="194">
        <v>110134.32055525552</v>
      </c>
      <c r="R26" s="194">
        <v>13865.392482617415</v>
      </c>
      <c r="S26" s="80">
        <f t="shared" si="0"/>
        <v>7.9431087647412273</v>
      </c>
      <c r="T26" s="194">
        <v>16864</v>
      </c>
      <c r="U26" s="591"/>
      <c r="V26" s="481">
        <v>94516.767456487651</v>
      </c>
      <c r="W26" s="143">
        <v>12874.386537436541</v>
      </c>
      <c r="X26" s="591">
        <f t="shared" si="1"/>
        <v>7.341457954648857</v>
      </c>
      <c r="Y26" s="143">
        <v>15604</v>
      </c>
      <c r="Z26" s="590"/>
      <c r="AA26" s="591"/>
      <c r="AB26" s="194"/>
      <c r="AC26" s="194"/>
      <c r="AD26" s="591"/>
      <c r="AE26" s="590"/>
      <c r="AF26" s="591"/>
      <c r="AG26" s="194"/>
      <c r="AH26" s="591"/>
      <c r="AI26" s="194"/>
      <c r="AJ26" s="590"/>
      <c r="AK26" s="591"/>
      <c r="AL26" s="194"/>
      <c r="AM26" s="591"/>
      <c r="AN26" s="194"/>
      <c r="AO26" s="590"/>
      <c r="AP26" s="591"/>
      <c r="AQ26" s="194"/>
      <c r="AR26" s="591"/>
      <c r="AS26" s="194"/>
      <c r="AT26" s="582"/>
      <c r="AU26" s="582"/>
      <c r="AV26" s="582"/>
      <c r="AX26" s="582"/>
    </row>
    <row r="27" spans="1:50" x14ac:dyDescent="0.25">
      <c r="A27" s="601" t="s">
        <v>28</v>
      </c>
      <c r="B27" s="195"/>
      <c r="C27" s="195"/>
      <c r="D27" s="195"/>
      <c r="E27" s="195"/>
      <c r="F27" s="613"/>
      <c r="G27" s="603"/>
      <c r="H27" s="195"/>
      <c r="I27" s="195"/>
      <c r="J27" s="603"/>
      <c r="K27" s="613"/>
      <c r="L27" s="603"/>
      <c r="M27" s="195"/>
      <c r="N27" s="603"/>
      <c r="O27" s="195"/>
      <c r="P27" s="613"/>
      <c r="Q27" s="195">
        <v>44362.8943</v>
      </c>
      <c r="R27" s="195">
        <v>5046.0224165909958</v>
      </c>
      <c r="S27" s="604">
        <f t="shared" si="0"/>
        <v>8.7916562071023847</v>
      </c>
      <c r="T27" s="195">
        <v>6254</v>
      </c>
      <c r="U27" s="591"/>
      <c r="V27" s="479">
        <v>41171.859609999956</v>
      </c>
      <c r="W27" s="479">
        <v>4729.8335679171405</v>
      </c>
      <c r="X27" s="603">
        <f t="shared" si="1"/>
        <v>8.7047163539267309</v>
      </c>
      <c r="Y27" s="154">
        <v>5808</v>
      </c>
      <c r="Z27" s="602"/>
      <c r="AA27" s="603"/>
      <c r="AB27" s="195"/>
      <c r="AC27" s="195"/>
      <c r="AD27" s="603"/>
      <c r="AE27" s="602"/>
      <c r="AF27" s="603"/>
      <c r="AG27" s="195"/>
      <c r="AH27" s="603"/>
      <c r="AI27" s="195"/>
      <c r="AJ27" s="602"/>
      <c r="AK27" s="603"/>
      <c r="AL27" s="195"/>
      <c r="AM27" s="603"/>
      <c r="AN27" s="195"/>
      <c r="AO27" s="602"/>
      <c r="AP27" s="603"/>
      <c r="AQ27" s="195"/>
      <c r="AR27" s="603"/>
      <c r="AS27" s="195"/>
      <c r="AT27" s="582"/>
      <c r="AU27" s="582"/>
      <c r="AV27" s="582"/>
      <c r="AX27" s="582"/>
    </row>
    <row r="28" spans="1:50" x14ac:dyDescent="0.25">
      <c r="A28" s="589" t="s">
        <v>175</v>
      </c>
      <c r="B28" s="194"/>
      <c r="C28" s="194"/>
      <c r="D28" s="194"/>
      <c r="E28" s="609"/>
      <c r="F28" s="609"/>
      <c r="G28" s="607"/>
      <c r="H28" s="609"/>
      <c r="I28" s="609"/>
      <c r="J28" s="607"/>
      <c r="K28" s="609"/>
      <c r="L28" s="607"/>
      <c r="M28" s="609"/>
      <c r="N28" s="607"/>
      <c r="O28" s="609"/>
      <c r="P28" s="609"/>
      <c r="Q28" s="605"/>
      <c r="R28" s="606"/>
      <c r="S28" s="80"/>
      <c r="T28" s="605"/>
      <c r="U28" s="590"/>
      <c r="V28" s="194"/>
      <c r="W28" s="194"/>
      <c r="X28" s="591"/>
      <c r="Y28" s="606"/>
      <c r="Z28" s="599"/>
      <c r="AA28" s="590"/>
      <c r="AB28" s="599"/>
      <c r="AC28" s="599"/>
      <c r="AD28" s="590"/>
      <c r="AE28" s="599"/>
      <c r="AF28" s="590"/>
      <c r="AG28" s="599"/>
      <c r="AH28" s="590"/>
      <c r="AI28" s="599"/>
      <c r="AJ28" s="599"/>
      <c r="AK28" s="590"/>
      <c r="AL28" s="599"/>
      <c r="AM28" s="590"/>
      <c r="AN28" s="599"/>
      <c r="AO28" s="599"/>
      <c r="AP28" s="590"/>
      <c r="AQ28" s="599"/>
      <c r="AR28" s="590"/>
      <c r="AS28" s="599"/>
    </row>
    <row r="29" spans="1:50" s="589" customFormat="1" x14ac:dyDescent="0.25">
      <c r="A29" s="589" t="s">
        <v>95</v>
      </c>
      <c r="B29" s="566"/>
      <c r="C29" s="566"/>
      <c r="D29" s="566"/>
      <c r="E29" s="526"/>
      <c r="F29" s="609"/>
      <c r="G29" s="526"/>
      <c r="H29" s="526"/>
      <c r="I29" s="526"/>
      <c r="J29" s="526"/>
      <c r="K29" s="609"/>
      <c r="L29" s="526"/>
      <c r="M29" s="526"/>
      <c r="N29" s="526"/>
      <c r="O29" s="526"/>
      <c r="P29" s="609"/>
      <c r="Q29" s="566"/>
      <c r="R29" s="566"/>
      <c r="S29" s="80"/>
      <c r="T29" s="566"/>
      <c r="U29" s="526"/>
      <c r="V29" s="566"/>
      <c r="W29" s="566"/>
      <c r="X29" s="591"/>
      <c r="Y29" s="566"/>
      <c r="Z29" s="599"/>
      <c r="AA29" s="526"/>
      <c r="AB29" s="526"/>
      <c r="AC29" s="526"/>
      <c r="AD29" s="526"/>
      <c r="AE29" s="599"/>
      <c r="AF29" s="526"/>
      <c r="AG29" s="526"/>
      <c r="AH29" s="526"/>
      <c r="AI29" s="526"/>
      <c r="AJ29" s="599"/>
      <c r="AK29" s="526"/>
      <c r="AL29" s="526"/>
      <c r="AM29" s="526"/>
      <c r="AN29" s="526"/>
      <c r="AO29" s="599"/>
      <c r="AP29" s="526"/>
      <c r="AQ29" s="526"/>
      <c r="AR29" s="526"/>
      <c r="AS29" s="526"/>
    </row>
    <row r="30" spans="1:50" x14ac:dyDescent="0.25">
      <c r="A30" s="600" t="s">
        <v>30</v>
      </c>
      <c r="B30" s="194"/>
      <c r="C30" s="194"/>
      <c r="D30" s="194"/>
      <c r="E30" s="194"/>
      <c r="F30" s="607"/>
      <c r="G30" s="591"/>
      <c r="H30" s="194"/>
      <c r="I30" s="194"/>
      <c r="J30" s="591"/>
      <c r="K30" s="607"/>
      <c r="L30" s="194"/>
      <c r="M30" s="194"/>
      <c r="N30" s="591"/>
      <c r="O30" s="194"/>
      <c r="P30" s="607"/>
      <c r="Q30" s="194">
        <v>14075.267630000006</v>
      </c>
      <c r="R30" s="194">
        <v>876.17827279999847</v>
      </c>
      <c r="S30" s="80">
        <f t="shared" si="0"/>
        <v>16.064387884237011</v>
      </c>
      <c r="T30" s="194">
        <v>1077</v>
      </c>
      <c r="U30" s="591"/>
      <c r="V30" s="143">
        <v>13010.320570000005</v>
      </c>
      <c r="W30" s="143">
        <v>912.25244844444364</v>
      </c>
      <c r="X30" s="591">
        <f t="shared" si="1"/>
        <v>14.261754618674873</v>
      </c>
      <c r="Y30" s="143">
        <v>1106</v>
      </c>
      <c r="Z30" s="590"/>
      <c r="AA30" s="591"/>
      <c r="AB30" s="194"/>
      <c r="AC30" s="194"/>
      <c r="AD30" s="591"/>
      <c r="AE30" s="590"/>
      <c r="AF30" s="194"/>
      <c r="AG30" s="194"/>
      <c r="AH30" s="591"/>
      <c r="AI30" s="194"/>
      <c r="AJ30" s="590"/>
      <c r="AK30" s="591"/>
      <c r="AL30" s="194"/>
      <c r="AM30" s="591"/>
      <c r="AN30" s="194"/>
      <c r="AO30" s="590"/>
      <c r="AP30" s="591"/>
      <c r="AQ30" s="194"/>
      <c r="AR30" s="591"/>
      <c r="AS30" s="194"/>
      <c r="AT30" s="582"/>
      <c r="AU30" s="582"/>
      <c r="AV30" s="582"/>
      <c r="AX30" s="582"/>
    </row>
    <row r="31" spans="1:50" x14ac:dyDescent="0.25">
      <c r="A31" s="600" t="s">
        <v>31</v>
      </c>
      <c r="B31" s="194"/>
      <c r="C31" s="194"/>
      <c r="D31" s="194"/>
      <c r="E31" s="194"/>
      <c r="F31" s="607"/>
      <c r="G31" s="591"/>
      <c r="H31" s="194"/>
      <c r="I31" s="194"/>
      <c r="J31" s="591"/>
      <c r="K31" s="607"/>
      <c r="L31" s="194"/>
      <c r="M31" s="194"/>
      <c r="N31" s="591"/>
      <c r="O31" s="194"/>
      <c r="P31" s="607"/>
      <c r="Q31" s="194">
        <v>119951.684575796</v>
      </c>
      <c r="R31" s="194">
        <v>15577.072284342341</v>
      </c>
      <c r="S31" s="80">
        <f t="shared" si="0"/>
        <v>7.7005282113486908</v>
      </c>
      <c r="T31" s="194">
        <v>19048</v>
      </c>
      <c r="U31" s="591"/>
      <c r="V31" s="143">
        <v>108119.54664837982</v>
      </c>
      <c r="W31" s="143">
        <v>14845.47689323717</v>
      </c>
      <c r="X31" s="591">
        <f t="shared" si="1"/>
        <v>7.2829958529411396</v>
      </c>
      <c r="Y31" s="143">
        <v>18075</v>
      </c>
      <c r="Z31" s="590"/>
      <c r="AA31" s="591"/>
      <c r="AB31" s="194"/>
      <c r="AC31" s="194"/>
      <c r="AD31" s="591"/>
      <c r="AE31" s="590"/>
      <c r="AF31" s="194"/>
      <c r="AG31" s="194"/>
      <c r="AH31" s="591"/>
      <c r="AI31" s="194"/>
      <c r="AJ31" s="590"/>
      <c r="AK31" s="591"/>
      <c r="AL31" s="194"/>
      <c r="AM31" s="591"/>
      <c r="AN31" s="194"/>
      <c r="AO31" s="590"/>
      <c r="AP31" s="591"/>
      <c r="AQ31" s="194"/>
      <c r="AR31" s="591"/>
      <c r="AS31" s="194"/>
      <c r="AT31" s="582"/>
      <c r="AU31" s="582"/>
      <c r="AV31" s="582"/>
      <c r="AX31" s="582"/>
    </row>
    <row r="32" spans="1:50" x14ac:dyDescent="0.25">
      <c r="A32" s="601" t="s">
        <v>28</v>
      </c>
      <c r="B32" s="195"/>
      <c r="C32" s="195"/>
      <c r="D32" s="195"/>
      <c r="E32" s="195"/>
      <c r="F32" s="613"/>
      <c r="G32" s="603"/>
      <c r="H32" s="195"/>
      <c r="I32" s="195"/>
      <c r="J32" s="603"/>
      <c r="K32" s="613"/>
      <c r="L32" s="195"/>
      <c r="M32" s="195"/>
      <c r="N32" s="603"/>
      <c r="O32" s="195"/>
      <c r="P32" s="613"/>
      <c r="Q32" s="195">
        <v>49347.812278378406</v>
      </c>
      <c r="R32" s="195">
        <v>5665.1642979723638</v>
      </c>
      <c r="S32" s="604">
        <f t="shared" si="0"/>
        <v>8.7107468879659198</v>
      </c>
      <c r="T32" s="195">
        <v>6891</v>
      </c>
      <c r="U32" s="591"/>
      <c r="V32" s="195">
        <v>41310.158328108104</v>
      </c>
      <c r="W32" s="154">
        <v>5164.118636694333</v>
      </c>
      <c r="X32" s="603">
        <f t="shared" si="1"/>
        <v>7.999459585334324</v>
      </c>
      <c r="Y32" s="154">
        <v>6187</v>
      </c>
      <c r="Z32" s="602"/>
      <c r="AA32" s="603"/>
      <c r="AB32" s="195"/>
      <c r="AC32" s="195"/>
      <c r="AD32" s="603"/>
      <c r="AE32" s="602"/>
      <c r="AF32" s="195"/>
      <c r="AG32" s="195"/>
      <c r="AH32" s="603"/>
      <c r="AI32" s="195"/>
      <c r="AJ32" s="602"/>
      <c r="AK32" s="603"/>
      <c r="AL32" s="195"/>
      <c r="AM32" s="603"/>
      <c r="AN32" s="195"/>
      <c r="AO32" s="602"/>
      <c r="AP32" s="603"/>
      <c r="AQ32" s="195"/>
      <c r="AR32" s="603"/>
      <c r="AS32" s="195"/>
      <c r="AT32" s="582"/>
      <c r="AU32" s="582"/>
      <c r="AV32" s="582"/>
      <c r="AX32" s="582"/>
    </row>
    <row r="33" spans="1:50" s="584" customFormat="1" ht="18" customHeight="1" x14ac:dyDescent="0.25">
      <c r="Q33" s="614"/>
      <c r="R33" s="614"/>
      <c r="S33" s="80"/>
      <c r="T33" s="614"/>
      <c r="V33" s="1087"/>
      <c r="W33" s="1087"/>
      <c r="X33" s="1087"/>
      <c r="Y33" s="1087"/>
      <c r="Z33" s="587"/>
      <c r="AA33" s="1086"/>
      <c r="AB33" s="1086"/>
      <c r="AC33" s="1086"/>
      <c r="AD33" s="1086"/>
      <c r="AE33" s="615"/>
      <c r="AF33" s="1086"/>
      <c r="AG33" s="1086"/>
      <c r="AH33" s="1086"/>
      <c r="AI33" s="1086"/>
      <c r="AJ33" s="615"/>
      <c r="AK33" s="1086"/>
      <c r="AL33" s="1086"/>
      <c r="AM33" s="1086"/>
      <c r="AN33" s="1086"/>
      <c r="AO33" s="615"/>
      <c r="AP33" s="1086"/>
      <c r="AQ33" s="1086"/>
      <c r="AR33" s="1086"/>
      <c r="AS33" s="1086"/>
    </row>
    <row r="34" spans="1:50" x14ac:dyDescent="0.25">
      <c r="B34" s="588"/>
      <c r="C34" s="588"/>
      <c r="D34" s="588"/>
      <c r="E34" s="588"/>
      <c r="F34" s="588"/>
      <c r="G34" s="588"/>
      <c r="H34" s="588"/>
      <c r="I34" s="588"/>
      <c r="J34" s="588"/>
      <c r="K34" s="588"/>
      <c r="L34" s="588"/>
      <c r="M34" s="588"/>
      <c r="N34" s="588"/>
      <c r="O34" s="588"/>
      <c r="P34" s="588"/>
      <c r="Q34" s="616"/>
      <c r="R34" s="616"/>
      <c r="S34" s="80"/>
      <c r="T34" s="616"/>
      <c r="U34" s="617"/>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row>
    <row r="35" spans="1:50" x14ac:dyDescent="0.25">
      <c r="A35" s="589" t="s">
        <v>33</v>
      </c>
      <c r="B35" s="194"/>
      <c r="C35" s="194"/>
      <c r="D35" s="194"/>
      <c r="E35" s="194"/>
      <c r="F35" s="590"/>
      <c r="G35" s="591"/>
      <c r="H35" s="194"/>
      <c r="I35" s="194"/>
      <c r="J35" s="591"/>
      <c r="K35" s="590"/>
      <c r="L35" s="591"/>
      <c r="M35" s="194"/>
      <c r="N35" s="591"/>
      <c r="O35" s="194"/>
      <c r="P35" s="590"/>
      <c r="Z35" s="590"/>
      <c r="AA35" s="591"/>
      <c r="AB35" s="194"/>
      <c r="AC35" s="194"/>
      <c r="AD35" s="591"/>
      <c r="AE35" s="590"/>
      <c r="AF35" s="591"/>
      <c r="AG35" s="194"/>
      <c r="AH35" s="591"/>
      <c r="AI35" s="194"/>
      <c r="AJ35" s="590"/>
      <c r="AK35" s="591"/>
      <c r="AL35" s="194"/>
      <c r="AM35" s="591"/>
      <c r="AN35" s="194"/>
      <c r="AO35" s="590"/>
      <c r="AP35" s="591"/>
      <c r="AQ35" s="194"/>
      <c r="AR35" s="591"/>
      <c r="AS35" s="194"/>
      <c r="AT35" s="582"/>
      <c r="AU35" s="582"/>
      <c r="AV35" s="582"/>
      <c r="AX35" s="582"/>
    </row>
    <row r="36" spans="1:50" x14ac:dyDescent="0.25">
      <c r="A36" s="597"/>
      <c r="B36" s="195"/>
      <c r="C36" s="195"/>
      <c r="D36" s="195"/>
      <c r="E36" s="195"/>
      <c r="F36" s="598"/>
      <c r="G36" s="195"/>
      <c r="H36" s="195"/>
      <c r="I36" s="195"/>
      <c r="J36" s="195"/>
      <c r="K36" s="598"/>
      <c r="L36" s="195"/>
      <c r="M36" s="195"/>
      <c r="N36" s="195"/>
      <c r="O36" s="195"/>
      <c r="P36" s="598"/>
      <c r="Q36" s="618"/>
      <c r="R36" s="618"/>
      <c r="S36" s="597"/>
      <c r="T36" s="618"/>
      <c r="U36" s="597"/>
      <c r="V36" s="195"/>
      <c r="W36" s="195"/>
      <c r="X36" s="195"/>
      <c r="Y36" s="195"/>
      <c r="Z36" s="598"/>
      <c r="AA36" s="195"/>
      <c r="AB36" s="195"/>
      <c r="AC36" s="195"/>
      <c r="AD36" s="195"/>
      <c r="AE36" s="598"/>
      <c r="AF36" s="195"/>
      <c r="AG36" s="195"/>
      <c r="AH36" s="195"/>
      <c r="AI36" s="195"/>
      <c r="AJ36" s="598"/>
      <c r="AK36" s="195"/>
      <c r="AL36" s="195"/>
      <c r="AM36" s="195"/>
      <c r="AN36" s="195"/>
      <c r="AO36" s="598"/>
      <c r="AP36" s="195"/>
      <c r="AQ36" s="195"/>
      <c r="AR36" s="195"/>
      <c r="AS36" s="195"/>
    </row>
    <row r="37" spans="1:50" x14ac:dyDescent="0.25">
      <c r="A37" s="589" t="s">
        <v>10</v>
      </c>
      <c r="B37" s="194"/>
      <c r="C37" s="194"/>
      <c r="D37" s="194"/>
      <c r="E37" s="194"/>
      <c r="F37" s="599"/>
      <c r="G37" s="194"/>
      <c r="H37" s="194"/>
      <c r="I37" s="194"/>
      <c r="J37" s="194"/>
      <c r="K37" s="599"/>
      <c r="L37" s="194"/>
      <c r="M37" s="194"/>
      <c r="N37" s="194"/>
      <c r="O37" s="194"/>
      <c r="P37" s="599"/>
      <c r="Q37" s="589"/>
      <c r="R37" s="589"/>
      <c r="S37" s="589"/>
      <c r="T37" s="589"/>
      <c r="U37" s="589"/>
      <c r="V37" s="194"/>
      <c r="W37" s="194"/>
      <c r="X37" s="194"/>
      <c r="Y37" s="194"/>
      <c r="Z37" s="599"/>
      <c r="AA37" s="194"/>
      <c r="AB37" s="194"/>
      <c r="AC37" s="194"/>
      <c r="AD37" s="194"/>
      <c r="AE37" s="599"/>
      <c r="AF37" s="194"/>
      <c r="AG37" s="194"/>
      <c r="AH37" s="194"/>
      <c r="AI37" s="194"/>
      <c r="AJ37" s="599"/>
      <c r="AK37" s="194"/>
      <c r="AL37" s="194"/>
      <c r="AM37" s="194"/>
      <c r="AN37" s="194"/>
      <c r="AO37" s="599"/>
      <c r="AP37" s="194"/>
      <c r="AQ37" s="194"/>
      <c r="AR37" s="194"/>
      <c r="AS37" s="194"/>
    </row>
    <row r="38" spans="1:50" x14ac:dyDescent="0.25">
      <c r="A38" s="600" t="s">
        <v>11</v>
      </c>
      <c r="B38" s="194"/>
      <c r="C38" s="194"/>
      <c r="D38" s="194"/>
      <c r="E38" s="194"/>
      <c r="F38" s="590"/>
      <c r="G38" s="591"/>
      <c r="H38" s="194"/>
      <c r="I38" s="194"/>
      <c r="J38" s="591"/>
      <c r="K38" s="590"/>
      <c r="L38" s="591"/>
      <c r="M38" s="194"/>
      <c r="N38" s="591"/>
      <c r="O38" s="194"/>
      <c r="P38" s="590"/>
      <c r="Q38" s="600"/>
      <c r="R38" s="600"/>
      <c r="S38" s="600"/>
      <c r="T38" s="600"/>
      <c r="U38" s="600"/>
      <c r="V38" s="194"/>
      <c r="W38" s="194"/>
      <c r="X38" s="194"/>
      <c r="Y38" s="194"/>
      <c r="Z38" s="590"/>
      <c r="AA38" s="591"/>
      <c r="AB38" s="194"/>
      <c r="AC38" s="194"/>
      <c r="AD38" s="591"/>
      <c r="AE38" s="590"/>
      <c r="AF38" s="591"/>
      <c r="AG38" s="194"/>
      <c r="AH38" s="591"/>
      <c r="AI38" s="194"/>
      <c r="AJ38" s="590"/>
      <c r="AK38" s="591"/>
      <c r="AL38" s="194"/>
      <c r="AM38" s="591"/>
      <c r="AN38" s="194"/>
      <c r="AO38" s="590"/>
      <c r="AP38" s="591"/>
      <c r="AQ38" s="194"/>
      <c r="AR38" s="591"/>
      <c r="AS38" s="194"/>
      <c r="AT38" s="582"/>
      <c r="AU38" s="582"/>
      <c r="AV38" s="582"/>
      <c r="AX38" s="582"/>
    </row>
    <row r="39" spans="1:50" x14ac:dyDescent="0.25">
      <c r="A39" s="601" t="s">
        <v>12</v>
      </c>
      <c r="B39" s="195"/>
      <c r="C39" s="195"/>
      <c r="D39" s="195"/>
      <c r="E39" s="195"/>
      <c r="F39" s="602"/>
      <c r="G39" s="603"/>
      <c r="H39" s="195"/>
      <c r="I39" s="195"/>
      <c r="J39" s="603"/>
      <c r="K39" s="602"/>
      <c r="L39" s="603"/>
      <c r="M39" s="195"/>
      <c r="N39" s="603"/>
      <c r="O39" s="195"/>
      <c r="P39" s="602"/>
      <c r="Q39" s="601"/>
      <c r="R39" s="601"/>
      <c r="S39" s="601"/>
      <c r="T39" s="601"/>
      <c r="U39" s="601"/>
      <c r="V39" s="195"/>
      <c r="W39" s="195"/>
      <c r="X39" s="195"/>
      <c r="Y39" s="195"/>
      <c r="Z39" s="602"/>
      <c r="AA39" s="603"/>
      <c r="AB39" s="195"/>
      <c r="AC39" s="195"/>
      <c r="AD39" s="603"/>
      <c r="AE39" s="602"/>
      <c r="AF39" s="603"/>
      <c r="AG39" s="195"/>
      <c r="AH39" s="603"/>
      <c r="AI39" s="195"/>
      <c r="AJ39" s="602"/>
      <c r="AK39" s="603"/>
      <c r="AL39" s="195"/>
      <c r="AM39" s="603"/>
      <c r="AN39" s="195"/>
      <c r="AO39" s="602"/>
      <c r="AP39" s="603"/>
      <c r="AQ39" s="195"/>
      <c r="AR39" s="603"/>
      <c r="AS39" s="195"/>
      <c r="AT39" s="582"/>
      <c r="AU39" s="582"/>
      <c r="AV39" s="582"/>
      <c r="AX39" s="582"/>
    </row>
    <row r="40" spans="1:50" x14ac:dyDescent="0.25">
      <c r="A40" s="589" t="s">
        <v>13</v>
      </c>
      <c r="B40" s="194"/>
      <c r="C40" s="194"/>
      <c r="D40" s="194"/>
      <c r="E40" s="194"/>
      <c r="F40" s="599"/>
      <c r="G40" s="194"/>
      <c r="H40" s="194"/>
      <c r="I40" s="194"/>
      <c r="J40" s="194"/>
      <c r="K40" s="599"/>
      <c r="L40" s="194"/>
      <c r="M40" s="194"/>
      <c r="N40" s="194"/>
      <c r="O40" s="194"/>
      <c r="P40" s="599"/>
      <c r="Q40" s="589"/>
      <c r="R40" s="589"/>
      <c r="S40" s="589"/>
      <c r="T40" s="589"/>
      <c r="U40" s="589"/>
      <c r="V40" s="194"/>
      <c r="W40" s="194"/>
      <c r="X40" s="194"/>
      <c r="Y40" s="194"/>
      <c r="Z40" s="599"/>
      <c r="AA40" s="194"/>
      <c r="AB40" s="194"/>
      <c r="AC40" s="194"/>
      <c r="AD40" s="194"/>
      <c r="AE40" s="599"/>
      <c r="AF40" s="194"/>
      <c r="AG40" s="194"/>
      <c r="AH40" s="194"/>
      <c r="AI40" s="194"/>
      <c r="AJ40" s="599"/>
      <c r="AK40" s="194"/>
      <c r="AL40" s="194"/>
      <c r="AM40" s="194"/>
      <c r="AN40" s="194"/>
      <c r="AO40" s="599"/>
      <c r="AP40" s="194"/>
      <c r="AQ40" s="194"/>
      <c r="AR40" s="194"/>
      <c r="AS40" s="194"/>
    </row>
    <row r="41" spans="1:50" x14ac:dyDescent="0.25">
      <c r="A41" s="600" t="s">
        <v>14</v>
      </c>
      <c r="B41" s="194"/>
      <c r="C41" s="194"/>
      <c r="D41" s="194"/>
      <c r="E41" s="194"/>
      <c r="F41" s="590"/>
      <c r="G41" s="591"/>
      <c r="H41" s="194"/>
      <c r="I41" s="194"/>
      <c r="J41" s="591"/>
      <c r="K41" s="590"/>
      <c r="L41" s="591"/>
      <c r="M41" s="194"/>
      <c r="N41" s="591"/>
      <c r="O41" s="194"/>
      <c r="P41" s="590"/>
      <c r="Q41" s="600"/>
      <c r="R41" s="600"/>
      <c r="S41" s="600"/>
      <c r="T41" s="600"/>
      <c r="U41" s="600"/>
      <c r="V41" s="194"/>
      <c r="W41" s="194"/>
      <c r="X41" s="194"/>
      <c r="Y41" s="194"/>
      <c r="Z41" s="590"/>
      <c r="AA41" s="591"/>
      <c r="AB41" s="194"/>
      <c r="AC41" s="194"/>
      <c r="AD41" s="591"/>
      <c r="AE41" s="590"/>
      <c r="AF41" s="591"/>
      <c r="AG41" s="194"/>
      <c r="AH41" s="591"/>
      <c r="AI41" s="194"/>
      <c r="AJ41" s="590"/>
      <c r="AK41" s="591"/>
      <c r="AL41" s="194"/>
      <c r="AM41" s="591"/>
      <c r="AN41" s="194"/>
      <c r="AO41" s="590"/>
      <c r="AP41" s="591"/>
      <c r="AQ41" s="194"/>
      <c r="AR41" s="591"/>
      <c r="AS41" s="194"/>
      <c r="AT41" s="582"/>
      <c r="AU41" s="582"/>
      <c r="AV41" s="582"/>
      <c r="AX41" s="582"/>
    </row>
    <row r="42" spans="1:50" x14ac:dyDescent="0.25">
      <c r="A42" s="600" t="s">
        <v>15</v>
      </c>
      <c r="B42" s="194"/>
      <c r="C42" s="194"/>
      <c r="D42" s="194"/>
      <c r="E42" s="194"/>
      <c r="F42" s="590"/>
      <c r="G42" s="591"/>
      <c r="H42" s="194"/>
      <c r="I42" s="194"/>
      <c r="J42" s="591"/>
      <c r="K42" s="590"/>
      <c r="L42" s="591"/>
      <c r="M42" s="194"/>
      <c r="N42" s="591"/>
      <c r="O42" s="194"/>
      <c r="P42" s="590"/>
      <c r="Q42" s="600"/>
      <c r="R42" s="600"/>
      <c r="S42" s="600"/>
      <c r="T42" s="600"/>
      <c r="U42" s="600"/>
      <c r="V42" s="194"/>
      <c r="W42" s="194"/>
      <c r="X42" s="194"/>
      <c r="Y42" s="194"/>
      <c r="Z42" s="590"/>
      <c r="AA42" s="591"/>
      <c r="AB42" s="194"/>
      <c r="AC42" s="194"/>
      <c r="AD42" s="591"/>
      <c r="AE42" s="590"/>
      <c r="AF42" s="591"/>
      <c r="AG42" s="194"/>
      <c r="AH42" s="591"/>
      <c r="AI42" s="194"/>
      <c r="AJ42" s="590"/>
      <c r="AK42" s="591"/>
      <c r="AL42" s="194"/>
      <c r="AM42" s="591"/>
      <c r="AN42" s="194"/>
      <c r="AO42" s="590"/>
      <c r="AP42" s="591"/>
      <c r="AQ42" s="194"/>
      <c r="AR42" s="591"/>
      <c r="AS42" s="194"/>
      <c r="AT42" s="582"/>
      <c r="AU42" s="582"/>
      <c r="AV42" s="582"/>
      <c r="AX42" s="582"/>
    </row>
    <row r="43" spans="1:50" x14ac:dyDescent="0.25">
      <c r="A43" s="600" t="s">
        <v>16</v>
      </c>
      <c r="B43" s="194"/>
      <c r="C43" s="194"/>
      <c r="D43" s="194"/>
      <c r="E43" s="194"/>
      <c r="F43" s="590"/>
      <c r="G43" s="591"/>
      <c r="H43" s="194"/>
      <c r="I43" s="194"/>
      <c r="J43" s="591"/>
      <c r="K43" s="590"/>
      <c r="L43" s="591"/>
      <c r="M43" s="194"/>
      <c r="N43" s="591"/>
      <c r="O43" s="194"/>
      <c r="P43" s="590"/>
      <c r="Q43" s="600"/>
      <c r="R43" s="600"/>
      <c r="S43" s="600"/>
      <c r="T43" s="600"/>
      <c r="U43" s="600"/>
      <c r="V43" s="194"/>
      <c r="W43" s="194"/>
      <c r="X43" s="194"/>
      <c r="Y43" s="194"/>
      <c r="Z43" s="590"/>
      <c r="AA43" s="591"/>
      <c r="AB43" s="194"/>
      <c r="AC43" s="194"/>
      <c r="AD43" s="591"/>
      <c r="AE43" s="590"/>
      <c r="AF43" s="591"/>
      <c r="AG43" s="194"/>
      <c r="AH43" s="591"/>
      <c r="AI43" s="194"/>
      <c r="AJ43" s="590"/>
      <c r="AK43" s="591"/>
      <c r="AL43" s="194"/>
      <c r="AM43" s="591"/>
      <c r="AN43" s="194"/>
      <c r="AO43" s="590"/>
      <c r="AP43" s="591"/>
      <c r="AQ43" s="194"/>
      <c r="AR43" s="591"/>
      <c r="AS43" s="194"/>
      <c r="AT43" s="582"/>
      <c r="AU43" s="582"/>
      <c r="AV43" s="582"/>
      <c r="AX43" s="582"/>
    </row>
    <row r="44" spans="1:50" x14ac:dyDescent="0.25">
      <c r="A44" s="600" t="s">
        <v>17</v>
      </c>
      <c r="B44" s="194"/>
      <c r="C44" s="194"/>
      <c r="D44" s="194"/>
      <c r="E44" s="194"/>
      <c r="F44" s="590"/>
      <c r="G44" s="591"/>
      <c r="H44" s="194"/>
      <c r="I44" s="194"/>
      <c r="J44" s="591"/>
      <c r="K44" s="590"/>
      <c r="L44" s="591"/>
      <c r="M44" s="194"/>
      <c r="N44" s="591"/>
      <c r="O44" s="194"/>
      <c r="P44" s="590"/>
      <c r="Q44" s="600"/>
      <c r="R44" s="600"/>
      <c r="S44" s="600"/>
      <c r="T44" s="600"/>
      <c r="U44" s="600"/>
      <c r="V44" s="194"/>
      <c r="W44" s="194"/>
      <c r="X44" s="194"/>
      <c r="Y44" s="194"/>
      <c r="Z44" s="590"/>
      <c r="AA44" s="591"/>
      <c r="AB44" s="194"/>
      <c r="AC44" s="194"/>
      <c r="AD44" s="591"/>
      <c r="AE44" s="590"/>
      <c r="AF44" s="591"/>
      <c r="AG44" s="194"/>
      <c r="AH44" s="591"/>
      <c r="AI44" s="194"/>
      <c r="AJ44" s="590"/>
      <c r="AK44" s="591"/>
      <c r="AL44" s="194"/>
      <c r="AM44" s="591"/>
      <c r="AN44" s="194"/>
      <c r="AO44" s="590"/>
      <c r="AP44" s="591"/>
      <c r="AQ44" s="194"/>
      <c r="AR44" s="591"/>
      <c r="AS44" s="194"/>
      <c r="AT44" s="582"/>
      <c r="AU44" s="582"/>
      <c r="AV44" s="582"/>
      <c r="AX44" s="582"/>
    </row>
    <row r="45" spans="1:50" x14ac:dyDescent="0.25">
      <c r="A45" s="601" t="s">
        <v>18</v>
      </c>
      <c r="B45" s="195"/>
      <c r="C45" s="195"/>
      <c r="D45" s="195"/>
      <c r="E45" s="195"/>
      <c r="F45" s="602"/>
      <c r="G45" s="603"/>
      <c r="H45" s="195"/>
      <c r="I45" s="195"/>
      <c r="J45" s="603"/>
      <c r="K45" s="602"/>
      <c r="L45" s="603"/>
      <c r="M45" s="195"/>
      <c r="N45" s="603"/>
      <c r="O45" s="195"/>
      <c r="P45" s="602"/>
      <c r="Q45" s="601"/>
      <c r="R45" s="601"/>
      <c r="S45" s="601"/>
      <c r="T45" s="601"/>
      <c r="U45" s="601"/>
      <c r="V45" s="195"/>
      <c r="W45" s="195"/>
      <c r="X45" s="195"/>
      <c r="Y45" s="195"/>
      <c r="Z45" s="602"/>
      <c r="AA45" s="603"/>
      <c r="AB45" s="195"/>
      <c r="AC45" s="195"/>
      <c r="AD45" s="603"/>
      <c r="AE45" s="602"/>
      <c r="AF45" s="603"/>
      <c r="AG45" s="195"/>
      <c r="AH45" s="603"/>
      <c r="AI45" s="195"/>
      <c r="AJ45" s="602"/>
      <c r="AK45" s="603"/>
      <c r="AL45" s="195"/>
      <c r="AM45" s="603"/>
      <c r="AN45" s="195"/>
      <c r="AO45" s="602"/>
      <c r="AP45" s="603"/>
      <c r="AQ45" s="195"/>
      <c r="AR45" s="603"/>
      <c r="AS45" s="195"/>
      <c r="AT45" s="582"/>
      <c r="AU45" s="582"/>
      <c r="AV45" s="582"/>
      <c r="AX45" s="582"/>
    </row>
    <row r="46" spans="1:50" x14ac:dyDescent="0.25">
      <c r="A46" s="589" t="s">
        <v>137</v>
      </c>
      <c r="B46" s="194"/>
      <c r="C46" s="194"/>
      <c r="D46" s="194"/>
      <c r="E46" s="599"/>
      <c r="F46" s="599"/>
      <c r="G46" s="590"/>
      <c r="H46" s="599"/>
      <c r="I46" s="599"/>
      <c r="J46" s="590"/>
      <c r="K46" s="599"/>
      <c r="L46" s="590"/>
      <c r="M46" s="599"/>
      <c r="N46" s="590"/>
      <c r="O46" s="599"/>
      <c r="P46" s="599"/>
      <c r="Q46" s="589"/>
      <c r="R46" s="589"/>
      <c r="S46" s="589"/>
      <c r="T46" s="589"/>
      <c r="U46" s="589"/>
      <c r="V46" s="194"/>
      <c r="W46" s="194"/>
      <c r="X46" s="194"/>
      <c r="Y46" s="599"/>
      <c r="Z46" s="599"/>
      <c r="AA46" s="590"/>
      <c r="AB46" s="599"/>
      <c r="AC46" s="599"/>
      <c r="AD46" s="590"/>
      <c r="AE46" s="599"/>
      <c r="AF46" s="590"/>
      <c r="AG46" s="599"/>
      <c r="AH46" s="590"/>
      <c r="AI46" s="599"/>
      <c r="AJ46" s="599"/>
      <c r="AK46" s="590"/>
      <c r="AL46" s="599"/>
      <c r="AM46" s="590"/>
      <c r="AN46" s="599"/>
      <c r="AO46" s="599"/>
      <c r="AP46" s="590"/>
      <c r="AQ46" s="599"/>
      <c r="AR46" s="590"/>
      <c r="AS46" s="599"/>
    </row>
    <row r="47" spans="1:50" s="589" customFormat="1" x14ac:dyDescent="0.25">
      <c r="A47" s="589" t="s">
        <v>95</v>
      </c>
      <c r="B47" s="566"/>
      <c r="C47" s="566"/>
      <c r="D47" s="566"/>
      <c r="E47" s="526"/>
      <c r="F47" s="599"/>
      <c r="G47" s="526"/>
      <c r="H47" s="526"/>
      <c r="I47" s="526"/>
      <c r="J47" s="526"/>
      <c r="K47" s="599"/>
      <c r="L47" s="526"/>
      <c r="M47" s="526"/>
      <c r="N47" s="526"/>
      <c r="O47" s="526"/>
      <c r="P47" s="599"/>
      <c r="V47" s="566"/>
      <c r="W47" s="566"/>
      <c r="X47" s="566"/>
      <c r="Y47" s="526"/>
      <c r="Z47" s="599"/>
      <c r="AA47" s="526"/>
      <c r="AB47" s="526"/>
      <c r="AC47" s="526"/>
      <c r="AD47" s="526"/>
      <c r="AE47" s="599"/>
      <c r="AF47" s="526"/>
      <c r="AG47" s="526"/>
      <c r="AH47" s="526"/>
      <c r="AI47" s="526"/>
      <c r="AJ47" s="599"/>
      <c r="AK47" s="526"/>
      <c r="AL47" s="526"/>
      <c r="AM47" s="526"/>
      <c r="AN47" s="526"/>
      <c r="AO47" s="599"/>
      <c r="AP47" s="526"/>
      <c r="AQ47" s="526"/>
      <c r="AR47" s="526"/>
      <c r="AS47" s="526"/>
    </row>
    <row r="48" spans="1:50" x14ac:dyDescent="0.25">
      <c r="A48" s="600" t="s">
        <v>21</v>
      </c>
      <c r="B48" s="481"/>
      <c r="C48" s="481"/>
      <c r="D48" s="481"/>
      <c r="E48" s="194"/>
      <c r="F48" s="590"/>
      <c r="G48" s="591"/>
      <c r="H48" s="194"/>
      <c r="I48" s="194"/>
      <c r="J48" s="591"/>
      <c r="K48" s="590"/>
      <c r="L48" s="591"/>
      <c r="M48" s="194"/>
      <c r="N48" s="591"/>
      <c r="O48" s="194"/>
      <c r="P48" s="590"/>
      <c r="Q48" s="600"/>
      <c r="R48" s="600"/>
      <c r="S48" s="600"/>
      <c r="T48" s="600"/>
      <c r="U48" s="600"/>
      <c r="V48" s="481"/>
      <c r="W48" s="481"/>
      <c r="X48" s="481"/>
      <c r="Y48" s="194"/>
      <c r="Z48" s="590"/>
      <c r="AA48" s="591"/>
      <c r="AB48" s="194"/>
      <c r="AC48" s="194"/>
      <c r="AD48" s="591"/>
      <c r="AE48" s="590"/>
      <c r="AF48" s="591"/>
      <c r="AG48" s="194"/>
      <c r="AH48" s="591"/>
      <c r="AI48" s="194"/>
      <c r="AJ48" s="590"/>
      <c r="AK48" s="591"/>
      <c r="AL48" s="194"/>
      <c r="AM48" s="591"/>
      <c r="AN48" s="194"/>
      <c r="AO48" s="590"/>
      <c r="AP48" s="591"/>
      <c r="AQ48" s="194"/>
      <c r="AR48" s="591"/>
      <c r="AS48" s="194"/>
      <c r="AT48" s="582"/>
      <c r="AU48" s="582"/>
      <c r="AV48" s="582"/>
      <c r="AX48" s="582"/>
    </row>
    <row r="49" spans="1:50" x14ac:dyDescent="0.25">
      <c r="A49" s="608" t="s">
        <v>22</v>
      </c>
      <c r="B49" s="481"/>
      <c r="C49" s="481"/>
      <c r="D49" s="481"/>
      <c r="E49" s="194"/>
      <c r="F49" s="599"/>
      <c r="G49" s="591"/>
      <c r="H49" s="194"/>
      <c r="I49" s="194"/>
      <c r="J49" s="591"/>
      <c r="K49" s="599"/>
      <c r="L49" s="591"/>
      <c r="M49" s="194"/>
      <c r="N49" s="591"/>
      <c r="O49" s="194"/>
      <c r="P49" s="599"/>
      <c r="Q49" s="608"/>
      <c r="R49" s="608"/>
      <c r="S49" s="608"/>
      <c r="T49" s="608"/>
      <c r="U49" s="608"/>
      <c r="V49" s="481"/>
      <c r="W49" s="481"/>
      <c r="X49" s="481"/>
      <c r="Y49" s="194"/>
      <c r="Z49" s="599"/>
      <c r="AA49" s="591"/>
      <c r="AB49" s="194"/>
      <c r="AC49" s="194"/>
      <c r="AD49" s="591"/>
      <c r="AE49" s="599"/>
      <c r="AF49" s="591"/>
      <c r="AG49" s="194"/>
      <c r="AH49" s="591"/>
      <c r="AI49" s="194"/>
      <c r="AJ49" s="599"/>
      <c r="AK49" s="591"/>
      <c r="AL49" s="194"/>
      <c r="AM49" s="591"/>
      <c r="AN49" s="194"/>
      <c r="AO49" s="599"/>
      <c r="AP49" s="591"/>
      <c r="AQ49" s="194"/>
      <c r="AR49" s="591"/>
      <c r="AS49" s="194"/>
    </row>
    <row r="50" spans="1:50" x14ac:dyDescent="0.25">
      <c r="A50" s="608" t="s">
        <v>23</v>
      </c>
      <c r="B50" s="619"/>
      <c r="C50" s="619"/>
      <c r="D50" s="619"/>
      <c r="E50" s="610"/>
      <c r="F50" s="620"/>
      <c r="G50" s="612"/>
      <c r="H50" s="610"/>
      <c r="I50" s="610"/>
      <c r="J50" s="612"/>
      <c r="K50" s="620"/>
      <c r="L50" s="612"/>
      <c r="M50" s="610"/>
      <c r="N50" s="612"/>
      <c r="O50" s="610"/>
      <c r="P50" s="620"/>
      <c r="Q50" s="608"/>
      <c r="R50" s="608"/>
      <c r="S50" s="608"/>
      <c r="T50" s="608"/>
      <c r="U50" s="608"/>
      <c r="V50" s="481"/>
      <c r="W50" s="481"/>
      <c r="X50" s="481"/>
      <c r="Y50" s="194"/>
      <c r="Z50" s="590"/>
      <c r="AA50" s="591"/>
      <c r="AB50" s="194"/>
      <c r="AC50" s="194"/>
      <c r="AD50" s="591"/>
      <c r="AE50" s="590"/>
      <c r="AF50" s="591"/>
      <c r="AG50" s="194"/>
      <c r="AH50" s="591"/>
      <c r="AI50" s="194"/>
      <c r="AJ50" s="590"/>
      <c r="AK50" s="591"/>
      <c r="AL50" s="194"/>
      <c r="AM50" s="591"/>
      <c r="AN50" s="194"/>
      <c r="AO50" s="590"/>
      <c r="AP50" s="591"/>
      <c r="AQ50" s="194"/>
      <c r="AR50" s="591"/>
      <c r="AS50" s="194"/>
      <c r="AT50" s="582"/>
      <c r="AU50" s="582"/>
      <c r="AV50" s="582"/>
      <c r="AX50" s="582"/>
    </row>
    <row r="51" spans="1:50" x14ac:dyDescent="0.25">
      <c r="A51" s="608" t="s">
        <v>24</v>
      </c>
      <c r="B51" s="619"/>
      <c r="C51" s="619"/>
      <c r="D51" s="619"/>
      <c r="E51" s="610"/>
      <c r="F51" s="620"/>
      <c r="G51" s="612"/>
      <c r="H51" s="610"/>
      <c r="I51" s="610"/>
      <c r="J51" s="612"/>
      <c r="K51" s="620"/>
      <c r="L51" s="612"/>
      <c r="M51" s="610"/>
      <c r="N51" s="612"/>
      <c r="O51" s="610"/>
      <c r="P51" s="620"/>
      <c r="Q51" s="608"/>
      <c r="R51" s="608"/>
      <c r="S51" s="608"/>
      <c r="T51" s="608"/>
      <c r="U51" s="608"/>
      <c r="V51" s="481"/>
      <c r="W51" s="481"/>
      <c r="X51" s="481"/>
      <c r="Y51" s="194"/>
      <c r="Z51" s="590"/>
      <c r="AA51" s="591"/>
      <c r="AB51" s="194"/>
      <c r="AC51" s="194"/>
      <c r="AD51" s="591"/>
      <c r="AE51" s="590"/>
      <c r="AF51" s="591"/>
      <c r="AG51" s="194"/>
      <c r="AH51" s="591"/>
      <c r="AI51" s="194"/>
      <c r="AJ51" s="590"/>
      <c r="AK51" s="591"/>
      <c r="AL51" s="194"/>
      <c r="AM51" s="591"/>
      <c r="AN51" s="194"/>
      <c r="AO51" s="590"/>
      <c r="AP51" s="591"/>
      <c r="AQ51" s="194"/>
      <c r="AR51" s="591"/>
      <c r="AS51" s="194"/>
      <c r="AT51" s="582"/>
      <c r="AU51" s="582"/>
      <c r="AV51" s="582"/>
      <c r="AX51" s="582"/>
    </row>
    <row r="52" spans="1:50" x14ac:dyDescent="0.25">
      <c r="A52" s="608" t="s">
        <v>25</v>
      </c>
      <c r="B52" s="619"/>
      <c r="C52" s="619"/>
      <c r="D52" s="619"/>
      <c r="E52" s="610"/>
      <c r="F52" s="620"/>
      <c r="G52" s="612"/>
      <c r="H52" s="610"/>
      <c r="I52" s="610"/>
      <c r="J52" s="612"/>
      <c r="K52" s="620"/>
      <c r="L52" s="612"/>
      <c r="M52" s="610"/>
      <c r="N52" s="612"/>
      <c r="O52" s="610"/>
      <c r="P52" s="620"/>
      <c r="Q52" s="608"/>
      <c r="R52" s="608"/>
      <c r="S52" s="608"/>
      <c r="T52" s="608"/>
      <c r="U52" s="608"/>
      <c r="V52" s="481"/>
      <c r="W52" s="481"/>
      <c r="X52" s="481"/>
      <c r="Y52" s="194"/>
      <c r="Z52" s="590"/>
      <c r="AA52" s="591"/>
      <c r="AB52" s="194"/>
      <c r="AC52" s="194"/>
      <c r="AD52" s="591"/>
      <c r="AE52" s="590"/>
      <c r="AF52" s="591"/>
      <c r="AG52" s="194"/>
      <c r="AH52" s="591"/>
      <c r="AI52" s="194"/>
      <c r="AJ52" s="590"/>
      <c r="AK52" s="591"/>
      <c r="AL52" s="194"/>
      <c r="AM52" s="591"/>
      <c r="AN52" s="194"/>
      <c r="AO52" s="590"/>
      <c r="AP52" s="591"/>
      <c r="AQ52" s="194"/>
      <c r="AR52" s="591"/>
      <c r="AS52" s="194"/>
      <c r="AT52" s="582"/>
      <c r="AU52" s="582"/>
      <c r="AV52" s="582"/>
      <c r="AX52" s="582"/>
    </row>
    <row r="53" spans="1:50" x14ac:dyDescent="0.25">
      <c r="A53" s="608" t="s">
        <v>26</v>
      </c>
      <c r="B53" s="619"/>
      <c r="C53" s="619"/>
      <c r="D53" s="619"/>
      <c r="E53" s="610"/>
      <c r="F53" s="620"/>
      <c r="G53" s="612"/>
      <c r="H53" s="610"/>
      <c r="I53" s="610"/>
      <c r="J53" s="612"/>
      <c r="K53" s="620"/>
      <c r="L53" s="612"/>
      <c r="M53" s="610"/>
      <c r="N53" s="612"/>
      <c r="O53" s="610"/>
      <c r="P53" s="620"/>
      <c r="Q53" s="608"/>
      <c r="R53" s="608"/>
      <c r="S53" s="608"/>
      <c r="T53" s="608"/>
      <c r="U53" s="608"/>
      <c r="V53" s="481"/>
      <c r="W53" s="481"/>
      <c r="X53" s="481"/>
      <c r="Y53" s="194"/>
      <c r="Z53" s="590"/>
      <c r="AA53" s="591"/>
      <c r="AB53" s="194"/>
      <c r="AC53" s="194"/>
      <c r="AD53" s="591"/>
      <c r="AE53" s="590"/>
      <c r="AF53" s="591"/>
      <c r="AG53" s="194"/>
      <c r="AH53" s="591"/>
      <c r="AI53" s="194"/>
      <c r="AJ53" s="590"/>
      <c r="AK53" s="591"/>
      <c r="AL53" s="194"/>
      <c r="AM53" s="591"/>
      <c r="AN53" s="194"/>
      <c r="AO53" s="590"/>
      <c r="AP53" s="591"/>
      <c r="AQ53" s="194"/>
      <c r="AR53" s="591"/>
      <c r="AS53" s="194"/>
      <c r="AT53" s="582"/>
      <c r="AU53" s="582"/>
      <c r="AV53" s="582"/>
      <c r="AX53" s="582"/>
    </row>
    <row r="54" spans="1:50" x14ac:dyDescent="0.25">
      <c r="A54" s="600" t="s">
        <v>27</v>
      </c>
      <c r="B54" s="481"/>
      <c r="C54" s="481"/>
      <c r="D54" s="481"/>
      <c r="E54" s="194"/>
      <c r="F54" s="590"/>
      <c r="G54" s="591"/>
      <c r="H54" s="194"/>
      <c r="I54" s="194"/>
      <c r="J54" s="591"/>
      <c r="K54" s="590"/>
      <c r="L54" s="591"/>
      <c r="M54" s="194"/>
      <c r="N54" s="591"/>
      <c r="O54" s="194"/>
      <c r="P54" s="590"/>
      <c r="Q54" s="600"/>
      <c r="R54" s="600"/>
      <c r="S54" s="600"/>
      <c r="T54" s="600"/>
      <c r="U54" s="600"/>
      <c r="V54" s="481"/>
      <c r="W54" s="481"/>
      <c r="X54" s="481"/>
      <c r="Y54" s="194"/>
      <c r="Z54" s="590"/>
      <c r="AA54" s="591"/>
      <c r="AB54" s="194"/>
      <c r="AC54" s="194"/>
      <c r="AD54" s="591"/>
      <c r="AE54" s="590"/>
      <c r="AF54" s="591"/>
      <c r="AG54" s="194"/>
      <c r="AH54" s="591"/>
      <c r="AI54" s="194"/>
      <c r="AJ54" s="590"/>
      <c r="AK54" s="591"/>
      <c r="AL54" s="194"/>
      <c r="AM54" s="591"/>
      <c r="AN54" s="194"/>
      <c r="AO54" s="590"/>
      <c r="AP54" s="591"/>
      <c r="AQ54" s="194"/>
      <c r="AR54" s="591"/>
      <c r="AS54" s="194"/>
      <c r="AT54" s="582"/>
      <c r="AU54" s="582"/>
      <c r="AV54" s="582"/>
      <c r="AX54" s="582"/>
    </row>
    <row r="55" spans="1:50" x14ac:dyDescent="0.25">
      <c r="A55" s="601" t="s">
        <v>28</v>
      </c>
      <c r="B55" s="479"/>
      <c r="C55" s="479"/>
      <c r="D55" s="479"/>
      <c r="E55" s="195"/>
      <c r="F55" s="602"/>
      <c r="G55" s="603"/>
      <c r="H55" s="195"/>
      <c r="I55" s="195"/>
      <c r="J55" s="603"/>
      <c r="K55" s="602"/>
      <c r="L55" s="603"/>
      <c r="M55" s="195"/>
      <c r="N55" s="603"/>
      <c r="O55" s="195"/>
      <c r="P55" s="602"/>
      <c r="Q55" s="601"/>
      <c r="R55" s="601"/>
      <c r="S55" s="601"/>
      <c r="T55" s="601"/>
      <c r="U55" s="601"/>
      <c r="V55" s="479"/>
      <c r="W55" s="479"/>
      <c r="X55" s="479"/>
      <c r="Y55" s="195"/>
      <c r="Z55" s="602"/>
      <c r="AA55" s="603"/>
      <c r="AB55" s="195"/>
      <c r="AC55" s="195"/>
      <c r="AD55" s="603"/>
      <c r="AE55" s="602"/>
      <c r="AF55" s="603"/>
      <c r="AG55" s="195"/>
      <c r="AH55" s="603"/>
      <c r="AI55" s="195"/>
      <c r="AJ55" s="602"/>
      <c r="AK55" s="603"/>
      <c r="AL55" s="195"/>
      <c r="AM55" s="603"/>
      <c r="AN55" s="195"/>
      <c r="AO55" s="602"/>
      <c r="AP55" s="603"/>
      <c r="AQ55" s="195"/>
      <c r="AR55" s="603"/>
      <c r="AS55" s="195"/>
      <c r="AT55" s="582"/>
      <c r="AU55" s="582"/>
      <c r="AV55" s="582"/>
      <c r="AX55" s="582"/>
    </row>
    <row r="56" spans="1:50" x14ac:dyDescent="0.25">
      <c r="A56" s="589" t="s">
        <v>175</v>
      </c>
      <c r="B56" s="194"/>
      <c r="C56" s="194"/>
      <c r="D56" s="194"/>
      <c r="E56" s="599"/>
      <c r="F56" s="599"/>
      <c r="G56" s="590"/>
      <c r="H56" s="599"/>
      <c r="I56" s="599"/>
      <c r="J56" s="590"/>
      <c r="K56" s="599"/>
      <c r="L56" s="590"/>
      <c r="M56" s="599"/>
      <c r="N56" s="590"/>
      <c r="O56" s="599"/>
      <c r="P56" s="599"/>
      <c r="Q56" s="589"/>
      <c r="R56" s="589"/>
      <c r="S56" s="589"/>
      <c r="T56" s="589"/>
      <c r="U56" s="589"/>
      <c r="V56" s="194"/>
      <c r="W56" s="194"/>
      <c r="X56" s="194"/>
      <c r="Y56" s="599"/>
      <c r="Z56" s="599"/>
      <c r="AA56" s="590"/>
      <c r="AB56" s="599"/>
      <c r="AC56" s="599"/>
      <c r="AD56" s="590"/>
      <c r="AE56" s="599"/>
      <c r="AF56" s="590"/>
      <c r="AG56" s="599"/>
      <c r="AH56" s="590"/>
      <c r="AI56" s="599"/>
      <c r="AJ56" s="599"/>
      <c r="AK56" s="590"/>
      <c r="AL56" s="599"/>
      <c r="AM56" s="590"/>
      <c r="AN56" s="599"/>
      <c r="AO56" s="599"/>
      <c r="AP56" s="590"/>
      <c r="AQ56" s="599"/>
      <c r="AR56" s="590"/>
      <c r="AS56" s="599"/>
    </row>
    <row r="57" spans="1:50" s="589" customFormat="1" x14ac:dyDescent="0.25">
      <c r="A57" s="589" t="s">
        <v>95</v>
      </c>
      <c r="B57" s="566"/>
      <c r="C57" s="566"/>
      <c r="D57" s="566"/>
      <c r="E57" s="526"/>
      <c r="F57" s="599"/>
      <c r="G57" s="526"/>
      <c r="H57" s="526"/>
      <c r="I57" s="526"/>
      <c r="J57" s="526"/>
      <c r="K57" s="599"/>
      <c r="L57" s="526"/>
      <c r="M57" s="526"/>
      <c r="N57" s="526"/>
      <c r="O57" s="526"/>
      <c r="P57" s="599"/>
      <c r="V57" s="566"/>
      <c r="W57" s="566"/>
      <c r="X57" s="566"/>
      <c r="Y57" s="526"/>
      <c r="Z57" s="599"/>
      <c r="AA57" s="526"/>
      <c r="AB57" s="526"/>
      <c r="AC57" s="526"/>
      <c r="AD57" s="526"/>
      <c r="AE57" s="599"/>
      <c r="AF57" s="526"/>
      <c r="AG57" s="526"/>
      <c r="AH57" s="526"/>
      <c r="AI57" s="526"/>
      <c r="AJ57" s="599"/>
      <c r="AK57" s="526"/>
      <c r="AL57" s="526"/>
      <c r="AM57" s="526"/>
      <c r="AN57" s="526"/>
      <c r="AO57" s="599"/>
      <c r="AP57" s="526"/>
      <c r="AQ57" s="526"/>
      <c r="AR57" s="526"/>
      <c r="AS57" s="526"/>
    </row>
    <row r="58" spans="1:50" x14ac:dyDescent="0.25">
      <c r="A58" s="600" t="s">
        <v>30</v>
      </c>
      <c r="B58" s="194"/>
      <c r="C58" s="194"/>
      <c r="D58" s="194"/>
      <c r="E58" s="194"/>
      <c r="F58" s="590"/>
      <c r="G58" s="591"/>
      <c r="H58" s="194"/>
      <c r="I58" s="194"/>
      <c r="J58" s="591"/>
      <c r="K58" s="590"/>
      <c r="L58" s="194"/>
      <c r="M58" s="194"/>
      <c r="N58" s="591"/>
      <c r="O58" s="194"/>
      <c r="P58" s="590"/>
      <c r="Q58" s="600"/>
      <c r="R58" s="600"/>
      <c r="S58" s="600"/>
      <c r="T58" s="600"/>
      <c r="U58" s="600"/>
      <c r="V58" s="194"/>
      <c r="W58" s="194"/>
      <c r="X58" s="194"/>
      <c r="Y58" s="194"/>
      <c r="Z58" s="590"/>
      <c r="AA58" s="591"/>
      <c r="AB58" s="194"/>
      <c r="AC58" s="194"/>
      <c r="AD58" s="591"/>
      <c r="AE58" s="590"/>
      <c r="AF58" s="194"/>
      <c r="AG58" s="194"/>
      <c r="AH58" s="591"/>
      <c r="AI58" s="194"/>
      <c r="AJ58" s="590"/>
      <c r="AK58" s="591"/>
      <c r="AL58" s="194"/>
      <c r="AM58" s="591"/>
      <c r="AN58" s="194"/>
      <c r="AO58" s="590"/>
      <c r="AP58" s="591"/>
      <c r="AQ58" s="194"/>
      <c r="AR58" s="591"/>
      <c r="AS58" s="194"/>
      <c r="AT58" s="582"/>
      <c r="AU58" s="582"/>
      <c r="AV58" s="582"/>
      <c r="AX58" s="582"/>
    </row>
    <row r="59" spans="1:50" x14ac:dyDescent="0.25">
      <c r="A59" s="600" t="s">
        <v>31</v>
      </c>
      <c r="B59" s="194"/>
      <c r="C59" s="194"/>
      <c r="D59" s="194"/>
      <c r="E59" s="194"/>
      <c r="F59" s="590"/>
      <c r="G59" s="591"/>
      <c r="H59" s="194"/>
      <c r="I59" s="194"/>
      <c r="J59" s="591"/>
      <c r="K59" s="590"/>
      <c r="L59" s="194"/>
      <c r="M59" s="194"/>
      <c r="N59" s="591"/>
      <c r="O59" s="194"/>
      <c r="P59" s="590"/>
      <c r="Q59" s="600"/>
      <c r="R59" s="600"/>
      <c r="S59" s="600"/>
      <c r="T59" s="600"/>
      <c r="U59" s="600"/>
      <c r="V59" s="194"/>
      <c r="W59" s="194"/>
      <c r="X59" s="194"/>
      <c r="Y59" s="194"/>
      <c r="Z59" s="590"/>
      <c r="AA59" s="591"/>
      <c r="AB59" s="194"/>
      <c r="AC59" s="194"/>
      <c r="AD59" s="591"/>
      <c r="AE59" s="590"/>
      <c r="AF59" s="194"/>
      <c r="AG59" s="194"/>
      <c r="AH59" s="591"/>
      <c r="AI59" s="194"/>
      <c r="AJ59" s="590"/>
      <c r="AK59" s="591"/>
      <c r="AL59" s="194"/>
      <c r="AM59" s="591"/>
      <c r="AN59" s="194"/>
      <c r="AO59" s="590"/>
      <c r="AP59" s="591"/>
      <c r="AQ59" s="194"/>
      <c r="AR59" s="591"/>
      <c r="AS59" s="194"/>
      <c r="AT59" s="582"/>
      <c r="AU59" s="582"/>
      <c r="AV59" s="582"/>
      <c r="AX59" s="582"/>
    </row>
    <row r="60" spans="1:50" ht="13.8" thickBot="1" x14ac:dyDescent="0.3">
      <c r="A60" s="621" t="s">
        <v>28</v>
      </c>
      <c r="B60" s="622"/>
      <c r="C60" s="622"/>
      <c r="D60" s="622"/>
      <c r="E60" s="622"/>
      <c r="F60" s="623"/>
      <c r="G60" s="624"/>
      <c r="H60" s="622"/>
      <c r="I60" s="622"/>
      <c r="J60" s="624"/>
      <c r="K60" s="623"/>
      <c r="L60" s="622"/>
      <c r="M60" s="622"/>
      <c r="N60" s="624"/>
      <c r="O60" s="622"/>
      <c r="P60" s="623"/>
      <c r="Q60" s="621"/>
      <c r="R60" s="621"/>
      <c r="S60" s="621"/>
      <c r="T60" s="621"/>
      <c r="U60" s="621"/>
      <c r="V60" s="622"/>
      <c r="W60" s="622"/>
      <c r="X60" s="622"/>
      <c r="Y60" s="622"/>
      <c r="Z60" s="623"/>
      <c r="AA60" s="624"/>
      <c r="AB60" s="622"/>
      <c r="AC60" s="622"/>
      <c r="AD60" s="624"/>
      <c r="AE60" s="623"/>
      <c r="AF60" s="622"/>
      <c r="AG60" s="622"/>
      <c r="AH60" s="624"/>
      <c r="AI60" s="622"/>
      <c r="AJ60" s="623"/>
      <c r="AK60" s="624"/>
      <c r="AL60" s="622"/>
      <c r="AM60" s="624"/>
      <c r="AN60" s="622"/>
      <c r="AO60" s="623"/>
      <c r="AP60" s="624"/>
      <c r="AQ60" s="622"/>
      <c r="AR60" s="624"/>
      <c r="AS60" s="622"/>
      <c r="AT60" s="582"/>
      <c r="AU60" s="582"/>
      <c r="AV60" s="582"/>
      <c r="AX60" s="582"/>
    </row>
    <row r="61" spans="1:50" x14ac:dyDescent="0.25">
      <c r="A61" s="617"/>
      <c r="B61" s="588"/>
      <c r="C61" s="588"/>
      <c r="D61" s="588"/>
      <c r="E61" s="588"/>
      <c r="F61" s="588"/>
      <c r="G61" s="588"/>
      <c r="H61" s="588"/>
      <c r="I61" s="588"/>
      <c r="J61" s="588"/>
      <c r="K61" s="588"/>
      <c r="L61" s="588"/>
      <c r="M61" s="588"/>
      <c r="N61" s="588"/>
      <c r="O61" s="588"/>
      <c r="P61" s="588"/>
      <c r="Q61" s="617"/>
      <c r="R61" s="617"/>
      <c r="S61" s="617"/>
      <c r="T61" s="617"/>
      <c r="U61" s="617"/>
      <c r="V61" s="588"/>
      <c r="W61" s="588"/>
      <c r="X61" s="588"/>
      <c r="Y61" s="588"/>
      <c r="Z61" s="588"/>
      <c r="AA61" s="588"/>
      <c r="AB61" s="588"/>
      <c r="AC61" s="588"/>
      <c r="AD61" s="588"/>
      <c r="AE61" s="588"/>
      <c r="AF61" s="588"/>
      <c r="AG61" s="588"/>
      <c r="AH61" s="588"/>
      <c r="AI61" s="588"/>
      <c r="AJ61" s="588"/>
      <c r="AK61" s="588"/>
      <c r="AL61" s="588"/>
      <c r="AM61" s="588"/>
      <c r="AN61" s="588"/>
      <c r="AO61" s="588"/>
      <c r="AP61" s="590"/>
      <c r="AQ61" s="617"/>
      <c r="AR61" s="590"/>
      <c r="AS61" s="617"/>
    </row>
    <row r="62" spans="1:50" x14ac:dyDescent="0.25">
      <c r="A62" s="595" t="s">
        <v>35</v>
      </c>
      <c r="B62" s="588"/>
      <c r="C62" s="588"/>
      <c r="D62" s="588"/>
      <c r="E62" s="588"/>
      <c r="F62" s="588"/>
      <c r="G62" s="588"/>
      <c r="H62" s="588"/>
      <c r="I62" s="588"/>
      <c r="J62" s="588"/>
      <c r="K62" s="588"/>
      <c r="L62" s="588"/>
      <c r="M62" s="588"/>
      <c r="N62" s="588"/>
      <c r="O62" s="588"/>
      <c r="P62" s="588"/>
      <c r="Q62" s="595"/>
      <c r="R62" s="595"/>
      <c r="S62" s="595"/>
      <c r="T62" s="595"/>
      <c r="U62" s="595"/>
      <c r="V62" s="588"/>
      <c r="W62" s="588"/>
      <c r="X62" s="588"/>
      <c r="Y62" s="588"/>
      <c r="Z62" s="588"/>
      <c r="AA62" s="588"/>
      <c r="AB62" s="588"/>
      <c r="AC62" s="588"/>
      <c r="AD62" s="588"/>
      <c r="AE62" s="588"/>
      <c r="AF62" s="588"/>
      <c r="AG62" s="588"/>
      <c r="AH62" s="588"/>
      <c r="AI62" s="588"/>
      <c r="AJ62" s="588"/>
      <c r="AK62" s="588"/>
      <c r="AL62" s="588"/>
      <c r="AM62" s="588"/>
      <c r="AN62" s="588"/>
      <c r="AO62" s="588"/>
      <c r="AP62" s="590"/>
      <c r="AQ62" s="617"/>
      <c r="AR62" s="590"/>
      <c r="AS62" s="617"/>
    </row>
    <row r="63" spans="1:50" s="627" customFormat="1" ht="15.6" x14ac:dyDescent="0.25">
      <c r="A63" s="625"/>
      <c r="B63" s="626"/>
      <c r="C63" s="626"/>
      <c r="D63" s="626"/>
      <c r="E63" s="626"/>
      <c r="F63" s="626"/>
      <c r="G63" s="626"/>
      <c r="H63" s="626"/>
      <c r="I63" s="626"/>
      <c r="J63" s="626"/>
      <c r="K63" s="626"/>
      <c r="L63" s="626"/>
      <c r="M63" s="626"/>
      <c r="N63" s="626"/>
      <c r="O63" s="626"/>
      <c r="P63" s="626"/>
      <c r="Q63" s="625"/>
      <c r="R63" s="625"/>
      <c r="S63" s="625"/>
      <c r="T63" s="625"/>
      <c r="U63" s="625"/>
      <c r="V63" s="626"/>
      <c r="W63" s="626"/>
      <c r="X63" s="626"/>
      <c r="Y63" s="626"/>
      <c r="Z63" s="626"/>
      <c r="AA63" s="626"/>
      <c r="AB63" s="626"/>
      <c r="AC63" s="626"/>
      <c r="AD63" s="626"/>
      <c r="AE63" s="626"/>
      <c r="AF63" s="626"/>
      <c r="AG63" s="626"/>
      <c r="AH63" s="626"/>
      <c r="AI63" s="626"/>
      <c r="AJ63" s="626"/>
      <c r="AK63" s="626"/>
      <c r="AL63" s="626"/>
      <c r="AM63" s="626"/>
      <c r="AN63" s="626"/>
      <c r="AO63" s="626"/>
      <c r="AP63" s="590"/>
    </row>
    <row r="64" spans="1:50" s="627" customFormat="1" ht="15.6" x14ac:dyDescent="0.25">
      <c r="A64" s="512"/>
      <c r="B64" s="626"/>
      <c r="C64" s="626"/>
      <c r="D64" s="626"/>
      <c r="E64" s="626"/>
      <c r="F64" s="626"/>
      <c r="G64" s="626"/>
      <c r="H64" s="626"/>
      <c r="I64" s="626"/>
      <c r="J64" s="626"/>
      <c r="K64" s="626"/>
      <c r="L64" s="626"/>
      <c r="M64" s="626"/>
      <c r="N64" s="626"/>
      <c r="O64" s="626"/>
      <c r="P64" s="626"/>
      <c r="Q64" s="512"/>
      <c r="R64" s="512"/>
      <c r="S64" s="512"/>
      <c r="T64" s="512"/>
      <c r="U64" s="512"/>
      <c r="V64" s="626"/>
      <c r="W64" s="626"/>
      <c r="X64" s="626"/>
      <c r="Y64" s="626"/>
      <c r="Z64" s="626"/>
      <c r="AA64" s="626"/>
      <c r="AB64" s="626"/>
      <c r="AC64" s="626"/>
      <c r="AD64" s="626"/>
      <c r="AE64" s="626"/>
      <c r="AF64" s="626"/>
      <c r="AG64" s="626"/>
      <c r="AH64" s="626"/>
      <c r="AI64" s="626"/>
      <c r="AJ64" s="626"/>
      <c r="AK64" s="626"/>
      <c r="AL64" s="626"/>
      <c r="AM64" s="626"/>
      <c r="AN64" s="626"/>
      <c r="AO64" s="626"/>
    </row>
    <row r="65" spans="1:45" s="627" customFormat="1" ht="15.6" x14ac:dyDescent="0.25">
      <c r="A65" s="625"/>
      <c r="B65" s="628"/>
      <c r="C65" s="628"/>
      <c r="D65" s="628"/>
      <c r="E65" s="628"/>
      <c r="F65" s="628"/>
      <c r="G65" s="628"/>
      <c r="H65" s="628"/>
      <c r="I65" s="628"/>
      <c r="J65" s="628"/>
      <c r="K65" s="628"/>
      <c r="L65" s="628"/>
      <c r="M65" s="628"/>
      <c r="N65" s="628"/>
      <c r="O65" s="628"/>
      <c r="P65" s="628"/>
      <c r="Q65" s="625"/>
      <c r="R65" s="625"/>
      <c r="S65" s="625"/>
      <c r="T65" s="625"/>
      <c r="U65" s="625"/>
      <c r="V65" s="626"/>
      <c r="W65" s="626"/>
      <c r="X65" s="626"/>
      <c r="Y65" s="626"/>
      <c r="Z65" s="626"/>
      <c r="AA65" s="626"/>
      <c r="AB65" s="626"/>
      <c r="AC65" s="626"/>
      <c r="AD65" s="626"/>
      <c r="AE65" s="626"/>
      <c r="AF65" s="626"/>
      <c r="AG65" s="626"/>
      <c r="AH65" s="626"/>
      <c r="AI65" s="626"/>
      <c r="AJ65" s="626"/>
      <c r="AK65" s="626"/>
      <c r="AL65" s="626"/>
      <c r="AM65" s="626"/>
      <c r="AN65" s="626"/>
      <c r="AO65" s="626"/>
    </row>
    <row r="66" spans="1:45" s="627" customFormat="1" ht="15.6" x14ac:dyDescent="0.25">
      <c r="A66" s="625"/>
      <c r="B66" s="625"/>
      <c r="C66" s="625"/>
      <c r="D66" s="625"/>
      <c r="E66" s="625"/>
      <c r="F66" s="625"/>
      <c r="G66" s="625"/>
      <c r="H66" s="625"/>
      <c r="I66" s="625"/>
      <c r="J66" s="625"/>
      <c r="K66" s="625"/>
      <c r="L66" s="625"/>
      <c r="M66" s="625"/>
      <c r="N66" s="625"/>
      <c r="O66" s="625"/>
      <c r="P66" s="625"/>
      <c r="Q66" s="625"/>
      <c r="R66" s="625"/>
      <c r="S66" s="625"/>
      <c r="T66" s="625"/>
      <c r="U66" s="625"/>
      <c r="V66" s="629"/>
      <c r="W66" s="629"/>
      <c r="X66" s="629"/>
      <c r="Y66" s="629"/>
      <c r="Z66" s="629"/>
      <c r="AA66" s="629"/>
      <c r="AB66" s="629"/>
      <c r="AC66" s="629"/>
      <c r="AD66" s="629"/>
      <c r="AE66" s="629"/>
      <c r="AF66" s="629"/>
      <c r="AG66" s="629"/>
      <c r="AH66" s="629"/>
      <c r="AI66" s="629"/>
      <c r="AJ66" s="629"/>
      <c r="AK66" s="629"/>
      <c r="AL66" s="629"/>
      <c r="AM66" s="629"/>
      <c r="AN66" s="629"/>
      <c r="AO66" s="629"/>
    </row>
    <row r="67" spans="1:45" s="627" customFormat="1" ht="15.6" x14ac:dyDescent="0.25">
      <c r="A67" s="625"/>
      <c r="B67" s="625"/>
      <c r="C67" s="625"/>
      <c r="D67" s="625"/>
      <c r="E67" s="625"/>
      <c r="F67" s="625"/>
      <c r="G67" s="625"/>
      <c r="H67" s="625"/>
      <c r="I67" s="625"/>
      <c r="J67" s="625"/>
      <c r="K67" s="625"/>
      <c r="L67" s="625"/>
      <c r="M67" s="625"/>
      <c r="N67" s="625"/>
      <c r="O67" s="625"/>
      <c r="P67" s="625"/>
      <c r="Q67" s="625"/>
      <c r="R67" s="625"/>
      <c r="S67" s="625"/>
      <c r="T67" s="625"/>
      <c r="U67" s="625"/>
      <c r="V67" s="629"/>
      <c r="W67" s="629"/>
      <c r="X67" s="629"/>
      <c r="Y67" s="629"/>
      <c r="Z67" s="629"/>
      <c r="AA67" s="629"/>
      <c r="AB67" s="629"/>
      <c r="AC67" s="629"/>
      <c r="AD67" s="629"/>
      <c r="AE67" s="629"/>
      <c r="AF67" s="629"/>
      <c r="AG67" s="629"/>
      <c r="AH67" s="629"/>
      <c r="AI67" s="629"/>
      <c r="AJ67" s="629"/>
      <c r="AK67" s="629"/>
      <c r="AL67" s="629"/>
      <c r="AM67" s="629"/>
      <c r="AN67" s="629"/>
      <c r="AO67" s="629"/>
    </row>
    <row r="68" spans="1:45" x14ac:dyDescent="0.25">
      <c r="A68" s="630"/>
      <c r="B68" s="630"/>
      <c r="C68" s="630"/>
      <c r="D68" s="630"/>
      <c r="E68" s="630"/>
      <c r="F68" s="630"/>
      <c r="G68" s="630"/>
      <c r="H68" s="630"/>
      <c r="I68" s="630"/>
      <c r="J68" s="630"/>
      <c r="K68" s="630"/>
      <c r="L68" s="630"/>
      <c r="M68" s="630"/>
      <c r="N68" s="630"/>
      <c r="O68" s="630"/>
      <c r="P68" s="630"/>
      <c r="Q68" s="630"/>
      <c r="R68" s="630"/>
      <c r="S68" s="630"/>
      <c r="T68" s="630"/>
      <c r="U68" s="630"/>
      <c r="V68" s="628"/>
      <c r="W68" s="628"/>
      <c r="X68" s="628"/>
      <c r="Y68" s="628"/>
      <c r="Z68" s="628"/>
      <c r="AA68" s="628"/>
      <c r="AB68" s="628"/>
      <c r="AC68" s="628"/>
      <c r="AD68" s="628"/>
      <c r="AE68" s="628"/>
      <c r="AF68" s="628"/>
      <c r="AG68" s="628"/>
      <c r="AH68" s="628"/>
      <c r="AI68" s="628"/>
      <c r="AJ68" s="628"/>
      <c r="AK68" s="628"/>
      <c r="AL68" s="628"/>
      <c r="AM68" s="628"/>
      <c r="AN68" s="628"/>
      <c r="AO68" s="628"/>
    </row>
    <row r="69" spans="1:45" s="627" customFormat="1" ht="13.5" customHeight="1" x14ac:dyDescent="0.25">
      <c r="A69" s="1004" t="s">
        <v>49</v>
      </c>
      <c r="B69" s="1004"/>
      <c r="C69" s="1004"/>
      <c r="D69" s="1004"/>
      <c r="E69" s="1004"/>
      <c r="F69" s="1004"/>
      <c r="G69" s="1004"/>
      <c r="H69" s="1004"/>
      <c r="I69" s="1004"/>
      <c r="J69" s="1004"/>
      <c r="K69" s="1004"/>
      <c r="L69" s="1004"/>
      <c r="M69" s="1004"/>
      <c r="N69" s="1004"/>
      <c r="O69" s="1004"/>
      <c r="P69" s="1004"/>
      <c r="Q69" s="1004"/>
      <c r="R69" s="1004"/>
      <c r="S69" s="1004"/>
      <c r="T69" s="1004"/>
      <c r="U69" s="1004"/>
      <c r="V69" s="1004"/>
      <c r="W69" s="1004"/>
      <c r="X69" s="1004"/>
      <c r="Y69" s="1004"/>
      <c r="Z69" s="1004"/>
      <c r="AA69" s="1004"/>
      <c r="AB69" s="1004"/>
      <c r="AC69" s="1004"/>
      <c r="AD69" s="1004"/>
      <c r="AE69" s="1004"/>
      <c r="AF69" s="1004"/>
      <c r="AG69" s="1004"/>
      <c r="AH69" s="1004"/>
      <c r="AI69" s="1004"/>
      <c r="AJ69" s="1004"/>
      <c r="AK69" s="1004"/>
      <c r="AL69" s="1004"/>
      <c r="AM69" s="1004"/>
      <c r="AN69" s="1004"/>
      <c r="AO69" s="1004"/>
      <c r="AP69" s="1004"/>
      <c r="AQ69" s="1004"/>
      <c r="AR69" s="1004"/>
      <c r="AS69" s="1004"/>
    </row>
    <row r="70" spans="1:45" s="627" customFormat="1" x14ac:dyDescent="0.25">
      <c r="A70" s="1004"/>
      <c r="B70" s="1004"/>
      <c r="C70" s="1004"/>
      <c r="D70" s="1004"/>
      <c r="E70" s="1004"/>
      <c r="F70" s="1004"/>
      <c r="G70" s="1004"/>
      <c r="H70" s="1004"/>
      <c r="I70" s="1004"/>
      <c r="J70" s="1004"/>
      <c r="K70" s="1004"/>
      <c r="L70" s="1004"/>
      <c r="M70" s="1004"/>
      <c r="N70" s="1004"/>
      <c r="O70" s="1004"/>
      <c r="P70" s="1004"/>
      <c r="Q70" s="1004"/>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4"/>
      <c r="AR70" s="1004"/>
      <c r="AS70" s="1004"/>
    </row>
    <row r="71" spans="1:45" s="627" customFormat="1" x14ac:dyDescent="0.25">
      <c r="A71" s="1004"/>
      <c r="B71" s="1004"/>
      <c r="C71" s="1004"/>
      <c r="D71" s="1004"/>
      <c r="E71" s="1004"/>
      <c r="F71" s="1004"/>
      <c r="G71" s="1004"/>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row>
    <row r="72" spans="1:45" s="627" customFormat="1" x14ac:dyDescent="0.25">
      <c r="V72" s="629"/>
      <c r="W72" s="629"/>
      <c r="X72" s="629"/>
      <c r="Y72" s="629"/>
      <c r="Z72" s="629"/>
      <c r="AA72" s="629"/>
      <c r="AB72" s="629"/>
      <c r="AC72" s="629"/>
      <c r="AD72" s="629"/>
      <c r="AE72" s="629"/>
      <c r="AF72" s="629"/>
      <c r="AG72" s="629"/>
      <c r="AH72" s="629"/>
      <c r="AI72" s="629"/>
      <c r="AJ72" s="629"/>
      <c r="AK72" s="629"/>
      <c r="AL72" s="629"/>
      <c r="AM72" s="629"/>
      <c r="AN72" s="629"/>
      <c r="AO72" s="629"/>
    </row>
    <row r="73" spans="1:45" ht="15" customHeight="1" x14ac:dyDescent="0.25">
      <c r="A73" s="1005" t="s">
        <v>176</v>
      </c>
      <c r="B73" s="1005"/>
      <c r="C73" s="1005"/>
      <c r="D73" s="1005"/>
      <c r="E73" s="1005"/>
      <c r="F73" s="1005"/>
      <c r="G73" s="1005"/>
      <c r="H73" s="1005"/>
      <c r="I73" s="1005"/>
      <c r="J73" s="1005"/>
      <c r="K73" s="1005"/>
      <c r="L73" s="1005"/>
      <c r="M73" s="1005"/>
      <c r="N73" s="1005"/>
      <c r="O73" s="1005"/>
      <c r="P73" s="1005"/>
      <c r="Q73" s="1005"/>
      <c r="R73" s="1005"/>
      <c r="S73" s="1005"/>
      <c r="T73" s="1005"/>
      <c r="U73" s="1005"/>
      <c r="V73" s="1005"/>
      <c r="W73" s="1005"/>
      <c r="X73" s="1005"/>
      <c r="Y73" s="1005"/>
      <c r="Z73" s="1005"/>
      <c r="AA73" s="1005"/>
      <c r="AB73" s="1005"/>
      <c r="AC73" s="1005"/>
      <c r="AD73" s="1005"/>
      <c r="AE73" s="1005"/>
      <c r="AF73" s="1005"/>
      <c r="AG73" s="1005"/>
      <c r="AH73" s="1005"/>
      <c r="AI73" s="1005"/>
      <c r="AJ73" s="1005"/>
      <c r="AK73" s="1005"/>
      <c r="AL73" s="1005"/>
      <c r="AM73" s="1005"/>
      <c r="AN73" s="1005"/>
      <c r="AO73" s="1005"/>
      <c r="AP73" s="1005"/>
      <c r="AQ73" s="1005"/>
      <c r="AR73" s="1005"/>
      <c r="AS73" s="1005"/>
    </row>
    <row r="74" spans="1:45" x14ac:dyDescent="0.25">
      <c r="A74" s="1005"/>
      <c r="B74" s="1005"/>
      <c r="C74" s="1005"/>
      <c r="D74" s="1005"/>
      <c r="E74" s="1005"/>
      <c r="F74" s="1005"/>
      <c r="G74" s="1005"/>
      <c r="H74" s="1005"/>
      <c r="I74" s="1005"/>
      <c r="J74" s="1005"/>
      <c r="K74" s="1005"/>
      <c r="L74" s="1005"/>
      <c r="M74" s="1005"/>
      <c r="N74" s="1005"/>
      <c r="O74" s="1005"/>
      <c r="P74" s="1005"/>
      <c r="Q74" s="1005"/>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5"/>
      <c r="AR74" s="1005"/>
      <c r="AS74" s="1005"/>
    </row>
    <row r="75" spans="1:45" x14ac:dyDescent="0.25">
      <c r="A75" s="1005"/>
      <c r="B75" s="1005"/>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row>
    <row r="76" spans="1:45" x14ac:dyDescent="0.25">
      <c r="A76" s="1005"/>
      <c r="B76" s="1005"/>
      <c r="C76" s="1005"/>
      <c r="D76" s="1005"/>
      <c r="E76" s="1005"/>
      <c r="F76" s="1005"/>
      <c r="G76" s="1005"/>
      <c r="H76" s="1005"/>
      <c r="I76" s="1005"/>
      <c r="J76" s="1005"/>
      <c r="K76" s="1005"/>
      <c r="L76" s="1005"/>
      <c r="M76" s="1005"/>
      <c r="N76" s="1005"/>
      <c r="O76" s="1005"/>
      <c r="P76" s="1005"/>
      <c r="Q76" s="1005"/>
      <c r="R76" s="1005"/>
      <c r="S76" s="1005"/>
      <c r="T76" s="1005"/>
      <c r="U76" s="1005"/>
      <c r="V76" s="1005"/>
      <c r="W76" s="1005"/>
      <c r="X76" s="1005"/>
      <c r="Y76" s="1005"/>
      <c r="Z76" s="1005"/>
      <c r="AA76" s="1005"/>
      <c r="AB76" s="1005"/>
      <c r="AC76" s="1005"/>
      <c r="AD76" s="1005"/>
      <c r="AE76" s="1005"/>
      <c r="AF76" s="1005"/>
      <c r="AG76" s="1005"/>
      <c r="AH76" s="1005"/>
      <c r="AI76" s="1005"/>
      <c r="AJ76" s="1005"/>
      <c r="AK76" s="1005"/>
      <c r="AL76" s="1005"/>
      <c r="AM76" s="1005"/>
      <c r="AN76" s="1005"/>
      <c r="AO76" s="1005"/>
      <c r="AP76" s="1005"/>
      <c r="AQ76" s="1005"/>
      <c r="AR76" s="1005"/>
      <c r="AS76" s="1005"/>
    </row>
    <row r="77" spans="1:45" x14ac:dyDescent="0.25">
      <c r="A77" s="1005"/>
      <c r="B77" s="1005"/>
      <c r="C77" s="1005"/>
      <c r="D77" s="1005"/>
      <c r="E77" s="1005"/>
      <c r="F77" s="1005"/>
      <c r="G77" s="1005"/>
      <c r="H77" s="1005"/>
      <c r="I77" s="1005"/>
      <c r="J77" s="1005"/>
      <c r="K77" s="1005"/>
      <c r="L77" s="1005"/>
      <c r="M77" s="1005"/>
      <c r="N77" s="1005"/>
      <c r="O77" s="1005"/>
      <c r="P77" s="1005"/>
      <c r="Q77" s="1005"/>
      <c r="R77" s="1005"/>
      <c r="S77" s="1005"/>
      <c r="T77" s="1005"/>
      <c r="U77" s="1005"/>
      <c r="V77" s="1005"/>
      <c r="W77" s="1005"/>
      <c r="X77" s="1005"/>
      <c r="Y77" s="1005"/>
      <c r="Z77" s="1005"/>
      <c r="AA77" s="1005"/>
      <c r="AB77" s="1005"/>
      <c r="AC77" s="1005"/>
      <c r="AD77" s="1005"/>
      <c r="AE77" s="1005"/>
      <c r="AF77" s="1005"/>
      <c r="AG77" s="1005"/>
      <c r="AH77" s="1005"/>
      <c r="AI77" s="1005"/>
      <c r="AJ77" s="1005"/>
      <c r="AK77" s="1005"/>
      <c r="AL77" s="1005"/>
      <c r="AM77" s="1005"/>
      <c r="AN77" s="1005"/>
      <c r="AO77" s="1005"/>
      <c r="AP77" s="1005"/>
      <c r="AQ77" s="1005"/>
      <c r="AR77" s="1005"/>
      <c r="AS77" s="1005"/>
    </row>
    <row r="78" spans="1:45" x14ac:dyDescent="0.25">
      <c r="A78" s="1005"/>
      <c r="B78" s="1005"/>
      <c r="C78" s="1005"/>
      <c r="D78" s="1005"/>
      <c r="E78" s="1005"/>
      <c r="F78" s="1005"/>
      <c r="G78" s="1005"/>
      <c r="H78" s="1005"/>
      <c r="I78" s="1005"/>
      <c r="J78" s="1005"/>
      <c r="K78" s="1005"/>
      <c r="L78" s="1005"/>
      <c r="M78" s="1005"/>
      <c r="N78" s="1005"/>
      <c r="O78" s="1005"/>
      <c r="P78" s="1005"/>
      <c r="Q78" s="1005"/>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row>
    <row r="79" spans="1:45" x14ac:dyDescent="0.25">
      <c r="A79" s="1005"/>
      <c r="B79" s="1005"/>
      <c r="C79" s="1005"/>
      <c r="D79" s="1005"/>
      <c r="E79" s="1005"/>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row>
    <row r="80" spans="1:45" x14ac:dyDescent="0.25">
      <c r="A80" s="1005"/>
      <c r="B80" s="1005"/>
      <c r="C80" s="1005"/>
      <c r="D80" s="1005"/>
      <c r="E80" s="1005"/>
      <c r="F80" s="1005"/>
      <c r="G80" s="1005"/>
      <c r="H80" s="1005"/>
      <c r="I80" s="1005"/>
      <c r="J80" s="1005"/>
      <c r="K80" s="1005"/>
      <c r="L80" s="1005"/>
      <c r="M80" s="1005"/>
      <c r="N80" s="1005"/>
      <c r="O80" s="1005"/>
      <c r="P80" s="1005"/>
      <c r="Q80" s="1005"/>
      <c r="R80" s="1005"/>
      <c r="S80" s="1005"/>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row>
    <row r="81" spans="1:45" x14ac:dyDescent="0.25">
      <c r="A81" s="1005"/>
      <c r="B81" s="1005"/>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row>
    <row r="82" spans="1:45" x14ac:dyDescent="0.25">
      <c r="A82" s="1005"/>
      <c r="B82" s="1005"/>
      <c r="C82" s="1005"/>
      <c r="D82" s="1005"/>
      <c r="E82" s="1005"/>
      <c r="F82" s="1005"/>
      <c r="G82" s="1005"/>
      <c r="H82" s="1005"/>
      <c r="I82" s="1005"/>
      <c r="J82" s="1005"/>
      <c r="K82" s="1005"/>
      <c r="L82" s="1005"/>
      <c r="M82" s="1005"/>
      <c r="N82" s="1005"/>
      <c r="O82" s="1005"/>
      <c r="P82" s="1005"/>
      <c r="Q82" s="1005"/>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row>
    <row r="83" spans="1:45" x14ac:dyDescent="0.25">
      <c r="A83" s="1005"/>
      <c r="B83" s="1005"/>
      <c r="C83" s="1005"/>
      <c r="D83" s="1005"/>
      <c r="E83" s="1005"/>
      <c r="F83" s="1005"/>
      <c r="G83" s="1005"/>
      <c r="H83" s="1005"/>
      <c r="I83" s="1005"/>
      <c r="J83" s="1005"/>
      <c r="K83" s="1005"/>
      <c r="L83" s="1005"/>
      <c r="M83" s="1005"/>
      <c r="N83" s="1005"/>
      <c r="O83" s="1005"/>
      <c r="P83" s="1005"/>
      <c r="Q83" s="1005"/>
      <c r="R83" s="1005"/>
      <c r="S83" s="1005"/>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row>
    <row r="84" spans="1:45" x14ac:dyDescent="0.25">
      <c r="A84" s="1005"/>
      <c r="B84" s="1005"/>
      <c r="C84" s="1005"/>
      <c r="D84" s="1005"/>
      <c r="E84" s="1005"/>
      <c r="F84" s="1005"/>
      <c r="G84" s="1005"/>
      <c r="H84" s="1005"/>
      <c r="I84" s="1005"/>
      <c r="J84" s="1005"/>
      <c r="K84" s="1005"/>
      <c r="L84" s="1005"/>
      <c r="M84" s="1005"/>
      <c r="N84" s="1005"/>
      <c r="O84" s="1005"/>
      <c r="P84" s="1005"/>
      <c r="Q84" s="1005"/>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row>
    <row r="85" spans="1:45" x14ac:dyDescent="0.2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row>
    <row r="86" spans="1:45" x14ac:dyDescent="0.25">
      <c r="A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row>
    <row r="87" spans="1:45" x14ac:dyDescent="0.25">
      <c r="A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row>
    <row r="88" spans="1:45" x14ac:dyDescent="0.25">
      <c r="A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row>
  </sheetData>
  <mergeCells count="26">
    <mergeCell ref="V2:Y2"/>
    <mergeCell ref="B3:E3"/>
    <mergeCell ref="G3:J3"/>
    <mergeCell ref="L3:O3"/>
    <mergeCell ref="Q3:T3"/>
    <mergeCell ref="V3:Y3"/>
    <mergeCell ref="AA3:AD3"/>
    <mergeCell ref="AF3:AI3"/>
    <mergeCell ref="AK3:AN3"/>
    <mergeCell ref="AP3:AS3"/>
    <mergeCell ref="B5:E5"/>
    <mergeCell ref="G5:J5"/>
    <mergeCell ref="L5:O5"/>
    <mergeCell ref="Q5:T5"/>
    <mergeCell ref="V5:Y5"/>
    <mergeCell ref="AA5:AD5"/>
    <mergeCell ref="A69:AS71"/>
    <mergeCell ref="A73:AS84"/>
    <mergeCell ref="AF5:AI5"/>
    <mergeCell ref="AK5:AN5"/>
    <mergeCell ref="AP5:AS5"/>
    <mergeCell ref="V33:Y33"/>
    <mergeCell ref="AA33:AD33"/>
    <mergeCell ref="AF33:AI33"/>
    <mergeCell ref="AK33:AN33"/>
    <mergeCell ref="AP33:AS33"/>
  </mergeCells>
  <pageMargins left="0.74803149606299213" right="0.74803149606299213" top="0.98425196850393704" bottom="0.98425196850393704" header="0.51181102362204722" footer="0.51181102362204722"/>
  <pageSetup paperSize="8" scale="48" fitToWidth="2"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D85"/>
  <sheetViews>
    <sheetView zoomScale="70" zoomScaleNormal="70" workbookViewId="0">
      <pane xSplit="16" ySplit="4" topLeftCell="Q5" activePane="bottomRight" state="frozen"/>
      <selection pane="topRight" activeCell="Q1" sqref="Q1"/>
      <selection pane="bottomLeft" activeCell="A5" sqref="A5"/>
      <selection pane="bottomRight" activeCell="A2" sqref="A2"/>
    </sheetView>
  </sheetViews>
  <sheetFormatPr defaultRowHeight="13.2" x14ac:dyDescent="0.25"/>
  <cols>
    <col min="1" max="1" width="30.5546875" style="581" customWidth="1"/>
    <col min="2" max="5" width="15.5546875" style="581" hidden="1" customWidth="1"/>
    <col min="6" max="6" width="4.5546875" style="581" hidden="1" customWidth="1"/>
    <col min="7" max="10" width="15.5546875" style="581" hidden="1" customWidth="1"/>
    <col min="11" max="11" width="5" style="581" hidden="1" customWidth="1"/>
    <col min="12" max="15" width="15.5546875" style="581" hidden="1" customWidth="1"/>
    <col min="16" max="16" width="4" style="581" hidden="1" customWidth="1"/>
    <col min="17" max="20" width="15.5546875" style="581" customWidth="1"/>
    <col min="21" max="21" width="4.5546875" style="581" customWidth="1"/>
    <col min="22" max="25" width="15.5546875" style="581" customWidth="1"/>
    <col min="26" max="26" width="11.109375" style="581" customWidth="1"/>
    <col min="27" max="256" width="9.109375" style="581"/>
    <col min="257" max="257" width="30.5546875" style="581" customWidth="1"/>
    <col min="258" max="272" width="0" style="581" hidden="1" customWidth="1"/>
    <col min="273" max="276" width="15.5546875" style="581" customWidth="1"/>
    <col min="277" max="277" width="4.5546875" style="581" customWidth="1"/>
    <col min="278" max="281" width="15.5546875" style="581" customWidth="1"/>
    <col min="282" max="282" width="11.109375" style="581" customWidth="1"/>
    <col min="283" max="512" width="9.109375" style="581"/>
    <col min="513" max="513" width="30.5546875" style="581" customWidth="1"/>
    <col min="514" max="528" width="0" style="581" hidden="1" customWidth="1"/>
    <col min="529" max="532" width="15.5546875" style="581" customWidth="1"/>
    <col min="533" max="533" width="4.5546875" style="581" customWidth="1"/>
    <col min="534" max="537" width="15.5546875" style="581" customWidth="1"/>
    <col min="538" max="538" width="11.109375" style="581" customWidth="1"/>
    <col min="539" max="768" width="9.109375" style="581"/>
    <col min="769" max="769" width="30.5546875" style="581" customWidth="1"/>
    <col min="770" max="784" width="0" style="581" hidden="1" customWidth="1"/>
    <col min="785" max="788" width="15.5546875" style="581" customWidth="1"/>
    <col min="789" max="789" width="4.5546875" style="581" customWidth="1"/>
    <col min="790" max="793" width="15.5546875" style="581" customWidth="1"/>
    <col min="794" max="794" width="11.109375" style="581" customWidth="1"/>
    <col min="795" max="1024" width="9.109375" style="581"/>
    <col min="1025" max="1025" width="30.5546875" style="581" customWidth="1"/>
    <col min="1026" max="1040" width="0" style="581" hidden="1" customWidth="1"/>
    <col min="1041" max="1044" width="15.5546875" style="581" customWidth="1"/>
    <col min="1045" max="1045" width="4.5546875" style="581" customWidth="1"/>
    <col min="1046" max="1049" width="15.5546875" style="581" customWidth="1"/>
    <col min="1050" max="1050" width="11.109375" style="581" customWidth="1"/>
    <col min="1051" max="1280" width="9.109375" style="581"/>
    <col min="1281" max="1281" width="30.5546875" style="581" customWidth="1"/>
    <col min="1282" max="1296" width="0" style="581" hidden="1" customWidth="1"/>
    <col min="1297" max="1300" width="15.5546875" style="581" customWidth="1"/>
    <col min="1301" max="1301" width="4.5546875" style="581" customWidth="1"/>
    <col min="1302" max="1305" width="15.5546875" style="581" customWidth="1"/>
    <col min="1306" max="1306" width="11.109375" style="581" customWidth="1"/>
    <col min="1307" max="1536" width="9.109375" style="581"/>
    <col min="1537" max="1537" width="30.5546875" style="581" customWidth="1"/>
    <col min="1538" max="1552" width="0" style="581" hidden="1" customWidth="1"/>
    <col min="1553" max="1556" width="15.5546875" style="581" customWidth="1"/>
    <col min="1557" max="1557" width="4.5546875" style="581" customWidth="1"/>
    <col min="1558" max="1561" width="15.5546875" style="581" customWidth="1"/>
    <col min="1562" max="1562" width="11.109375" style="581" customWidth="1"/>
    <col min="1563" max="1792" width="9.109375" style="581"/>
    <col min="1793" max="1793" width="30.5546875" style="581" customWidth="1"/>
    <col min="1794" max="1808" width="0" style="581" hidden="1" customWidth="1"/>
    <col min="1809" max="1812" width="15.5546875" style="581" customWidth="1"/>
    <col min="1813" max="1813" width="4.5546875" style="581" customWidth="1"/>
    <col min="1814" max="1817" width="15.5546875" style="581" customWidth="1"/>
    <col min="1818" max="1818" width="11.109375" style="581" customWidth="1"/>
    <col min="1819" max="2048" width="9.109375" style="581"/>
    <col min="2049" max="2049" width="30.5546875" style="581" customWidth="1"/>
    <col min="2050" max="2064" width="0" style="581" hidden="1" customWidth="1"/>
    <col min="2065" max="2068" width="15.5546875" style="581" customWidth="1"/>
    <col min="2069" max="2069" width="4.5546875" style="581" customWidth="1"/>
    <col min="2070" max="2073" width="15.5546875" style="581" customWidth="1"/>
    <col min="2074" max="2074" width="11.109375" style="581" customWidth="1"/>
    <col min="2075" max="2304" width="9.109375" style="581"/>
    <col min="2305" max="2305" width="30.5546875" style="581" customWidth="1"/>
    <col min="2306" max="2320" width="0" style="581" hidden="1" customWidth="1"/>
    <col min="2321" max="2324" width="15.5546875" style="581" customWidth="1"/>
    <col min="2325" max="2325" width="4.5546875" style="581" customWidth="1"/>
    <col min="2326" max="2329" width="15.5546875" style="581" customWidth="1"/>
    <col min="2330" max="2330" width="11.109375" style="581" customWidth="1"/>
    <col min="2331" max="2560" width="9.109375" style="581"/>
    <col min="2561" max="2561" width="30.5546875" style="581" customWidth="1"/>
    <col min="2562" max="2576" width="0" style="581" hidden="1" customWidth="1"/>
    <col min="2577" max="2580" width="15.5546875" style="581" customWidth="1"/>
    <col min="2581" max="2581" width="4.5546875" style="581" customWidth="1"/>
    <col min="2582" max="2585" width="15.5546875" style="581" customWidth="1"/>
    <col min="2586" max="2586" width="11.109375" style="581" customWidth="1"/>
    <col min="2587" max="2816" width="9.109375" style="581"/>
    <col min="2817" max="2817" width="30.5546875" style="581" customWidth="1"/>
    <col min="2818" max="2832" width="0" style="581" hidden="1" customWidth="1"/>
    <col min="2833" max="2836" width="15.5546875" style="581" customWidth="1"/>
    <col min="2837" max="2837" width="4.5546875" style="581" customWidth="1"/>
    <col min="2838" max="2841" width="15.5546875" style="581" customWidth="1"/>
    <col min="2842" max="2842" width="11.109375" style="581" customWidth="1"/>
    <col min="2843" max="3072" width="9.109375" style="581"/>
    <col min="3073" max="3073" width="30.5546875" style="581" customWidth="1"/>
    <col min="3074" max="3088" width="0" style="581" hidden="1" customWidth="1"/>
    <col min="3089" max="3092" width="15.5546875" style="581" customWidth="1"/>
    <col min="3093" max="3093" width="4.5546875" style="581" customWidth="1"/>
    <col min="3094" max="3097" width="15.5546875" style="581" customWidth="1"/>
    <col min="3098" max="3098" width="11.109375" style="581" customWidth="1"/>
    <col min="3099" max="3328" width="9.109375" style="581"/>
    <col min="3329" max="3329" width="30.5546875" style="581" customWidth="1"/>
    <col min="3330" max="3344" width="0" style="581" hidden="1" customWidth="1"/>
    <col min="3345" max="3348" width="15.5546875" style="581" customWidth="1"/>
    <col min="3349" max="3349" width="4.5546875" style="581" customWidth="1"/>
    <col min="3350" max="3353" width="15.5546875" style="581" customWidth="1"/>
    <col min="3354" max="3354" width="11.109375" style="581" customWidth="1"/>
    <col min="3355" max="3584" width="9.109375" style="581"/>
    <col min="3585" max="3585" width="30.5546875" style="581" customWidth="1"/>
    <col min="3586" max="3600" width="0" style="581" hidden="1" customWidth="1"/>
    <col min="3601" max="3604" width="15.5546875" style="581" customWidth="1"/>
    <col min="3605" max="3605" width="4.5546875" style="581" customWidth="1"/>
    <col min="3606" max="3609" width="15.5546875" style="581" customWidth="1"/>
    <col min="3610" max="3610" width="11.109375" style="581" customWidth="1"/>
    <col min="3611" max="3840" width="9.109375" style="581"/>
    <col min="3841" max="3841" width="30.5546875" style="581" customWidth="1"/>
    <col min="3842" max="3856" width="0" style="581" hidden="1" customWidth="1"/>
    <col min="3857" max="3860" width="15.5546875" style="581" customWidth="1"/>
    <col min="3861" max="3861" width="4.5546875" style="581" customWidth="1"/>
    <col min="3862" max="3865" width="15.5546875" style="581" customWidth="1"/>
    <col min="3866" max="3866" width="11.109375" style="581" customWidth="1"/>
    <col min="3867" max="4096" width="9.109375" style="581"/>
    <col min="4097" max="4097" width="30.5546875" style="581" customWidth="1"/>
    <col min="4098" max="4112" width="0" style="581" hidden="1" customWidth="1"/>
    <col min="4113" max="4116" width="15.5546875" style="581" customWidth="1"/>
    <col min="4117" max="4117" width="4.5546875" style="581" customWidth="1"/>
    <col min="4118" max="4121" width="15.5546875" style="581" customWidth="1"/>
    <col min="4122" max="4122" width="11.109375" style="581" customWidth="1"/>
    <col min="4123" max="4352" width="9.109375" style="581"/>
    <col min="4353" max="4353" width="30.5546875" style="581" customWidth="1"/>
    <col min="4354" max="4368" width="0" style="581" hidden="1" customWidth="1"/>
    <col min="4369" max="4372" width="15.5546875" style="581" customWidth="1"/>
    <col min="4373" max="4373" width="4.5546875" style="581" customWidth="1"/>
    <col min="4374" max="4377" width="15.5546875" style="581" customWidth="1"/>
    <col min="4378" max="4378" width="11.109375" style="581" customWidth="1"/>
    <col min="4379" max="4608" width="9.109375" style="581"/>
    <col min="4609" max="4609" width="30.5546875" style="581" customWidth="1"/>
    <col min="4610" max="4624" width="0" style="581" hidden="1" customWidth="1"/>
    <col min="4625" max="4628" width="15.5546875" style="581" customWidth="1"/>
    <col min="4629" max="4629" width="4.5546875" style="581" customWidth="1"/>
    <col min="4630" max="4633" width="15.5546875" style="581" customWidth="1"/>
    <col min="4634" max="4634" width="11.109375" style="581" customWidth="1"/>
    <col min="4635" max="4864" width="9.109375" style="581"/>
    <col min="4865" max="4865" width="30.5546875" style="581" customWidth="1"/>
    <col min="4866" max="4880" width="0" style="581" hidden="1" customWidth="1"/>
    <col min="4881" max="4884" width="15.5546875" style="581" customWidth="1"/>
    <col min="4885" max="4885" width="4.5546875" style="581" customWidth="1"/>
    <col min="4886" max="4889" width="15.5546875" style="581" customWidth="1"/>
    <col min="4890" max="4890" width="11.109375" style="581" customWidth="1"/>
    <col min="4891" max="5120" width="9.109375" style="581"/>
    <col min="5121" max="5121" width="30.5546875" style="581" customWidth="1"/>
    <col min="5122" max="5136" width="0" style="581" hidden="1" customWidth="1"/>
    <col min="5137" max="5140" width="15.5546875" style="581" customWidth="1"/>
    <col min="5141" max="5141" width="4.5546875" style="581" customWidth="1"/>
    <col min="5142" max="5145" width="15.5546875" style="581" customWidth="1"/>
    <col min="5146" max="5146" width="11.109375" style="581" customWidth="1"/>
    <col min="5147" max="5376" width="9.109375" style="581"/>
    <col min="5377" max="5377" width="30.5546875" style="581" customWidth="1"/>
    <col min="5378" max="5392" width="0" style="581" hidden="1" customWidth="1"/>
    <col min="5393" max="5396" width="15.5546875" style="581" customWidth="1"/>
    <col min="5397" max="5397" width="4.5546875" style="581" customWidth="1"/>
    <col min="5398" max="5401" width="15.5546875" style="581" customWidth="1"/>
    <col min="5402" max="5402" width="11.109375" style="581" customWidth="1"/>
    <col min="5403" max="5632" width="9.109375" style="581"/>
    <col min="5633" max="5633" width="30.5546875" style="581" customWidth="1"/>
    <col min="5634" max="5648" width="0" style="581" hidden="1" customWidth="1"/>
    <col min="5649" max="5652" width="15.5546875" style="581" customWidth="1"/>
    <col min="5653" max="5653" width="4.5546875" style="581" customWidth="1"/>
    <col min="5654" max="5657" width="15.5546875" style="581" customWidth="1"/>
    <col min="5658" max="5658" width="11.109375" style="581" customWidth="1"/>
    <col min="5659" max="5888" width="9.109375" style="581"/>
    <col min="5889" max="5889" width="30.5546875" style="581" customWidth="1"/>
    <col min="5890" max="5904" width="0" style="581" hidden="1" customWidth="1"/>
    <col min="5905" max="5908" width="15.5546875" style="581" customWidth="1"/>
    <col min="5909" max="5909" width="4.5546875" style="581" customWidth="1"/>
    <col min="5910" max="5913" width="15.5546875" style="581" customWidth="1"/>
    <col min="5914" max="5914" width="11.109375" style="581" customWidth="1"/>
    <col min="5915" max="6144" width="9.109375" style="581"/>
    <col min="6145" max="6145" width="30.5546875" style="581" customWidth="1"/>
    <col min="6146" max="6160" width="0" style="581" hidden="1" customWidth="1"/>
    <col min="6161" max="6164" width="15.5546875" style="581" customWidth="1"/>
    <col min="6165" max="6165" width="4.5546875" style="581" customWidth="1"/>
    <col min="6166" max="6169" width="15.5546875" style="581" customWidth="1"/>
    <col min="6170" max="6170" width="11.109375" style="581" customWidth="1"/>
    <col min="6171" max="6400" width="9.109375" style="581"/>
    <col min="6401" max="6401" width="30.5546875" style="581" customWidth="1"/>
    <col min="6402" max="6416" width="0" style="581" hidden="1" customWidth="1"/>
    <col min="6417" max="6420" width="15.5546875" style="581" customWidth="1"/>
    <col min="6421" max="6421" width="4.5546875" style="581" customWidth="1"/>
    <col min="6422" max="6425" width="15.5546875" style="581" customWidth="1"/>
    <col min="6426" max="6426" width="11.109375" style="581" customWidth="1"/>
    <col min="6427" max="6656" width="9.109375" style="581"/>
    <col min="6657" max="6657" width="30.5546875" style="581" customWidth="1"/>
    <col min="6658" max="6672" width="0" style="581" hidden="1" customWidth="1"/>
    <col min="6673" max="6676" width="15.5546875" style="581" customWidth="1"/>
    <col min="6677" max="6677" width="4.5546875" style="581" customWidth="1"/>
    <col min="6678" max="6681" width="15.5546875" style="581" customWidth="1"/>
    <col min="6682" max="6682" width="11.109375" style="581" customWidth="1"/>
    <col min="6683" max="6912" width="9.109375" style="581"/>
    <col min="6913" max="6913" width="30.5546875" style="581" customWidth="1"/>
    <col min="6914" max="6928" width="0" style="581" hidden="1" customWidth="1"/>
    <col min="6929" max="6932" width="15.5546875" style="581" customWidth="1"/>
    <col min="6933" max="6933" width="4.5546875" style="581" customWidth="1"/>
    <col min="6934" max="6937" width="15.5546875" style="581" customWidth="1"/>
    <col min="6938" max="6938" width="11.109375" style="581" customWidth="1"/>
    <col min="6939" max="7168" width="9.109375" style="581"/>
    <col min="7169" max="7169" width="30.5546875" style="581" customWidth="1"/>
    <col min="7170" max="7184" width="0" style="581" hidden="1" customWidth="1"/>
    <col min="7185" max="7188" width="15.5546875" style="581" customWidth="1"/>
    <col min="7189" max="7189" width="4.5546875" style="581" customWidth="1"/>
    <col min="7190" max="7193" width="15.5546875" style="581" customWidth="1"/>
    <col min="7194" max="7194" width="11.109375" style="581" customWidth="1"/>
    <col min="7195" max="7424" width="9.109375" style="581"/>
    <col min="7425" max="7425" width="30.5546875" style="581" customWidth="1"/>
    <col min="7426" max="7440" width="0" style="581" hidden="1" customWidth="1"/>
    <col min="7441" max="7444" width="15.5546875" style="581" customWidth="1"/>
    <col min="7445" max="7445" width="4.5546875" style="581" customWidth="1"/>
    <col min="7446" max="7449" width="15.5546875" style="581" customWidth="1"/>
    <col min="7450" max="7450" width="11.109375" style="581" customWidth="1"/>
    <col min="7451" max="7680" width="9.109375" style="581"/>
    <col min="7681" max="7681" width="30.5546875" style="581" customWidth="1"/>
    <col min="7682" max="7696" width="0" style="581" hidden="1" customWidth="1"/>
    <col min="7697" max="7700" width="15.5546875" style="581" customWidth="1"/>
    <col min="7701" max="7701" width="4.5546875" style="581" customWidth="1"/>
    <col min="7702" max="7705" width="15.5546875" style="581" customWidth="1"/>
    <col min="7706" max="7706" width="11.109375" style="581" customWidth="1"/>
    <col min="7707" max="7936" width="9.109375" style="581"/>
    <col min="7937" max="7937" width="30.5546875" style="581" customWidth="1"/>
    <col min="7938" max="7952" width="0" style="581" hidden="1" customWidth="1"/>
    <col min="7953" max="7956" width="15.5546875" style="581" customWidth="1"/>
    <col min="7957" max="7957" width="4.5546875" style="581" customWidth="1"/>
    <col min="7958" max="7961" width="15.5546875" style="581" customWidth="1"/>
    <col min="7962" max="7962" width="11.109375" style="581" customWidth="1"/>
    <col min="7963" max="8192" width="9.109375" style="581"/>
    <col min="8193" max="8193" width="30.5546875" style="581" customWidth="1"/>
    <col min="8194" max="8208" width="0" style="581" hidden="1" customWidth="1"/>
    <col min="8209" max="8212" width="15.5546875" style="581" customWidth="1"/>
    <col min="8213" max="8213" width="4.5546875" style="581" customWidth="1"/>
    <col min="8214" max="8217" width="15.5546875" style="581" customWidth="1"/>
    <col min="8218" max="8218" width="11.109375" style="581" customWidth="1"/>
    <col min="8219" max="8448" width="9.109375" style="581"/>
    <col min="8449" max="8449" width="30.5546875" style="581" customWidth="1"/>
    <col min="8450" max="8464" width="0" style="581" hidden="1" customWidth="1"/>
    <col min="8465" max="8468" width="15.5546875" style="581" customWidth="1"/>
    <col min="8469" max="8469" width="4.5546875" style="581" customWidth="1"/>
    <col min="8470" max="8473" width="15.5546875" style="581" customWidth="1"/>
    <col min="8474" max="8474" width="11.109375" style="581" customWidth="1"/>
    <col min="8475" max="8704" width="9.109375" style="581"/>
    <col min="8705" max="8705" width="30.5546875" style="581" customWidth="1"/>
    <col min="8706" max="8720" width="0" style="581" hidden="1" customWidth="1"/>
    <col min="8721" max="8724" width="15.5546875" style="581" customWidth="1"/>
    <col min="8725" max="8725" width="4.5546875" style="581" customWidth="1"/>
    <col min="8726" max="8729" width="15.5546875" style="581" customWidth="1"/>
    <col min="8730" max="8730" width="11.109375" style="581" customWidth="1"/>
    <col min="8731" max="8960" width="9.109375" style="581"/>
    <col min="8961" max="8961" width="30.5546875" style="581" customWidth="1"/>
    <col min="8962" max="8976" width="0" style="581" hidden="1" customWidth="1"/>
    <col min="8977" max="8980" width="15.5546875" style="581" customWidth="1"/>
    <col min="8981" max="8981" width="4.5546875" style="581" customWidth="1"/>
    <col min="8982" max="8985" width="15.5546875" style="581" customWidth="1"/>
    <col min="8986" max="8986" width="11.109375" style="581" customWidth="1"/>
    <col min="8987" max="9216" width="9.109375" style="581"/>
    <col min="9217" max="9217" width="30.5546875" style="581" customWidth="1"/>
    <col min="9218" max="9232" width="0" style="581" hidden="1" customWidth="1"/>
    <col min="9233" max="9236" width="15.5546875" style="581" customWidth="1"/>
    <col min="9237" max="9237" width="4.5546875" style="581" customWidth="1"/>
    <col min="9238" max="9241" width="15.5546875" style="581" customWidth="1"/>
    <col min="9242" max="9242" width="11.109375" style="581" customWidth="1"/>
    <col min="9243" max="9472" width="9.109375" style="581"/>
    <col min="9473" max="9473" width="30.5546875" style="581" customWidth="1"/>
    <col min="9474" max="9488" width="0" style="581" hidden="1" customWidth="1"/>
    <col min="9489" max="9492" width="15.5546875" style="581" customWidth="1"/>
    <col min="9493" max="9493" width="4.5546875" style="581" customWidth="1"/>
    <col min="9494" max="9497" width="15.5546875" style="581" customWidth="1"/>
    <col min="9498" max="9498" width="11.109375" style="581" customWidth="1"/>
    <col min="9499" max="9728" width="9.109375" style="581"/>
    <col min="9729" max="9729" width="30.5546875" style="581" customWidth="1"/>
    <col min="9730" max="9744" width="0" style="581" hidden="1" customWidth="1"/>
    <col min="9745" max="9748" width="15.5546875" style="581" customWidth="1"/>
    <col min="9749" max="9749" width="4.5546875" style="581" customWidth="1"/>
    <col min="9750" max="9753" width="15.5546875" style="581" customWidth="1"/>
    <col min="9754" max="9754" width="11.109375" style="581" customWidth="1"/>
    <col min="9755" max="9984" width="9.109375" style="581"/>
    <col min="9985" max="9985" width="30.5546875" style="581" customWidth="1"/>
    <col min="9986" max="10000" width="0" style="581" hidden="1" customWidth="1"/>
    <col min="10001" max="10004" width="15.5546875" style="581" customWidth="1"/>
    <col min="10005" max="10005" width="4.5546875" style="581" customWidth="1"/>
    <col min="10006" max="10009" width="15.5546875" style="581" customWidth="1"/>
    <col min="10010" max="10010" width="11.109375" style="581" customWidth="1"/>
    <col min="10011" max="10240" width="9.109375" style="581"/>
    <col min="10241" max="10241" width="30.5546875" style="581" customWidth="1"/>
    <col min="10242" max="10256" width="0" style="581" hidden="1" customWidth="1"/>
    <col min="10257" max="10260" width="15.5546875" style="581" customWidth="1"/>
    <col min="10261" max="10261" width="4.5546875" style="581" customWidth="1"/>
    <col min="10262" max="10265" width="15.5546875" style="581" customWidth="1"/>
    <col min="10266" max="10266" width="11.109375" style="581" customWidth="1"/>
    <col min="10267" max="10496" width="9.109375" style="581"/>
    <col min="10497" max="10497" width="30.5546875" style="581" customWidth="1"/>
    <col min="10498" max="10512" width="0" style="581" hidden="1" customWidth="1"/>
    <col min="10513" max="10516" width="15.5546875" style="581" customWidth="1"/>
    <col min="10517" max="10517" width="4.5546875" style="581" customWidth="1"/>
    <col min="10518" max="10521" width="15.5546875" style="581" customWidth="1"/>
    <col min="10522" max="10522" width="11.109375" style="581" customWidth="1"/>
    <col min="10523" max="10752" width="9.109375" style="581"/>
    <col min="10753" max="10753" width="30.5546875" style="581" customWidth="1"/>
    <col min="10754" max="10768" width="0" style="581" hidden="1" customWidth="1"/>
    <col min="10769" max="10772" width="15.5546875" style="581" customWidth="1"/>
    <col min="10773" max="10773" width="4.5546875" style="581" customWidth="1"/>
    <col min="10774" max="10777" width="15.5546875" style="581" customWidth="1"/>
    <col min="10778" max="10778" width="11.109375" style="581" customWidth="1"/>
    <col min="10779" max="11008" width="9.109375" style="581"/>
    <col min="11009" max="11009" width="30.5546875" style="581" customWidth="1"/>
    <col min="11010" max="11024" width="0" style="581" hidden="1" customWidth="1"/>
    <col min="11025" max="11028" width="15.5546875" style="581" customWidth="1"/>
    <col min="11029" max="11029" width="4.5546875" style="581" customWidth="1"/>
    <col min="11030" max="11033" width="15.5546875" style="581" customWidth="1"/>
    <col min="11034" max="11034" width="11.109375" style="581" customWidth="1"/>
    <col min="11035" max="11264" width="9.109375" style="581"/>
    <col min="11265" max="11265" width="30.5546875" style="581" customWidth="1"/>
    <col min="11266" max="11280" width="0" style="581" hidden="1" customWidth="1"/>
    <col min="11281" max="11284" width="15.5546875" style="581" customWidth="1"/>
    <col min="11285" max="11285" width="4.5546875" style="581" customWidth="1"/>
    <col min="11286" max="11289" width="15.5546875" style="581" customWidth="1"/>
    <col min="11290" max="11290" width="11.109375" style="581" customWidth="1"/>
    <col min="11291" max="11520" width="9.109375" style="581"/>
    <col min="11521" max="11521" width="30.5546875" style="581" customWidth="1"/>
    <col min="11522" max="11536" width="0" style="581" hidden="1" customWidth="1"/>
    <col min="11537" max="11540" width="15.5546875" style="581" customWidth="1"/>
    <col min="11541" max="11541" width="4.5546875" style="581" customWidth="1"/>
    <col min="11542" max="11545" width="15.5546875" style="581" customWidth="1"/>
    <col min="11546" max="11546" width="11.109375" style="581" customWidth="1"/>
    <col min="11547" max="11776" width="9.109375" style="581"/>
    <col min="11777" max="11777" width="30.5546875" style="581" customWidth="1"/>
    <col min="11778" max="11792" width="0" style="581" hidden="1" customWidth="1"/>
    <col min="11793" max="11796" width="15.5546875" style="581" customWidth="1"/>
    <col min="11797" max="11797" width="4.5546875" style="581" customWidth="1"/>
    <col min="11798" max="11801" width="15.5546875" style="581" customWidth="1"/>
    <col min="11802" max="11802" width="11.109375" style="581" customWidth="1"/>
    <col min="11803" max="12032" width="9.109375" style="581"/>
    <col min="12033" max="12033" width="30.5546875" style="581" customWidth="1"/>
    <col min="12034" max="12048" width="0" style="581" hidden="1" customWidth="1"/>
    <col min="12049" max="12052" width="15.5546875" style="581" customWidth="1"/>
    <col min="12053" max="12053" width="4.5546875" style="581" customWidth="1"/>
    <col min="12054" max="12057" width="15.5546875" style="581" customWidth="1"/>
    <col min="12058" max="12058" width="11.109375" style="581" customWidth="1"/>
    <col min="12059" max="12288" width="9.109375" style="581"/>
    <col min="12289" max="12289" width="30.5546875" style="581" customWidth="1"/>
    <col min="12290" max="12304" width="0" style="581" hidden="1" customWidth="1"/>
    <col min="12305" max="12308" width="15.5546875" style="581" customWidth="1"/>
    <col min="12309" max="12309" width="4.5546875" style="581" customWidth="1"/>
    <col min="12310" max="12313" width="15.5546875" style="581" customWidth="1"/>
    <col min="12314" max="12314" width="11.109375" style="581" customWidth="1"/>
    <col min="12315" max="12544" width="9.109375" style="581"/>
    <col min="12545" max="12545" width="30.5546875" style="581" customWidth="1"/>
    <col min="12546" max="12560" width="0" style="581" hidden="1" customWidth="1"/>
    <col min="12561" max="12564" width="15.5546875" style="581" customWidth="1"/>
    <col min="12565" max="12565" width="4.5546875" style="581" customWidth="1"/>
    <col min="12566" max="12569" width="15.5546875" style="581" customWidth="1"/>
    <col min="12570" max="12570" width="11.109375" style="581" customWidth="1"/>
    <col min="12571" max="12800" width="9.109375" style="581"/>
    <col min="12801" max="12801" width="30.5546875" style="581" customWidth="1"/>
    <col min="12802" max="12816" width="0" style="581" hidden="1" customWidth="1"/>
    <col min="12817" max="12820" width="15.5546875" style="581" customWidth="1"/>
    <col min="12821" max="12821" width="4.5546875" style="581" customWidth="1"/>
    <col min="12822" max="12825" width="15.5546875" style="581" customWidth="1"/>
    <col min="12826" max="12826" width="11.109375" style="581" customWidth="1"/>
    <col min="12827" max="13056" width="9.109375" style="581"/>
    <col min="13057" max="13057" width="30.5546875" style="581" customWidth="1"/>
    <col min="13058" max="13072" width="0" style="581" hidden="1" customWidth="1"/>
    <col min="13073" max="13076" width="15.5546875" style="581" customWidth="1"/>
    <col min="13077" max="13077" width="4.5546875" style="581" customWidth="1"/>
    <col min="13078" max="13081" width="15.5546875" style="581" customWidth="1"/>
    <col min="13082" max="13082" width="11.109375" style="581" customWidth="1"/>
    <col min="13083" max="13312" width="9.109375" style="581"/>
    <col min="13313" max="13313" width="30.5546875" style="581" customWidth="1"/>
    <col min="13314" max="13328" width="0" style="581" hidden="1" customWidth="1"/>
    <col min="13329" max="13332" width="15.5546875" style="581" customWidth="1"/>
    <col min="13333" max="13333" width="4.5546875" style="581" customWidth="1"/>
    <col min="13334" max="13337" width="15.5546875" style="581" customWidth="1"/>
    <col min="13338" max="13338" width="11.109375" style="581" customWidth="1"/>
    <col min="13339" max="13568" width="9.109375" style="581"/>
    <col min="13569" max="13569" width="30.5546875" style="581" customWidth="1"/>
    <col min="13570" max="13584" width="0" style="581" hidden="1" customWidth="1"/>
    <col min="13585" max="13588" width="15.5546875" style="581" customWidth="1"/>
    <col min="13589" max="13589" width="4.5546875" style="581" customWidth="1"/>
    <col min="13590" max="13593" width="15.5546875" style="581" customWidth="1"/>
    <col min="13594" max="13594" width="11.109375" style="581" customWidth="1"/>
    <col min="13595" max="13824" width="9.109375" style="581"/>
    <col min="13825" max="13825" width="30.5546875" style="581" customWidth="1"/>
    <col min="13826" max="13840" width="0" style="581" hidden="1" customWidth="1"/>
    <col min="13841" max="13844" width="15.5546875" style="581" customWidth="1"/>
    <col min="13845" max="13845" width="4.5546875" style="581" customWidth="1"/>
    <col min="13846" max="13849" width="15.5546875" style="581" customWidth="1"/>
    <col min="13850" max="13850" width="11.109375" style="581" customWidth="1"/>
    <col min="13851" max="14080" width="9.109375" style="581"/>
    <col min="14081" max="14081" width="30.5546875" style="581" customWidth="1"/>
    <col min="14082" max="14096" width="0" style="581" hidden="1" customWidth="1"/>
    <col min="14097" max="14100" width="15.5546875" style="581" customWidth="1"/>
    <col min="14101" max="14101" width="4.5546875" style="581" customWidth="1"/>
    <col min="14102" max="14105" width="15.5546875" style="581" customWidth="1"/>
    <col min="14106" max="14106" width="11.109375" style="581" customWidth="1"/>
    <col min="14107" max="14336" width="9.109375" style="581"/>
    <col min="14337" max="14337" width="30.5546875" style="581" customWidth="1"/>
    <col min="14338" max="14352" width="0" style="581" hidden="1" customWidth="1"/>
    <col min="14353" max="14356" width="15.5546875" style="581" customWidth="1"/>
    <col min="14357" max="14357" width="4.5546875" style="581" customWidth="1"/>
    <col min="14358" max="14361" width="15.5546875" style="581" customWidth="1"/>
    <col min="14362" max="14362" width="11.109375" style="581" customWidth="1"/>
    <col min="14363" max="14592" width="9.109375" style="581"/>
    <col min="14593" max="14593" width="30.5546875" style="581" customWidth="1"/>
    <col min="14594" max="14608" width="0" style="581" hidden="1" customWidth="1"/>
    <col min="14609" max="14612" width="15.5546875" style="581" customWidth="1"/>
    <col min="14613" max="14613" width="4.5546875" style="581" customWidth="1"/>
    <col min="14614" max="14617" width="15.5546875" style="581" customWidth="1"/>
    <col min="14618" max="14618" width="11.109375" style="581" customWidth="1"/>
    <col min="14619" max="14848" width="9.109375" style="581"/>
    <col min="14849" max="14849" width="30.5546875" style="581" customWidth="1"/>
    <col min="14850" max="14864" width="0" style="581" hidden="1" customWidth="1"/>
    <col min="14865" max="14868" width="15.5546875" style="581" customWidth="1"/>
    <col min="14869" max="14869" width="4.5546875" style="581" customWidth="1"/>
    <col min="14870" max="14873" width="15.5546875" style="581" customWidth="1"/>
    <col min="14874" max="14874" width="11.109375" style="581" customWidth="1"/>
    <col min="14875" max="15104" width="9.109375" style="581"/>
    <col min="15105" max="15105" width="30.5546875" style="581" customWidth="1"/>
    <col min="15106" max="15120" width="0" style="581" hidden="1" customWidth="1"/>
    <col min="15121" max="15124" width="15.5546875" style="581" customWidth="1"/>
    <col min="15125" max="15125" width="4.5546875" style="581" customWidth="1"/>
    <col min="15126" max="15129" width="15.5546875" style="581" customWidth="1"/>
    <col min="15130" max="15130" width="11.109375" style="581" customWidth="1"/>
    <col min="15131" max="15360" width="9.109375" style="581"/>
    <col min="15361" max="15361" width="30.5546875" style="581" customWidth="1"/>
    <col min="15362" max="15376" width="0" style="581" hidden="1" customWidth="1"/>
    <col min="15377" max="15380" width="15.5546875" style="581" customWidth="1"/>
    <col min="15381" max="15381" width="4.5546875" style="581" customWidth="1"/>
    <col min="15382" max="15385" width="15.5546875" style="581" customWidth="1"/>
    <col min="15386" max="15386" width="11.109375" style="581" customWidth="1"/>
    <col min="15387" max="15616" width="9.109375" style="581"/>
    <col min="15617" max="15617" width="30.5546875" style="581" customWidth="1"/>
    <col min="15618" max="15632" width="0" style="581" hidden="1" customWidth="1"/>
    <col min="15633" max="15636" width="15.5546875" style="581" customWidth="1"/>
    <col min="15637" max="15637" width="4.5546875" style="581" customWidth="1"/>
    <col min="15638" max="15641" width="15.5546875" style="581" customWidth="1"/>
    <col min="15642" max="15642" width="11.109375" style="581" customWidth="1"/>
    <col min="15643" max="15872" width="9.109375" style="581"/>
    <col min="15873" max="15873" width="30.5546875" style="581" customWidth="1"/>
    <col min="15874" max="15888" width="0" style="581" hidden="1" customWidth="1"/>
    <col min="15889" max="15892" width="15.5546875" style="581" customWidth="1"/>
    <col min="15893" max="15893" width="4.5546875" style="581" customWidth="1"/>
    <col min="15894" max="15897" width="15.5546875" style="581" customWidth="1"/>
    <col min="15898" max="15898" width="11.109375" style="581" customWidth="1"/>
    <col min="15899" max="16128" width="9.109375" style="581"/>
    <col min="16129" max="16129" width="30.5546875" style="581" customWidth="1"/>
    <col min="16130" max="16144" width="0" style="581" hidden="1" customWidth="1"/>
    <col min="16145" max="16148" width="15.5546875" style="581" customWidth="1"/>
    <col min="16149" max="16149" width="4.5546875" style="581" customWidth="1"/>
    <col min="16150" max="16153" width="15.5546875" style="581" customWidth="1"/>
    <col min="16154" max="16154" width="11.109375" style="581" customWidth="1"/>
    <col min="16155" max="16384" width="9.109375" style="581"/>
  </cols>
  <sheetData>
    <row r="1" spans="1:30" ht="17.399999999999999" x14ac:dyDescent="0.3">
      <c r="A1" s="580" t="s">
        <v>232</v>
      </c>
    </row>
    <row r="2" spans="1:30" ht="13.8" thickBot="1" x14ac:dyDescent="0.3">
      <c r="E2" s="582"/>
    </row>
    <row r="3" spans="1:30" x14ac:dyDescent="0.25">
      <c r="A3" s="583"/>
      <c r="B3" s="1064" t="s">
        <v>53</v>
      </c>
      <c r="C3" s="1064"/>
      <c r="D3" s="1064"/>
      <c r="E3" s="1064"/>
      <c r="F3" s="583"/>
      <c r="G3" s="1065" t="s">
        <v>54</v>
      </c>
      <c r="H3" s="1065"/>
      <c r="I3" s="1065"/>
      <c r="J3" s="1065"/>
      <c r="K3" s="583"/>
      <c r="L3" s="1065" t="s">
        <v>55</v>
      </c>
      <c r="M3" s="1065"/>
      <c r="N3" s="1065"/>
      <c r="O3" s="1065"/>
      <c r="P3" s="583"/>
      <c r="Q3" s="1065" t="s">
        <v>56</v>
      </c>
      <c r="R3" s="1065"/>
      <c r="S3" s="1065"/>
      <c r="T3" s="1065"/>
      <c r="U3" s="585"/>
      <c r="V3" s="1064" t="s">
        <v>57</v>
      </c>
      <c r="W3" s="1064"/>
      <c r="X3" s="1064"/>
      <c r="Y3" s="1064"/>
    </row>
    <row r="4" spans="1:30" s="586" customFormat="1" ht="63" customHeight="1" x14ac:dyDescent="0.3">
      <c r="A4" s="584"/>
      <c r="B4" s="584" t="s">
        <v>168</v>
      </c>
      <c r="C4" s="584" t="s">
        <v>169</v>
      </c>
      <c r="D4" s="584" t="s">
        <v>170</v>
      </c>
      <c r="E4" s="584" t="s">
        <v>171</v>
      </c>
      <c r="F4" s="584"/>
      <c r="G4" s="584" t="s">
        <v>168</v>
      </c>
      <c r="H4" s="584" t="s">
        <v>172</v>
      </c>
      <c r="I4" s="584" t="s">
        <v>170</v>
      </c>
      <c r="J4" s="584" t="s">
        <v>171</v>
      </c>
      <c r="K4" s="584"/>
      <c r="L4" s="584" t="s">
        <v>168</v>
      </c>
      <c r="M4" s="584" t="s">
        <v>172</v>
      </c>
      <c r="N4" s="584" t="s">
        <v>170</v>
      </c>
      <c r="O4" s="584" t="s">
        <v>171</v>
      </c>
      <c r="P4" s="584"/>
      <c r="Q4" s="584" t="s">
        <v>168</v>
      </c>
      <c r="R4" s="584" t="s">
        <v>172</v>
      </c>
      <c r="S4" s="584" t="s">
        <v>170</v>
      </c>
      <c r="T4" s="584" t="s">
        <v>171</v>
      </c>
      <c r="U4" s="584"/>
      <c r="V4" s="584" t="s">
        <v>168</v>
      </c>
      <c r="W4" s="584" t="s">
        <v>177</v>
      </c>
      <c r="X4" s="584" t="s">
        <v>170</v>
      </c>
      <c r="Y4" s="584" t="s">
        <v>171</v>
      </c>
    </row>
    <row r="5" spans="1:30" s="584" customFormat="1" ht="18" customHeight="1" x14ac:dyDescent="0.3">
      <c r="B5" s="1086"/>
      <c r="C5" s="1086"/>
      <c r="D5" s="1086"/>
      <c r="E5" s="1086"/>
      <c r="F5" s="587"/>
      <c r="G5" s="1086"/>
      <c r="H5" s="1086"/>
      <c r="I5" s="1086"/>
      <c r="J5" s="1086"/>
      <c r="K5" s="587"/>
      <c r="L5" s="1086"/>
      <c r="M5" s="1086"/>
      <c r="N5" s="1086"/>
      <c r="O5" s="1086"/>
      <c r="P5" s="587"/>
      <c r="Q5" s="1086"/>
      <c r="R5" s="1086"/>
      <c r="S5" s="1086"/>
      <c r="T5" s="1086"/>
      <c r="U5" s="587"/>
      <c r="V5" s="1086"/>
      <c r="W5" s="1086"/>
      <c r="X5" s="1086"/>
      <c r="Y5" s="1086"/>
      <c r="Z5" s="587"/>
    </row>
    <row r="6" spans="1:30" x14ac:dyDescent="0.25">
      <c r="B6" s="588"/>
      <c r="C6" s="588"/>
      <c r="D6" s="588"/>
      <c r="E6" s="588"/>
      <c r="F6" s="588"/>
      <c r="G6" s="588"/>
      <c r="H6" s="588"/>
      <c r="I6" s="588"/>
      <c r="J6" s="588"/>
      <c r="K6" s="588"/>
      <c r="L6" s="588"/>
      <c r="M6" s="588"/>
      <c r="N6" s="588"/>
      <c r="O6" s="588"/>
      <c r="P6" s="588"/>
      <c r="Q6" s="588"/>
      <c r="R6" s="588"/>
      <c r="S6" s="588"/>
      <c r="T6" s="588"/>
      <c r="U6" s="588"/>
      <c r="V6" s="588"/>
      <c r="W6" s="588"/>
      <c r="X6" s="588"/>
      <c r="Y6" s="588"/>
    </row>
    <row r="7" spans="1:30" ht="13.8" x14ac:dyDescent="0.25">
      <c r="A7" s="589" t="s">
        <v>33</v>
      </c>
      <c r="B7" s="194"/>
      <c r="C7" s="194"/>
      <c r="D7" s="194"/>
      <c r="E7" s="194"/>
      <c r="F7" s="590"/>
      <c r="G7" s="591"/>
      <c r="H7" s="194"/>
      <c r="I7" s="194"/>
      <c r="J7" s="591"/>
      <c r="K7" s="590"/>
      <c r="L7" s="591"/>
      <c r="M7" s="194"/>
      <c r="N7" s="591"/>
      <c r="O7" s="194"/>
      <c r="P7" s="590"/>
      <c r="Q7" s="631">
        <v>472249.21020399407</v>
      </c>
      <c r="R7" s="631">
        <v>42058.896464720812</v>
      </c>
      <c r="S7" s="632">
        <v>11.228283428694303</v>
      </c>
      <c r="T7" s="633"/>
      <c r="U7" s="634"/>
      <c r="V7" s="631">
        <v>451056.00283979462</v>
      </c>
      <c r="W7" s="631">
        <v>43522.956556662335</v>
      </c>
      <c r="X7" s="632">
        <v>10.363634240991116</v>
      </c>
      <c r="Y7" s="633"/>
      <c r="Z7" s="582"/>
      <c r="AA7" s="582"/>
      <c r="AB7" s="582"/>
      <c r="AD7" s="582"/>
    </row>
    <row r="8" spans="1:30" ht="13.8" x14ac:dyDescent="0.25">
      <c r="A8" s="597"/>
      <c r="B8" s="195"/>
      <c r="C8" s="195"/>
      <c r="D8" s="195"/>
      <c r="E8" s="195"/>
      <c r="F8" s="598"/>
      <c r="G8" s="195"/>
      <c r="H8" s="195"/>
      <c r="I8" s="195"/>
      <c r="J8" s="195"/>
      <c r="K8" s="598"/>
      <c r="L8" s="195"/>
      <c r="M8" s="195"/>
      <c r="N8" s="195"/>
      <c r="O8" s="195"/>
      <c r="P8" s="598"/>
      <c r="Q8" s="635"/>
      <c r="R8" s="635"/>
      <c r="S8" s="636"/>
      <c r="T8" s="637"/>
      <c r="U8" s="638"/>
      <c r="V8" s="635"/>
      <c r="W8" s="635"/>
      <c r="X8" s="635"/>
      <c r="Y8" s="637"/>
    </row>
    <row r="9" spans="1:30" ht="13.8" x14ac:dyDescent="0.25">
      <c r="A9" s="589" t="s">
        <v>10</v>
      </c>
      <c r="B9" s="194"/>
      <c r="C9" s="194"/>
      <c r="D9" s="194"/>
      <c r="E9" s="194"/>
      <c r="F9" s="599"/>
      <c r="G9" s="194"/>
      <c r="H9" s="194"/>
      <c r="I9" s="194"/>
      <c r="J9" s="194"/>
      <c r="K9" s="599"/>
      <c r="L9" s="194"/>
      <c r="M9" s="194"/>
      <c r="N9" s="194"/>
      <c r="O9" s="194"/>
      <c r="P9" s="599"/>
      <c r="Q9" s="639"/>
      <c r="R9" s="639"/>
      <c r="S9" s="640"/>
      <c r="T9" s="641"/>
      <c r="U9" s="634"/>
      <c r="V9" s="639"/>
      <c r="W9" s="639"/>
      <c r="X9" s="639"/>
      <c r="Y9" s="641"/>
    </row>
    <row r="10" spans="1:30" ht="13.8" x14ac:dyDescent="0.25">
      <c r="A10" s="600" t="s">
        <v>11</v>
      </c>
      <c r="B10" s="194"/>
      <c r="C10" s="194"/>
      <c r="D10" s="194"/>
      <c r="E10" s="194"/>
      <c r="F10" s="590"/>
      <c r="G10" s="591"/>
      <c r="H10" s="194"/>
      <c r="I10" s="194"/>
      <c r="J10" s="591"/>
      <c r="K10" s="590"/>
      <c r="L10" s="591"/>
      <c r="M10" s="194"/>
      <c r="N10" s="591"/>
      <c r="O10" s="194"/>
      <c r="P10" s="590"/>
      <c r="Q10" s="640">
        <v>206036.80675062267</v>
      </c>
      <c r="R10" s="639">
        <v>17737.798047361168</v>
      </c>
      <c r="S10" s="640">
        <v>11.615692443926235</v>
      </c>
      <c r="T10" s="641"/>
      <c r="U10" s="642"/>
      <c r="V10" s="640">
        <v>209204.90297344461</v>
      </c>
      <c r="W10" s="639">
        <v>19660.168907042971</v>
      </c>
      <c r="X10" s="640">
        <v>10.641053185382349</v>
      </c>
      <c r="Y10" s="641"/>
      <c r="Z10" s="582"/>
      <c r="AA10" s="582"/>
      <c r="AB10" s="582"/>
      <c r="AD10" s="582"/>
    </row>
    <row r="11" spans="1:30" ht="13.8" x14ac:dyDescent="0.25">
      <c r="A11" s="601" t="s">
        <v>12</v>
      </c>
      <c r="B11" s="195"/>
      <c r="C11" s="195"/>
      <c r="D11" s="195"/>
      <c r="E11" s="195"/>
      <c r="F11" s="602"/>
      <c r="G11" s="603"/>
      <c r="H11" s="195"/>
      <c r="I11" s="195"/>
      <c r="J11" s="603"/>
      <c r="K11" s="602"/>
      <c r="L11" s="603"/>
      <c r="M11" s="195"/>
      <c r="N11" s="603"/>
      <c r="O11" s="195"/>
      <c r="P11" s="602"/>
      <c r="Q11" s="636">
        <v>266212.40345337143</v>
      </c>
      <c r="R11" s="635">
        <v>24321.098417359644</v>
      </c>
      <c r="S11" s="636">
        <v>10.945739328259833</v>
      </c>
      <c r="T11" s="637"/>
      <c r="U11" s="643"/>
      <c r="V11" s="636">
        <v>241851.09986634998</v>
      </c>
      <c r="W11" s="635">
        <v>23862.787649619368</v>
      </c>
      <c r="X11" s="636">
        <v>10.135073211792491</v>
      </c>
      <c r="Y11" s="637"/>
      <c r="Z11" s="582"/>
      <c r="AA11" s="582"/>
      <c r="AB11" s="582"/>
      <c r="AD11" s="582"/>
    </row>
    <row r="12" spans="1:30" ht="13.8" x14ac:dyDescent="0.25">
      <c r="A12" s="589" t="s">
        <v>13</v>
      </c>
      <c r="B12" s="194"/>
      <c r="C12" s="194"/>
      <c r="D12" s="194"/>
      <c r="E12" s="194"/>
      <c r="F12" s="599"/>
      <c r="G12" s="194"/>
      <c r="H12" s="194"/>
      <c r="I12" s="194"/>
      <c r="J12" s="194"/>
      <c r="K12" s="599"/>
      <c r="L12" s="194"/>
      <c r="M12" s="194"/>
      <c r="N12" s="194"/>
      <c r="O12" s="194"/>
      <c r="P12" s="599"/>
      <c r="Q12" s="639"/>
      <c r="R12" s="639"/>
      <c r="S12" s="640"/>
      <c r="T12" s="641"/>
      <c r="U12" s="634"/>
      <c r="V12" s="639"/>
      <c r="W12" s="639"/>
      <c r="X12" s="640"/>
      <c r="Y12" s="641"/>
    </row>
    <row r="13" spans="1:30" ht="13.8" x14ac:dyDescent="0.25">
      <c r="A13" s="600" t="s">
        <v>14</v>
      </c>
      <c r="B13" s="194"/>
      <c r="C13" s="194"/>
      <c r="D13" s="194"/>
      <c r="E13" s="194"/>
      <c r="F13" s="590"/>
      <c r="G13" s="591"/>
      <c r="H13" s="194"/>
      <c r="I13" s="194"/>
      <c r="J13" s="591"/>
      <c r="K13" s="590"/>
      <c r="L13" s="591"/>
      <c r="M13" s="194"/>
      <c r="N13" s="591"/>
      <c r="O13" s="194"/>
      <c r="P13" s="590"/>
      <c r="Q13" s="640">
        <v>31266.163786937697</v>
      </c>
      <c r="R13" s="639">
        <v>4100.9811350911332</v>
      </c>
      <c r="S13" s="640">
        <v>7.6240691573537056</v>
      </c>
      <c r="T13" s="641"/>
      <c r="U13" s="642"/>
      <c r="V13" s="640">
        <v>33259.51544071547</v>
      </c>
      <c r="W13" s="639">
        <v>5584.8654899129897</v>
      </c>
      <c r="X13" s="640">
        <v>5.9552939100837037</v>
      </c>
      <c r="Y13" s="641"/>
      <c r="Z13" s="582"/>
      <c r="AA13" s="582"/>
      <c r="AB13" s="582"/>
      <c r="AD13" s="582"/>
    </row>
    <row r="14" spans="1:30" ht="13.8" x14ac:dyDescent="0.25">
      <c r="A14" s="600" t="s">
        <v>15</v>
      </c>
      <c r="B14" s="194"/>
      <c r="C14" s="194"/>
      <c r="D14" s="194"/>
      <c r="E14" s="194"/>
      <c r="F14" s="590"/>
      <c r="G14" s="591"/>
      <c r="H14" s="194"/>
      <c r="I14" s="194"/>
      <c r="J14" s="591"/>
      <c r="K14" s="590"/>
      <c r="L14" s="591"/>
      <c r="M14" s="194"/>
      <c r="N14" s="591"/>
      <c r="O14" s="194"/>
      <c r="P14" s="590"/>
      <c r="Q14" s="640">
        <v>87861.199497221402</v>
      </c>
      <c r="R14" s="639">
        <v>9010.9002394028521</v>
      </c>
      <c r="S14" s="640">
        <v>9.750546245426408</v>
      </c>
      <c r="T14" s="641"/>
      <c r="U14" s="642"/>
      <c r="V14" s="640">
        <v>82727.82729886481</v>
      </c>
      <c r="W14" s="639">
        <v>9653.1535161975244</v>
      </c>
      <c r="X14" s="640">
        <v>8.5700312504148535</v>
      </c>
      <c r="Y14" s="641"/>
      <c r="Z14" s="582"/>
      <c r="AA14" s="582"/>
      <c r="AB14" s="582"/>
      <c r="AD14" s="582"/>
    </row>
    <row r="15" spans="1:30" ht="13.8" x14ac:dyDescent="0.25">
      <c r="A15" s="600" t="s">
        <v>16</v>
      </c>
      <c r="B15" s="194"/>
      <c r="C15" s="194"/>
      <c r="D15" s="194"/>
      <c r="E15" s="194"/>
      <c r="F15" s="590"/>
      <c r="G15" s="591"/>
      <c r="H15" s="194"/>
      <c r="I15" s="194"/>
      <c r="J15" s="591"/>
      <c r="K15" s="590"/>
      <c r="L15" s="591"/>
      <c r="M15" s="194"/>
      <c r="N15" s="591"/>
      <c r="O15" s="194"/>
      <c r="P15" s="590"/>
      <c r="Q15" s="640">
        <v>155715.26797432252</v>
      </c>
      <c r="R15" s="639">
        <v>13364.561842700434</v>
      </c>
      <c r="S15" s="640">
        <v>11.651356012047065</v>
      </c>
      <c r="T15" s="641"/>
      <c r="U15" s="642"/>
      <c r="V15" s="640">
        <v>142190.64428860167</v>
      </c>
      <c r="W15" s="639">
        <v>12587.347697230185</v>
      </c>
      <c r="X15" s="640">
        <v>11.296314975067414</v>
      </c>
      <c r="Y15" s="641"/>
      <c r="Z15" s="582"/>
      <c r="AA15" s="582"/>
      <c r="AB15" s="582"/>
      <c r="AD15" s="582"/>
    </row>
    <row r="16" spans="1:30" ht="13.8" x14ac:dyDescent="0.25">
      <c r="A16" s="600" t="s">
        <v>17</v>
      </c>
      <c r="B16" s="194"/>
      <c r="C16" s="194"/>
      <c r="D16" s="194"/>
      <c r="E16" s="194"/>
      <c r="F16" s="590"/>
      <c r="G16" s="591"/>
      <c r="H16" s="194"/>
      <c r="I16" s="194"/>
      <c r="J16" s="591"/>
      <c r="K16" s="590"/>
      <c r="L16" s="591"/>
      <c r="M16" s="194"/>
      <c r="N16" s="591"/>
      <c r="O16" s="194"/>
      <c r="P16" s="590"/>
      <c r="Q16" s="640">
        <v>154526.01938221735</v>
      </c>
      <c r="R16" s="639">
        <v>12655.594538927648</v>
      </c>
      <c r="S16" s="640">
        <v>12.21009561478183</v>
      </c>
      <c r="T16" s="641"/>
      <c r="U16" s="642"/>
      <c r="V16" s="640">
        <v>152992.98938436082</v>
      </c>
      <c r="W16" s="639">
        <v>12991.420279462167</v>
      </c>
      <c r="X16" s="640">
        <v>11.776463703989615</v>
      </c>
      <c r="Y16" s="641"/>
      <c r="Z16" s="582"/>
      <c r="AA16" s="582"/>
      <c r="AB16" s="582"/>
      <c r="AD16" s="582"/>
    </row>
    <row r="17" spans="1:30" ht="13.8" x14ac:dyDescent="0.25">
      <c r="A17" s="601" t="s">
        <v>18</v>
      </c>
      <c r="B17" s="195"/>
      <c r="C17" s="195"/>
      <c r="D17" s="195"/>
      <c r="E17" s="195"/>
      <c r="F17" s="602"/>
      <c r="G17" s="603"/>
      <c r="H17" s="195"/>
      <c r="I17" s="195"/>
      <c r="J17" s="603"/>
      <c r="K17" s="602"/>
      <c r="L17" s="603"/>
      <c r="M17" s="195"/>
      <c r="N17" s="603"/>
      <c r="O17" s="195"/>
      <c r="P17" s="602"/>
      <c r="Q17" s="636">
        <v>42282.432150164292</v>
      </c>
      <c r="R17" s="635">
        <v>2926.8587085987101</v>
      </c>
      <c r="S17" s="636">
        <v>14.446352338752908</v>
      </c>
      <c r="T17" s="637"/>
      <c r="U17" s="643"/>
      <c r="V17" s="636">
        <v>39885.026427251403</v>
      </c>
      <c r="W17" s="635">
        <v>2706.1695738595768</v>
      </c>
      <c r="X17" s="636">
        <v>14.738554010998957</v>
      </c>
      <c r="Y17" s="637"/>
      <c r="Z17" s="582"/>
      <c r="AA17" s="582"/>
      <c r="AB17" s="582"/>
      <c r="AD17" s="582"/>
    </row>
    <row r="18" spans="1:30" ht="13.8" x14ac:dyDescent="0.25">
      <c r="A18" s="589" t="s">
        <v>137</v>
      </c>
      <c r="B18" s="194"/>
      <c r="C18" s="194"/>
      <c r="D18" s="194"/>
      <c r="E18" s="599"/>
      <c r="F18" s="599"/>
      <c r="G18" s="590"/>
      <c r="H18" s="599"/>
      <c r="I18" s="599"/>
      <c r="J18" s="590"/>
      <c r="K18" s="599"/>
      <c r="L18" s="590"/>
      <c r="M18" s="599"/>
      <c r="N18" s="590"/>
      <c r="O18" s="599"/>
      <c r="P18" s="599"/>
      <c r="Q18" s="642"/>
      <c r="R18" s="634"/>
      <c r="S18" s="640"/>
      <c r="T18" s="644"/>
      <c r="U18" s="634"/>
      <c r="V18" s="642"/>
      <c r="W18" s="634"/>
      <c r="X18" s="640"/>
      <c r="Y18" s="644"/>
    </row>
    <row r="19" spans="1:30" s="589" customFormat="1" ht="13.8" x14ac:dyDescent="0.25">
      <c r="A19" s="589" t="s">
        <v>95</v>
      </c>
      <c r="B19" s="566"/>
      <c r="C19" s="566"/>
      <c r="D19" s="566"/>
      <c r="E19" s="526"/>
      <c r="F19" s="599"/>
      <c r="G19" s="526"/>
      <c r="H19" s="526"/>
      <c r="I19" s="526"/>
      <c r="J19" s="526"/>
      <c r="K19" s="599"/>
      <c r="L19" s="526"/>
      <c r="M19" s="526"/>
      <c r="N19" s="526"/>
      <c r="O19" s="526"/>
      <c r="P19" s="599"/>
      <c r="Q19" s="645">
        <v>79.610445059162174</v>
      </c>
      <c r="R19" s="645">
        <v>75.637300411018529</v>
      </c>
      <c r="S19" s="645"/>
      <c r="T19" s="646"/>
      <c r="U19" s="634"/>
      <c r="V19" s="645">
        <v>75.966185550726607</v>
      </c>
      <c r="W19" s="645">
        <v>75.530518484886642</v>
      </c>
      <c r="X19" s="645"/>
      <c r="Y19" s="646"/>
    </row>
    <row r="20" spans="1:30" ht="13.8" x14ac:dyDescent="0.25">
      <c r="A20" s="600" t="s">
        <v>21</v>
      </c>
      <c r="B20" s="194"/>
      <c r="C20" s="194"/>
      <c r="D20" s="194"/>
      <c r="E20" s="194"/>
      <c r="F20" s="607"/>
      <c r="G20" s="591"/>
      <c r="H20" s="194"/>
      <c r="I20" s="194"/>
      <c r="J20" s="591"/>
      <c r="K20" s="607"/>
      <c r="L20" s="591"/>
      <c r="M20" s="194"/>
      <c r="N20" s="591"/>
      <c r="O20" s="194"/>
      <c r="P20" s="607"/>
      <c r="Q20" s="639">
        <v>25711.474657033632</v>
      </c>
      <c r="R20" s="639">
        <v>2205.1118188380692</v>
      </c>
      <c r="S20" s="640">
        <v>11.659941431261149</v>
      </c>
      <c r="T20" s="641"/>
      <c r="U20" s="642"/>
      <c r="V20" s="639">
        <v>24965.164253657102</v>
      </c>
      <c r="W20" s="639">
        <v>2546.2018472180985</v>
      </c>
      <c r="X20" s="640">
        <v>9.8048645597100919</v>
      </c>
      <c r="Y20" s="641"/>
      <c r="Z20" s="582"/>
      <c r="AA20" s="582"/>
      <c r="AB20" s="582"/>
      <c r="AD20" s="582"/>
    </row>
    <row r="21" spans="1:30" ht="13.8" x14ac:dyDescent="0.25">
      <c r="A21" s="608" t="s">
        <v>22</v>
      </c>
      <c r="B21" s="194"/>
      <c r="C21" s="194"/>
      <c r="D21" s="194"/>
      <c r="E21" s="194"/>
      <c r="F21" s="609"/>
      <c r="G21" s="591"/>
      <c r="H21" s="194"/>
      <c r="I21" s="194"/>
      <c r="J21" s="591"/>
      <c r="K21" s="609"/>
      <c r="L21" s="591"/>
      <c r="M21" s="194"/>
      <c r="N21" s="591"/>
      <c r="O21" s="194"/>
      <c r="P21" s="609"/>
      <c r="Q21" s="640"/>
      <c r="R21" s="639"/>
      <c r="S21" s="640"/>
      <c r="T21" s="641"/>
      <c r="U21" s="634"/>
      <c r="V21" s="640"/>
      <c r="W21" s="639"/>
      <c r="X21" s="640"/>
      <c r="Y21" s="641"/>
    </row>
    <row r="22" spans="1:30" s="652" customFormat="1" ht="14.4" x14ac:dyDescent="0.3">
      <c r="A22" s="608" t="s">
        <v>23</v>
      </c>
      <c r="B22" s="610"/>
      <c r="C22" s="610"/>
      <c r="D22" s="610"/>
      <c r="E22" s="610"/>
      <c r="F22" s="611"/>
      <c r="G22" s="612"/>
      <c r="H22" s="610"/>
      <c r="I22" s="610"/>
      <c r="J22" s="612"/>
      <c r="K22" s="611"/>
      <c r="L22" s="612"/>
      <c r="M22" s="610"/>
      <c r="N22" s="612"/>
      <c r="O22" s="610"/>
      <c r="P22" s="611"/>
      <c r="Q22" s="647">
        <v>7381.4386209988852</v>
      </c>
      <c r="R22" s="648">
        <v>639.27633036883014</v>
      </c>
      <c r="S22" s="647">
        <v>11.546553924091274</v>
      </c>
      <c r="T22" s="649"/>
      <c r="U22" s="650"/>
      <c r="V22" s="647">
        <v>7403.1926955605504</v>
      </c>
      <c r="W22" s="648">
        <v>778.59155317405305</v>
      </c>
      <c r="X22" s="647">
        <v>9.5084420905675771</v>
      </c>
      <c r="Y22" s="641"/>
      <c r="Z22" s="651"/>
      <c r="AA22" s="651"/>
      <c r="AB22" s="651"/>
      <c r="AD22" s="651"/>
    </row>
    <row r="23" spans="1:30" s="652" customFormat="1" ht="14.4" x14ac:dyDescent="0.3">
      <c r="A23" s="608" t="s">
        <v>24</v>
      </c>
      <c r="B23" s="610"/>
      <c r="C23" s="610"/>
      <c r="D23" s="610"/>
      <c r="E23" s="610"/>
      <c r="F23" s="611"/>
      <c r="G23" s="612"/>
      <c r="H23" s="610"/>
      <c r="I23" s="610"/>
      <c r="J23" s="612"/>
      <c r="K23" s="611"/>
      <c r="L23" s="612"/>
      <c r="M23" s="610"/>
      <c r="N23" s="612"/>
      <c r="O23" s="610"/>
      <c r="P23" s="611"/>
      <c r="Q23" s="647">
        <v>12080.945549944257</v>
      </c>
      <c r="R23" s="648">
        <v>956.75244648494709</v>
      </c>
      <c r="S23" s="647">
        <v>12.627033873107877</v>
      </c>
      <c r="T23" s="649"/>
      <c r="U23" s="650"/>
      <c r="V23" s="647">
        <v>10867.026635151633</v>
      </c>
      <c r="W23" s="648">
        <v>1088.1228476553488</v>
      </c>
      <c r="X23" s="647">
        <v>9.9869483106319699</v>
      </c>
      <c r="Y23" s="641"/>
      <c r="Z23" s="651"/>
      <c r="AA23" s="651"/>
      <c r="AB23" s="651"/>
      <c r="AD23" s="651"/>
    </row>
    <row r="24" spans="1:30" s="652" customFormat="1" ht="14.4" x14ac:dyDescent="0.3">
      <c r="A24" s="608" t="s">
        <v>25</v>
      </c>
      <c r="B24" s="610"/>
      <c r="C24" s="610"/>
      <c r="D24" s="610"/>
      <c r="E24" s="610"/>
      <c r="F24" s="611"/>
      <c r="G24" s="612"/>
      <c r="H24" s="610"/>
      <c r="I24" s="610"/>
      <c r="J24" s="612"/>
      <c r="K24" s="611"/>
      <c r="L24" s="612"/>
      <c r="M24" s="610"/>
      <c r="N24" s="612"/>
      <c r="O24" s="610"/>
      <c r="P24" s="611"/>
      <c r="Q24" s="647">
        <v>2274.0497846747849</v>
      </c>
      <c r="R24" s="648">
        <v>221.82069569569569</v>
      </c>
      <c r="S24" s="647">
        <v>10.251747599757039</v>
      </c>
      <c r="T24" s="649"/>
      <c r="U24" s="650"/>
      <c r="V24" s="647">
        <v>1847.02875952876</v>
      </c>
      <c r="W24" s="648">
        <v>215.41024486024477</v>
      </c>
      <c r="X24" s="647">
        <v>8.5744703587663018</v>
      </c>
      <c r="Y24" s="641"/>
      <c r="Z24" s="651"/>
      <c r="AA24" s="651"/>
      <c r="AB24" s="651"/>
      <c r="AD24" s="651"/>
    </row>
    <row r="25" spans="1:30" s="652" customFormat="1" ht="14.4" x14ac:dyDescent="0.3">
      <c r="A25" s="608" t="s">
        <v>26</v>
      </c>
      <c r="B25" s="610"/>
      <c r="C25" s="610"/>
      <c r="D25" s="610"/>
      <c r="E25" s="610"/>
      <c r="F25" s="611"/>
      <c r="G25" s="612"/>
      <c r="H25" s="610"/>
      <c r="I25" s="610"/>
      <c r="J25" s="612"/>
      <c r="K25" s="611"/>
      <c r="L25" s="612"/>
      <c r="M25" s="610"/>
      <c r="N25" s="612"/>
      <c r="O25" s="610"/>
      <c r="P25" s="611"/>
      <c r="Q25" s="647">
        <v>3975.0407014157022</v>
      </c>
      <c r="R25" s="648">
        <v>387.26234628859629</v>
      </c>
      <c r="S25" s="647">
        <v>10.264464747247635</v>
      </c>
      <c r="T25" s="649"/>
      <c r="U25" s="650"/>
      <c r="V25" s="647">
        <v>4847.9161634161592</v>
      </c>
      <c r="W25" s="648">
        <v>464.07720152845184</v>
      </c>
      <c r="X25" s="647">
        <v>10.446357087677235</v>
      </c>
      <c r="Y25" s="641"/>
      <c r="Z25" s="651"/>
      <c r="AA25" s="651"/>
      <c r="AB25" s="651"/>
      <c r="AD25" s="651"/>
    </row>
    <row r="26" spans="1:30" ht="13.8" x14ac:dyDescent="0.25">
      <c r="A26" s="600" t="s">
        <v>27</v>
      </c>
      <c r="B26" s="194"/>
      <c r="C26" s="194"/>
      <c r="D26" s="194"/>
      <c r="E26" s="194"/>
      <c r="F26" s="607"/>
      <c r="G26" s="591"/>
      <c r="H26" s="194"/>
      <c r="I26" s="194"/>
      <c r="J26" s="591"/>
      <c r="K26" s="607"/>
      <c r="L26" s="591"/>
      <c r="M26" s="194"/>
      <c r="N26" s="591"/>
      <c r="O26" s="194"/>
      <c r="P26" s="607"/>
      <c r="Q26" s="640">
        <v>350248.22337474336</v>
      </c>
      <c r="R26" s="639">
        <v>29607.102049742032</v>
      </c>
      <c r="S26" s="640">
        <v>11.829871859336368</v>
      </c>
      <c r="T26" s="641"/>
      <c r="U26" s="642"/>
      <c r="V26" s="640">
        <v>317684.87580131146</v>
      </c>
      <c r="W26" s="639">
        <v>30326.912899980995</v>
      </c>
      <c r="X26" s="640">
        <v>10.475345012828871</v>
      </c>
      <c r="Y26" s="641"/>
      <c r="Z26" s="582"/>
      <c r="AA26" s="582"/>
      <c r="AB26" s="582"/>
      <c r="AD26" s="582"/>
    </row>
    <row r="27" spans="1:30" ht="13.8" x14ac:dyDescent="0.25">
      <c r="A27" s="601" t="s">
        <v>28</v>
      </c>
      <c r="B27" s="195"/>
      <c r="C27" s="195"/>
      <c r="D27" s="195"/>
      <c r="E27" s="195"/>
      <c r="F27" s="613"/>
      <c r="G27" s="603"/>
      <c r="H27" s="195"/>
      <c r="I27" s="195"/>
      <c r="J27" s="603"/>
      <c r="K27" s="613"/>
      <c r="L27" s="603"/>
      <c r="M27" s="195"/>
      <c r="N27" s="603"/>
      <c r="O27" s="195"/>
      <c r="P27" s="613"/>
      <c r="Q27" s="636">
        <v>96289.512172216098</v>
      </c>
      <c r="R27" s="635">
        <v>10246.682596140681</v>
      </c>
      <c r="S27" s="636"/>
      <c r="T27" s="637"/>
      <c r="U27" s="643"/>
      <c r="V27" s="636">
        <v>108405.96278482561</v>
      </c>
      <c r="W27" s="635">
        <v>10649.841809463309</v>
      </c>
      <c r="X27" s="636"/>
      <c r="Y27" s="637"/>
      <c r="Z27" s="582"/>
      <c r="AA27" s="582"/>
      <c r="AB27" s="582"/>
      <c r="AD27" s="582"/>
    </row>
    <row r="28" spans="1:30" ht="13.8" x14ac:dyDescent="0.25">
      <c r="A28" s="589" t="s">
        <v>175</v>
      </c>
      <c r="B28" s="194"/>
      <c r="C28" s="194"/>
      <c r="D28" s="194"/>
      <c r="E28" s="609"/>
      <c r="F28" s="609"/>
      <c r="G28" s="607"/>
      <c r="H28" s="609"/>
      <c r="I28" s="609"/>
      <c r="J28" s="607"/>
      <c r="K28" s="609"/>
      <c r="L28" s="607"/>
      <c r="M28" s="609"/>
      <c r="N28" s="607"/>
      <c r="O28" s="609"/>
      <c r="P28" s="609"/>
      <c r="Q28" s="642"/>
      <c r="R28" s="634"/>
      <c r="S28" s="640"/>
      <c r="T28" s="644"/>
      <c r="U28" s="634"/>
      <c r="V28" s="642"/>
      <c r="W28" s="634"/>
      <c r="X28" s="640"/>
      <c r="Y28" s="644"/>
    </row>
    <row r="29" spans="1:30" s="589" customFormat="1" ht="13.8" x14ac:dyDescent="0.25">
      <c r="A29" s="589" t="s">
        <v>95</v>
      </c>
      <c r="B29" s="566"/>
      <c r="C29" s="566"/>
      <c r="D29" s="566"/>
      <c r="E29" s="526"/>
      <c r="F29" s="609"/>
      <c r="G29" s="526"/>
      <c r="H29" s="526"/>
      <c r="I29" s="526"/>
      <c r="J29" s="526"/>
      <c r="K29" s="609"/>
      <c r="L29" s="526"/>
      <c r="M29" s="526"/>
      <c r="N29" s="526"/>
      <c r="O29" s="526"/>
      <c r="P29" s="609"/>
      <c r="Q29" s="645">
        <v>52.448113617279269</v>
      </c>
      <c r="R29" s="645">
        <v>48.344167454688311</v>
      </c>
      <c r="S29" s="645"/>
      <c r="T29" s="646"/>
      <c r="U29" s="634"/>
      <c r="V29" s="645">
        <v>51.6091190381836</v>
      </c>
      <c r="W29" s="645">
        <v>53.788255264337799</v>
      </c>
      <c r="X29" s="645"/>
      <c r="Y29" s="646"/>
    </row>
    <row r="30" spans="1:30" ht="13.8" x14ac:dyDescent="0.25">
      <c r="A30" s="600" t="s">
        <v>30</v>
      </c>
      <c r="B30" s="194"/>
      <c r="C30" s="194"/>
      <c r="D30" s="194"/>
      <c r="E30" s="194"/>
      <c r="F30" s="607"/>
      <c r="G30" s="591"/>
      <c r="H30" s="194"/>
      <c r="I30" s="194"/>
      <c r="J30" s="591"/>
      <c r="K30" s="607"/>
      <c r="L30" s="194"/>
      <c r="M30" s="194"/>
      <c r="N30" s="591"/>
      <c r="O30" s="194"/>
      <c r="P30" s="607"/>
      <c r="Q30" s="640">
        <v>45305.325833250739</v>
      </c>
      <c r="R30" s="639">
        <v>1429.4923706398702</v>
      </c>
      <c r="S30" s="640">
        <v>31.693296700122396</v>
      </c>
      <c r="T30" s="641"/>
      <c r="U30" s="642"/>
      <c r="V30" s="640">
        <v>39646.308836583783</v>
      </c>
      <c r="W30" s="639">
        <v>1774.3232374682386</v>
      </c>
      <c r="X30" s="640">
        <v>22.344468019905236</v>
      </c>
      <c r="Y30" s="641"/>
      <c r="Z30" s="582"/>
      <c r="AA30" s="582"/>
      <c r="AB30" s="582"/>
      <c r="AD30" s="582"/>
    </row>
    <row r="31" spans="1:30" ht="13.8" x14ac:dyDescent="0.25">
      <c r="A31" s="600" t="s">
        <v>31</v>
      </c>
      <c r="B31" s="194"/>
      <c r="C31" s="194"/>
      <c r="D31" s="194"/>
      <c r="E31" s="194"/>
      <c r="F31" s="607"/>
      <c r="G31" s="591"/>
      <c r="H31" s="194"/>
      <c r="I31" s="194"/>
      <c r="J31" s="591"/>
      <c r="K31" s="607"/>
      <c r="L31" s="194"/>
      <c r="M31" s="194"/>
      <c r="N31" s="591"/>
      <c r="O31" s="194"/>
      <c r="P31" s="607"/>
      <c r="Q31" s="640">
        <v>202380.47649124372</v>
      </c>
      <c r="R31" s="639">
        <v>18903.530965858754</v>
      </c>
      <c r="S31" s="640">
        <v>10.705961592929839</v>
      </c>
      <c r="T31" s="641"/>
      <c r="U31" s="642"/>
      <c r="V31" s="640">
        <v>193139.72059787819</v>
      </c>
      <c r="W31" s="639">
        <v>21635.915733816208</v>
      </c>
      <c r="X31" s="640">
        <v>8.9268105392002113</v>
      </c>
      <c r="Y31" s="641"/>
      <c r="Z31" s="582"/>
      <c r="AA31" s="582"/>
      <c r="AB31" s="582"/>
      <c r="AD31" s="582"/>
    </row>
    <row r="32" spans="1:30" ht="13.8" x14ac:dyDescent="0.25">
      <c r="A32" s="601" t="s">
        <v>28</v>
      </c>
      <c r="B32" s="195"/>
      <c r="C32" s="195"/>
      <c r="D32" s="195"/>
      <c r="E32" s="195"/>
      <c r="F32" s="613"/>
      <c r="G32" s="603"/>
      <c r="H32" s="195"/>
      <c r="I32" s="195"/>
      <c r="J32" s="603"/>
      <c r="K32" s="613"/>
      <c r="L32" s="195"/>
      <c r="M32" s="195"/>
      <c r="N32" s="603"/>
      <c r="O32" s="195"/>
      <c r="P32" s="613"/>
      <c r="Q32" s="640">
        <v>224563.40787949928</v>
      </c>
      <c r="R32" s="639">
        <v>21725.8731282222</v>
      </c>
      <c r="S32" s="640">
        <v>10.336220162668097</v>
      </c>
      <c r="T32" s="637"/>
      <c r="U32" s="643"/>
      <c r="V32" s="640">
        <v>218269.97340533222</v>
      </c>
      <c r="W32" s="639">
        <v>20112.717585377955</v>
      </c>
      <c r="X32" s="640">
        <v>10.852336213581379</v>
      </c>
      <c r="Y32" s="637"/>
      <c r="Z32" s="582"/>
      <c r="AA32" s="582"/>
      <c r="AB32" s="582"/>
      <c r="AD32" s="582"/>
    </row>
    <row r="33" spans="1:30" s="584" customFormat="1" ht="18" customHeight="1" x14ac:dyDescent="0.3">
      <c r="B33" s="1086" t="s">
        <v>178</v>
      </c>
      <c r="C33" s="1086"/>
      <c r="D33" s="1086"/>
      <c r="E33" s="1086"/>
      <c r="F33" s="1086"/>
      <c r="G33" s="1086"/>
      <c r="H33" s="1086"/>
      <c r="I33" s="1086"/>
      <c r="J33" s="1086"/>
      <c r="K33" s="1086"/>
      <c r="L33" s="1086"/>
      <c r="M33" s="1086"/>
      <c r="N33" s="1086"/>
      <c r="O33" s="1086"/>
      <c r="P33" s="1086"/>
      <c r="Q33" s="1086"/>
      <c r="R33" s="1086"/>
      <c r="S33" s="1086"/>
      <c r="T33" s="1086"/>
      <c r="U33" s="1086"/>
      <c r="V33" s="1086"/>
      <c r="W33" s="1086"/>
      <c r="X33" s="1086"/>
      <c r="Y33" s="1086"/>
    </row>
    <row r="34" spans="1:30" x14ac:dyDescent="0.25">
      <c r="B34" s="588"/>
      <c r="C34" s="588"/>
      <c r="D34" s="588"/>
      <c r="E34" s="588"/>
      <c r="F34" s="588"/>
      <c r="G34" s="588"/>
      <c r="H34" s="588"/>
      <c r="I34" s="588"/>
      <c r="J34" s="588"/>
      <c r="K34" s="588"/>
      <c r="L34" s="588"/>
      <c r="M34" s="588"/>
      <c r="N34" s="588"/>
      <c r="O34" s="588"/>
      <c r="P34" s="588"/>
      <c r="Q34" s="588"/>
      <c r="R34" s="588"/>
      <c r="S34" s="588"/>
      <c r="T34" s="653"/>
      <c r="U34" s="588"/>
      <c r="V34" s="588"/>
      <c r="W34" s="588"/>
      <c r="X34" s="588"/>
      <c r="Y34" s="653"/>
    </row>
    <row r="35" spans="1:30" x14ac:dyDescent="0.25">
      <c r="A35" s="589" t="s">
        <v>33</v>
      </c>
      <c r="B35" s="194"/>
      <c r="C35" s="194"/>
      <c r="D35" s="194"/>
      <c r="E35" s="194"/>
      <c r="F35" s="590"/>
      <c r="G35" s="591"/>
      <c r="H35" s="194"/>
      <c r="I35" s="194"/>
      <c r="J35" s="591"/>
      <c r="K35" s="590"/>
      <c r="L35" s="591"/>
      <c r="M35" s="194"/>
      <c r="N35" s="591"/>
      <c r="O35" s="194"/>
      <c r="P35" s="590"/>
      <c r="Q35" s="591"/>
      <c r="R35" s="194"/>
      <c r="S35" s="591"/>
      <c r="T35" s="654"/>
      <c r="U35" s="590"/>
      <c r="V35" s="591"/>
      <c r="W35" s="194"/>
      <c r="X35" s="591"/>
      <c r="Y35" s="654"/>
      <c r="Z35" s="582"/>
      <c r="AA35" s="582"/>
      <c r="AB35" s="582"/>
      <c r="AD35" s="582"/>
    </row>
    <row r="36" spans="1:30" x14ac:dyDescent="0.25">
      <c r="A36" s="597"/>
      <c r="B36" s="195"/>
      <c r="C36" s="195"/>
      <c r="D36" s="195"/>
      <c r="E36" s="195"/>
      <c r="F36" s="598"/>
      <c r="G36" s="195"/>
      <c r="H36" s="195"/>
      <c r="I36" s="195"/>
      <c r="J36" s="195"/>
      <c r="K36" s="598"/>
      <c r="L36" s="195"/>
      <c r="M36" s="195"/>
      <c r="N36" s="195"/>
      <c r="O36" s="195"/>
      <c r="P36" s="598"/>
      <c r="Q36" s="195"/>
      <c r="R36" s="195"/>
      <c r="S36" s="195"/>
      <c r="T36" s="655"/>
      <c r="U36" s="598"/>
      <c r="V36" s="195"/>
      <c r="W36" s="195"/>
      <c r="X36" s="195"/>
      <c r="Y36" s="655"/>
    </row>
    <row r="37" spans="1:30" x14ac:dyDescent="0.25">
      <c r="A37" s="589" t="s">
        <v>10</v>
      </c>
      <c r="B37" s="194"/>
      <c r="C37" s="194"/>
      <c r="D37" s="194"/>
      <c r="E37" s="194"/>
      <c r="F37" s="599"/>
      <c r="G37" s="194"/>
      <c r="H37" s="194"/>
      <c r="I37" s="194"/>
      <c r="J37" s="194"/>
      <c r="K37" s="599"/>
      <c r="L37" s="194"/>
      <c r="M37" s="194"/>
      <c r="N37" s="194"/>
      <c r="O37" s="194"/>
      <c r="P37" s="599"/>
      <c r="Q37" s="194"/>
      <c r="R37" s="194"/>
      <c r="S37" s="194"/>
      <c r="T37" s="654"/>
      <c r="U37" s="599"/>
      <c r="V37" s="194"/>
      <c r="W37" s="194"/>
      <c r="X37" s="194"/>
      <c r="Y37" s="654"/>
    </row>
    <row r="38" spans="1:30" ht="13.8" x14ac:dyDescent="0.25">
      <c r="A38" s="600" t="s">
        <v>11</v>
      </c>
      <c r="B38" s="194"/>
      <c r="C38" s="194"/>
      <c r="D38" s="194"/>
      <c r="E38" s="194"/>
      <c r="F38" s="590"/>
      <c r="G38" s="591"/>
      <c r="H38" s="194"/>
      <c r="I38" s="194"/>
      <c r="J38" s="591"/>
      <c r="K38" s="590"/>
      <c r="L38" s="591"/>
      <c r="M38" s="194"/>
      <c r="N38" s="591"/>
      <c r="O38" s="194"/>
      <c r="P38" s="590"/>
      <c r="Q38" s="640">
        <v>43.628830350319149</v>
      </c>
      <c r="R38" s="640">
        <v>42.173712432611524</v>
      </c>
      <c r="S38" s="640"/>
      <c r="T38" s="641"/>
      <c r="U38" s="642"/>
      <c r="V38" s="640">
        <v>46.381137077506025</v>
      </c>
      <c r="W38" s="640">
        <v>45.171951683584474</v>
      </c>
      <c r="X38" s="640"/>
      <c r="Y38" s="641"/>
      <c r="Z38" s="582"/>
      <c r="AA38" s="582"/>
      <c r="AB38" s="582"/>
      <c r="AD38" s="582"/>
    </row>
    <row r="39" spans="1:30" ht="13.8" x14ac:dyDescent="0.25">
      <c r="A39" s="601" t="s">
        <v>12</v>
      </c>
      <c r="B39" s="195"/>
      <c r="C39" s="195"/>
      <c r="D39" s="195"/>
      <c r="E39" s="195"/>
      <c r="F39" s="602"/>
      <c r="G39" s="603"/>
      <c r="H39" s="195"/>
      <c r="I39" s="195"/>
      <c r="J39" s="603"/>
      <c r="K39" s="602"/>
      <c r="L39" s="603"/>
      <c r="M39" s="195"/>
      <c r="N39" s="603"/>
      <c r="O39" s="195"/>
      <c r="P39" s="602"/>
      <c r="Q39" s="636">
        <v>56.371169649680851</v>
      </c>
      <c r="R39" s="636">
        <v>57.826287567388484</v>
      </c>
      <c r="S39" s="636"/>
      <c r="T39" s="637"/>
      <c r="U39" s="643"/>
      <c r="V39" s="636">
        <v>53.618862922493975</v>
      </c>
      <c r="W39" s="636">
        <v>54.82804831641554</v>
      </c>
      <c r="X39" s="636"/>
      <c r="Y39" s="637"/>
      <c r="Z39" s="582"/>
      <c r="AA39" s="582"/>
      <c r="AB39" s="582"/>
      <c r="AD39" s="582"/>
    </row>
    <row r="40" spans="1:30" ht="13.8" x14ac:dyDescent="0.25">
      <c r="A40" s="589" t="s">
        <v>13</v>
      </c>
      <c r="B40" s="194"/>
      <c r="C40" s="194"/>
      <c r="D40" s="194"/>
      <c r="E40" s="194"/>
      <c r="F40" s="599"/>
      <c r="G40" s="194"/>
      <c r="H40" s="194"/>
      <c r="I40" s="194"/>
      <c r="J40" s="194"/>
      <c r="K40" s="599"/>
      <c r="L40" s="194"/>
      <c r="M40" s="194"/>
      <c r="N40" s="194"/>
      <c r="O40" s="194"/>
      <c r="P40" s="599"/>
      <c r="Q40" s="640"/>
      <c r="R40" s="640"/>
      <c r="S40" s="639"/>
      <c r="T40" s="641"/>
      <c r="U40" s="634"/>
      <c r="V40" s="640"/>
      <c r="W40" s="640"/>
      <c r="X40" s="639"/>
      <c r="Y40" s="641"/>
    </row>
    <row r="41" spans="1:30" ht="13.8" x14ac:dyDescent="0.25">
      <c r="A41" s="600" t="s">
        <v>14</v>
      </c>
      <c r="B41" s="194"/>
      <c r="C41" s="194"/>
      <c r="D41" s="194"/>
      <c r="E41" s="194"/>
      <c r="F41" s="590"/>
      <c r="G41" s="591"/>
      <c r="H41" s="194"/>
      <c r="I41" s="194"/>
      <c r="J41" s="591"/>
      <c r="K41" s="590"/>
      <c r="L41" s="591"/>
      <c r="M41" s="194"/>
      <c r="N41" s="591"/>
      <c r="O41" s="194"/>
      <c r="P41" s="590"/>
      <c r="Q41" s="640">
        <v>6.6206915991308657</v>
      </c>
      <c r="R41" s="640">
        <v>9.7505676082848591</v>
      </c>
      <c r="S41" s="640"/>
      <c r="T41" s="641"/>
      <c r="U41" s="642"/>
      <c r="V41" s="640">
        <v>7.373699769278657</v>
      </c>
      <c r="W41" s="640">
        <v>12.831999321190599</v>
      </c>
      <c r="X41" s="640"/>
      <c r="Y41" s="641"/>
      <c r="Z41" s="582"/>
      <c r="AA41" s="582"/>
      <c r="AB41" s="582"/>
      <c r="AD41" s="582"/>
    </row>
    <row r="42" spans="1:30" ht="13.8" x14ac:dyDescent="0.25">
      <c r="A42" s="600" t="s">
        <v>15</v>
      </c>
      <c r="B42" s="194"/>
      <c r="C42" s="194"/>
      <c r="D42" s="194"/>
      <c r="E42" s="194"/>
      <c r="F42" s="590"/>
      <c r="G42" s="591"/>
      <c r="H42" s="194"/>
      <c r="I42" s="194"/>
      <c r="J42" s="591"/>
      <c r="K42" s="590"/>
      <c r="L42" s="591"/>
      <c r="M42" s="194"/>
      <c r="N42" s="591"/>
      <c r="O42" s="194"/>
      <c r="P42" s="590"/>
      <c r="Q42" s="640">
        <v>18.604837784539363</v>
      </c>
      <c r="R42" s="640">
        <v>21.424480898972789</v>
      </c>
      <c r="S42" s="640"/>
      <c r="T42" s="641"/>
      <c r="U42" s="642"/>
      <c r="V42" s="640">
        <v>18.340921477160332</v>
      </c>
      <c r="W42" s="640">
        <v>22.179452592174268</v>
      </c>
      <c r="X42" s="640"/>
      <c r="Y42" s="641"/>
      <c r="Z42" s="582"/>
      <c r="AA42" s="582"/>
      <c r="AB42" s="582"/>
      <c r="AD42" s="582"/>
    </row>
    <row r="43" spans="1:30" ht="13.8" x14ac:dyDescent="0.25">
      <c r="A43" s="600" t="s">
        <v>16</v>
      </c>
      <c r="B43" s="194"/>
      <c r="C43" s="194"/>
      <c r="D43" s="194"/>
      <c r="E43" s="194"/>
      <c r="F43" s="590"/>
      <c r="G43" s="591"/>
      <c r="H43" s="194"/>
      <c r="I43" s="194"/>
      <c r="J43" s="591"/>
      <c r="K43" s="590"/>
      <c r="L43" s="591"/>
      <c r="M43" s="194"/>
      <c r="N43" s="591"/>
      <c r="O43" s="194"/>
      <c r="P43" s="590"/>
      <c r="Q43" s="640">
        <v>32.973113476899051</v>
      </c>
      <c r="R43" s="640">
        <v>31.775826201029044</v>
      </c>
      <c r="S43" s="640"/>
      <c r="T43" s="641"/>
      <c r="U43" s="642"/>
      <c r="V43" s="640">
        <v>31.523944564175267</v>
      </c>
      <c r="W43" s="640">
        <v>28.921168718955879</v>
      </c>
      <c r="X43" s="640"/>
      <c r="Y43" s="641"/>
      <c r="Z43" s="582"/>
      <c r="AA43" s="582"/>
      <c r="AB43" s="582"/>
      <c r="AD43" s="582"/>
    </row>
    <row r="44" spans="1:30" ht="13.8" x14ac:dyDescent="0.25">
      <c r="A44" s="600" t="s">
        <v>17</v>
      </c>
      <c r="B44" s="194"/>
      <c r="C44" s="194"/>
      <c r="D44" s="194"/>
      <c r="E44" s="194"/>
      <c r="F44" s="590"/>
      <c r="G44" s="591"/>
      <c r="H44" s="194"/>
      <c r="I44" s="194"/>
      <c r="J44" s="591"/>
      <c r="K44" s="590"/>
      <c r="L44" s="591"/>
      <c r="M44" s="194"/>
      <c r="N44" s="591"/>
      <c r="O44" s="194"/>
      <c r="P44" s="590"/>
      <c r="Q44" s="640">
        <v>32.721286990711505</v>
      </c>
      <c r="R44" s="640">
        <v>30.090172597712392</v>
      </c>
      <c r="S44" s="640"/>
      <c r="T44" s="641"/>
      <c r="U44" s="642"/>
      <c r="V44" s="640">
        <v>33.918845646911969</v>
      </c>
      <c r="W44" s="640">
        <v>29.849581249262553</v>
      </c>
      <c r="X44" s="640"/>
      <c r="Y44" s="641"/>
      <c r="Z44" s="582"/>
      <c r="AA44" s="582"/>
      <c r="AB44" s="582"/>
      <c r="AD44" s="582"/>
    </row>
    <row r="45" spans="1:30" ht="13.8" x14ac:dyDescent="0.25">
      <c r="A45" s="601" t="s">
        <v>18</v>
      </c>
      <c r="B45" s="195"/>
      <c r="C45" s="195"/>
      <c r="D45" s="195"/>
      <c r="E45" s="195"/>
      <c r="F45" s="602"/>
      <c r="G45" s="603"/>
      <c r="H45" s="195"/>
      <c r="I45" s="195"/>
      <c r="J45" s="603"/>
      <c r="K45" s="602"/>
      <c r="L45" s="603"/>
      <c r="M45" s="195"/>
      <c r="N45" s="603"/>
      <c r="O45" s="195"/>
      <c r="P45" s="602"/>
      <c r="Q45" s="636">
        <v>8.9534151114619878</v>
      </c>
      <c r="R45" s="636">
        <v>6.9589526940008337</v>
      </c>
      <c r="S45" s="636"/>
      <c r="T45" s="637"/>
      <c r="U45" s="643"/>
      <c r="V45" s="636">
        <v>8.8425885424736723</v>
      </c>
      <c r="W45" s="636">
        <v>6.2177981184169484</v>
      </c>
      <c r="X45" s="636"/>
      <c r="Y45" s="637"/>
      <c r="Z45" s="582"/>
      <c r="AA45" s="582"/>
      <c r="AB45" s="582"/>
      <c r="AD45" s="582"/>
    </row>
    <row r="46" spans="1:30" ht="13.8" x14ac:dyDescent="0.25">
      <c r="A46" s="589" t="s">
        <v>137</v>
      </c>
      <c r="B46" s="194"/>
      <c r="C46" s="194"/>
      <c r="D46" s="194"/>
      <c r="E46" s="599"/>
      <c r="F46" s="599"/>
      <c r="G46" s="590"/>
      <c r="H46" s="599"/>
      <c r="I46" s="599"/>
      <c r="J46" s="590"/>
      <c r="K46" s="599"/>
      <c r="L46" s="590"/>
      <c r="M46" s="599"/>
      <c r="N46" s="590"/>
      <c r="O46" s="599"/>
      <c r="P46" s="599"/>
      <c r="Q46" s="640"/>
      <c r="R46" s="640"/>
      <c r="S46" s="642"/>
      <c r="T46" s="644"/>
      <c r="U46" s="634"/>
      <c r="V46" s="640"/>
      <c r="W46" s="640"/>
      <c r="X46" s="642"/>
      <c r="Y46" s="644"/>
    </row>
    <row r="47" spans="1:30" s="589" customFormat="1" ht="13.8" x14ac:dyDescent="0.25">
      <c r="A47" s="589" t="s">
        <v>95</v>
      </c>
      <c r="B47" s="566"/>
      <c r="C47" s="566"/>
      <c r="D47" s="566"/>
      <c r="E47" s="526"/>
      <c r="F47" s="599"/>
      <c r="G47" s="526"/>
      <c r="H47" s="526"/>
      <c r="I47" s="526"/>
      <c r="J47" s="526"/>
      <c r="K47" s="599"/>
      <c r="L47" s="526"/>
      <c r="M47" s="526"/>
      <c r="N47" s="526"/>
      <c r="O47" s="526"/>
      <c r="P47" s="599"/>
      <c r="Q47" s="640"/>
      <c r="R47" s="640"/>
      <c r="S47" s="656"/>
      <c r="T47" s="646"/>
      <c r="U47" s="634"/>
      <c r="V47" s="640">
        <v>1.6841852247271423E-2</v>
      </c>
      <c r="W47" s="640">
        <v>0.17354179141427079</v>
      </c>
      <c r="X47" s="656"/>
      <c r="Y47" s="646"/>
    </row>
    <row r="48" spans="1:30" ht="13.8" x14ac:dyDescent="0.25">
      <c r="A48" s="600" t="s">
        <v>21</v>
      </c>
      <c r="B48" s="481"/>
      <c r="C48" s="481"/>
      <c r="D48" s="481"/>
      <c r="E48" s="194"/>
      <c r="F48" s="590"/>
      <c r="G48" s="591"/>
      <c r="H48" s="194"/>
      <c r="I48" s="194"/>
      <c r="J48" s="591"/>
      <c r="K48" s="590"/>
      <c r="L48" s="591"/>
      <c r="M48" s="194"/>
      <c r="N48" s="591"/>
      <c r="O48" s="194"/>
      <c r="P48" s="590"/>
      <c r="Q48" s="640">
        <v>5.4444717114354155</v>
      </c>
      <c r="R48" s="640">
        <v>5.242914113754094</v>
      </c>
      <c r="S48" s="640"/>
      <c r="T48" s="641"/>
      <c r="U48" s="642"/>
      <c r="V48" s="640">
        <v>5.5348258523286278</v>
      </c>
      <c r="W48" s="640">
        <v>5.8502501867105696</v>
      </c>
      <c r="X48" s="640"/>
      <c r="Y48" s="641"/>
      <c r="Z48" s="582"/>
      <c r="AA48" s="582"/>
      <c r="AB48" s="582"/>
      <c r="AD48" s="582"/>
    </row>
    <row r="49" spans="1:30" ht="13.8" x14ac:dyDescent="0.25">
      <c r="A49" s="608" t="s">
        <v>22</v>
      </c>
      <c r="B49" s="481"/>
      <c r="C49" s="481"/>
      <c r="D49" s="481"/>
      <c r="E49" s="194"/>
      <c r="F49" s="599"/>
      <c r="G49" s="591"/>
      <c r="H49" s="194"/>
      <c r="I49" s="194"/>
      <c r="J49" s="591"/>
      <c r="K49" s="599"/>
      <c r="L49" s="591"/>
      <c r="M49" s="194"/>
      <c r="N49" s="591"/>
      <c r="O49" s="194"/>
      <c r="P49" s="599"/>
      <c r="Q49" s="640"/>
      <c r="R49" s="640"/>
      <c r="S49" s="640"/>
      <c r="T49" s="641"/>
      <c r="U49" s="634"/>
      <c r="V49" s="640"/>
      <c r="W49" s="640"/>
      <c r="X49" s="640"/>
      <c r="Y49" s="641"/>
    </row>
    <row r="50" spans="1:30" s="652" customFormat="1" ht="14.4" x14ac:dyDescent="0.3">
      <c r="A50" s="608" t="s">
        <v>23</v>
      </c>
      <c r="B50" s="619"/>
      <c r="C50" s="619"/>
      <c r="D50" s="619"/>
      <c r="E50" s="610"/>
      <c r="F50" s="620"/>
      <c r="G50" s="612"/>
      <c r="H50" s="610"/>
      <c r="I50" s="610"/>
      <c r="J50" s="612"/>
      <c r="K50" s="620"/>
      <c r="L50" s="612"/>
      <c r="M50" s="610"/>
      <c r="N50" s="612"/>
      <c r="O50" s="610"/>
      <c r="P50" s="620"/>
      <c r="Q50" s="647">
        <v>1.5630388492995846</v>
      </c>
      <c r="R50" s="647">
        <v>1.5199550727752877</v>
      </c>
      <c r="S50" s="647"/>
      <c r="T50" s="649"/>
      <c r="U50" s="650"/>
      <c r="V50" s="647">
        <v>1.6413023325154605</v>
      </c>
      <c r="W50" s="647">
        <v>1.7889215595002339</v>
      </c>
      <c r="X50" s="647"/>
      <c r="Y50" s="649"/>
      <c r="Z50" s="651"/>
      <c r="AA50" s="651"/>
      <c r="AB50" s="651"/>
      <c r="AD50" s="651"/>
    </row>
    <row r="51" spans="1:30" s="652" customFormat="1" ht="14.4" x14ac:dyDescent="0.3">
      <c r="A51" s="608" t="s">
        <v>24</v>
      </c>
      <c r="B51" s="619"/>
      <c r="C51" s="619"/>
      <c r="D51" s="619"/>
      <c r="E51" s="610"/>
      <c r="F51" s="620"/>
      <c r="G51" s="612"/>
      <c r="H51" s="610"/>
      <c r="I51" s="610"/>
      <c r="J51" s="612"/>
      <c r="K51" s="620"/>
      <c r="L51" s="612"/>
      <c r="M51" s="610"/>
      <c r="N51" s="612"/>
      <c r="O51" s="610"/>
      <c r="P51" s="620"/>
      <c r="Q51" s="647">
        <v>2.558171679043304</v>
      </c>
      <c r="R51" s="647">
        <v>2.2747920818309519</v>
      </c>
      <c r="S51" s="647"/>
      <c r="T51" s="649"/>
      <c r="U51" s="650"/>
      <c r="V51" s="647">
        <v>2.4092411068102706</v>
      </c>
      <c r="W51" s="647">
        <v>2.5001124320190118</v>
      </c>
      <c r="X51" s="647"/>
      <c r="Y51" s="649"/>
      <c r="Z51" s="651"/>
      <c r="AA51" s="651"/>
      <c r="AB51" s="651"/>
      <c r="AD51" s="651"/>
    </row>
    <row r="52" spans="1:30" s="652" customFormat="1" ht="14.4" x14ac:dyDescent="0.3">
      <c r="A52" s="608" t="s">
        <v>25</v>
      </c>
      <c r="B52" s="619"/>
      <c r="C52" s="619"/>
      <c r="D52" s="619"/>
      <c r="E52" s="610"/>
      <c r="F52" s="620"/>
      <c r="G52" s="612"/>
      <c r="H52" s="610"/>
      <c r="I52" s="610"/>
      <c r="J52" s="612"/>
      <c r="K52" s="620"/>
      <c r="L52" s="612"/>
      <c r="M52" s="610"/>
      <c r="N52" s="612"/>
      <c r="O52" s="610"/>
      <c r="P52" s="620"/>
      <c r="Q52" s="647">
        <v>0.48153596354189349</v>
      </c>
      <c r="R52" s="647">
        <v>0.52740493531911814</v>
      </c>
      <c r="S52" s="647"/>
      <c r="T52" s="649"/>
      <c r="U52" s="650"/>
      <c r="V52" s="647">
        <v>0.40948989657605439</v>
      </c>
      <c r="W52" s="647">
        <v>0.49493476983762164</v>
      </c>
      <c r="X52" s="647"/>
      <c r="Y52" s="649"/>
      <c r="Z52" s="651"/>
      <c r="AA52" s="651"/>
      <c r="AB52" s="651"/>
      <c r="AD52" s="651"/>
    </row>
    <row r="53" spans="1:30" s="652" customFormat="1" ht="14.4" x14ac:dyDescent="0.3">
      <c r="A53" s="608" t="s">
        <v>26</v>
      </c>
      <c r="B53" s="619"/>
      <c r="C53" s="619"/>
      <c r="D53" s="619"/>
      <c r="E53" s="610"/>
      <c r="F53" s="620"/>
      <c r="G53" s="612"/>
      <c r="H53" s="610"/>
      <c r="I53" s="610"/>
      <c r="J53" s="612"/>
      <c r="K53" s="620"/>
      <c r="L53" s="612"/>
      <c r="M53" s="610"/>
      <c r="N53" s="612"/>
      <c r="O53" s="610"/>
      <c r="P53" s="620"/>
      <c r="Q53" s="647">
        <v>0.84172521955063362</v>
      </c>
      <c r="R53" s="647">
        <v>0.92076202382873662</v>
      </c>
      <c r="S53" s="647"/>
      <c r="T53" s="649"/>
      <c r="U53" s="650"/>
      <c r="V53" s="647">
        <v>1.0747925164268426</v>
      </c>
      <c r="W53" s="647">
        <v>1.0662814253537025</v>
      </c>
      <c r="X53" s="647"/>
      <c r="Y53" s="649"/>
      <c r="Z53" s="651"/>
      <c r="AA53" s="651"/>
      <c r="AB53" s="651"/>
      <c r="AD53" s="651"/>
    </row>
    <row r="54" spans="1:30" ht="13.8" x14ac:dyDescent="0.25">
      <c r="A54" s="600" t="s">
        <v>27</v>
      </c>
      <c r="B54" s="481"/>
      <c r="C54" s="481"/>
      <c r="D54" s="481"/>
      <c r="E54" s="194"/>
      <c r="F54" s="590"/>
      <c r="G54" s="591"/>
      <c r="H54" s="194"/>
      <c r="I54" s="194"/>
      <c r="J54" s="591"/>
      <c r="K54" s="590"/>
      <c r="L54" s="591"/>
      <c r="M54" s="194"/>
      <c r="N54" s="591"/>
      <c r="O54" s="194"/>
      <c r="P54" s="590"/>
      <c r="Q54" s="640">
        <v>74.165973347726549</v>
      </c>
      <c r="R54" s="640">
        <v>70.394386297264361</v>
      </c>
      <c r="S54" s="640"/>
      <c r="T54" s="641"/>
      <c r="U54" s="642"/>
      <c r="V54" s="640">
        <v>70.43135969839787</v>
      </c>
      <c r="W54" s="640">
        <v>69.68026829817623</v>
      </c>
      <c r="X54" s="640"/>
      <c r="Y54" s="641"/>
      <c r="Z54" s="582"/>
      <c r="AA54" s="582"/>
      <c r="AB54" s="582"/>
      <c r="AD54" s="582"/>
    </row>
    <row r="55" spans="1:30" ht="13.8" x14ac:dyDescent="0.25">
      <c r="A55" s="601" t="s">
        <v>28</v>
      </c>
      <c r="B55" s="479"/>
      <c r="C55" s="479"/>
      <c r="D55" s="479"/>
      <c r="E55" s="195"/>
      <c r="F55" s="602"/>
      <c r="G55" s="603"/>
      <c r="H55" s="195"/>
      <c r="I55" s="195"/>
      <c r="J55" s="603"/>
      <c r="K55" s="602"/>
      <c r="L55" s="603"/>
      <c r="M55" s="195"/>
      <c r="N55" s="603"/>
      <c r="O55" s="195"/>
      <c r="P55" s="602"/>
      <c r="Q55" s="636"/>
      <c r="R55" s="636"/>
      <c r="S55" s="636"/>
      <c r="T55" s="637"/>
      <c r="U55" s="643"/>
      <c r="V55" s="636"/>
      <c r="W55" s="636"/>
      <c r="X55" s="636"/>
      <c r="Y55" s="637"/>
      <c r="Z55" s="582"/>
      <c r="AA55" s="582"/>
      <c r="AB55" s="582"/>
      <c r="AD55" s="582"/>
    </row>
    <row r="56" spans="1:30" ht="13.8" x14ac:dyDescent="0.25">
      <c r="A56" s="589" t="s">
        <v>175</v>
      </c>
      <c r="B56" s="194"/>
      <c r="C56" s="194"/>
      <c r="D56" s="194"/>
      <c r="E56" s="599"/>
      <c r="F56" s="599"/>
      <c r="G56" s="590"/>
      <c r="H56" s="599"/>
      <c r="I56" s="599"/>
      <c r="J56" s="590"/>
      <c r="K56" s="599"/>
      <c r="L56" s="590"/>
      <c r="M56" s="599"/>
      <c r="N56" s="590"/>
      <c r="O56" s="599"/>
      <c r="P56" s="599"/>
      <c r="Q56" s="640"/>
      <c r="R56" s="640"/>
      <c r="S56" s="642"/>
      <c r="T56" s="644"/>
      <c r="U56" s="634"/>
      <c r="V56" s="640"/>
      <c r="W56" s="640"/>
      <c r="X56" s="642"/>
      <c r="Y56" s="644"/>
    </row>
    <row r="57" spans="1:30" s="589" customFormat="1" ht="13.8" x14ac:dyDescent="0.25">
      <c r="A57" s="589" t="s">
        <v>95</v>
      </c>
      <c r="B57" s="566"/>
      <c r="C57" s="566"/>
      <c r="D57" s="566"/>
      <c r="E57" s="526"/>
      <c r="F57" s="599"/>
      <c r="G57" s="526"/>
      <c r="H57" s="526"/>
      <c r="I57" s="526"/>
      <c r="J57" s="526"/>
      <c r="K57" s="599"/>
      <c r="L57" s="526"/>
      <c r="M57" s="526"/>
      <c r="N57" s="526"/>
      <c r="O57" s="526"/>
      <c r="P57" s="599"/>
      <c r="Q57" s="640"/>
      <c r="R57" s="640"/>
      <c r="S57" s="656"/>
      <c r="T57" s="646"/>
      <c r="U57" s="634"/>
      <c r="V57" s="640"/>
      <c r="W57" s="640"/>
      <c r="X57" s="656"/>
      <c r="Y57" s="646"/>
    </row>
    <row r="58" spans="1:30" ht="13.8" x14ac:dyDescent="0.25">
      <c r="A58" s="600" t="s">
        <v>30</v>
      </c>
      <c r="B58" s="194"/>
      <c r="C58" s="194"/>
      <c r="D58" s="194"/>
      <c r="E58" s="194"/>
      <c r="F58" s="590"/>
      <c r="G58" s="591"/>
      <c r="H58" s="194"/>
      <c r="I58" s="194"/>
      <c r="J58" s="591"/>
      <c r="K58" s="590"/>
      <c r="L58" s="194"/>
      <c r="M58" s="194"/>
      <c r="N58" s="591"/>
      <c r="O58" s="194"/>
      <c r="P58" s="590"/>
      <c r="Q58" s="640">
        <v>9.593520720485806</v>
      </c>
      <c r="R58" s="640">
        <v>3.3987871551478639</v>
      </c>
      <c r="S58" s="640"/>
      <c r="T58" s="641"/>
      <c r="U58" s="642"/>
      <c r="V58" s="640">
        <v>8.789664384682915</v>
      </c>
      <c r="W58" s="640">
        <v>4.0767525412899177</v>
      </c>
      <c r="X58" s="640"/>
      <c r="Y58" s="641"/>
      <c r="Z58" s="582"/>
      <c r="AA58" s="582"/>
      <c r="AB58" s="582"/>
      <c r="AD58" s="582"/>
    </row>
    <row r="59" spans="1:30" ht="13.8" x14ac:dyDescent="0.25">
      <c r="A59" s="600" t="s">
        <v>31</v>
      </c>
      <c r="B59" s="194"/>
      <c r="C59" s="194"/>
      <c r="D59" s="194"/>
      <c r="E59" s="194"/>
      <c r="F59" s="590"/>
      <c r="G59" s="591"/>
      <c r="H59" s="194"/>
      <c r="I59" s="194"/>
      <c r="J59" s="591"/>
      <c r="K59" s="590"/>
      <c r="L59" s="194"/>
      <c r="M59" s="194"/>
      <c r="N59" s="591"/>
      <c r="O59" s="194"/>
      <c r="P59" s="590"/>
      <c r="Q59" s="640">
        <v>42.854592896793392</v>
      </c>
      <c r="R59" s="640">
        <v>44.945380299540474</v>
      </c>
      <c r="S59" s="640"/>
      <c r="T59" s="641"/>
      <c r="U59" s="642"/>
      <c r="V59" s="640">
        <v>42.819454653500586</v>
      </c>
      <c r="W59" s="640">
        <v>49.711502723048035</v>
      </c>
      <c r="X59" s="640"/>
      <c r="Y59" s="641"/>
      <c r="Z59" s="582"/>
      <c r="AA59" s="582"/>
      <c r="AB59" s="582"/>
      <c r="AD59" s="582"/>
    </row>
    <row r="60" spans="1:30" ht="14.4" thickBot="1" x14ac:dyDescent="0.3">
      <c r="A60" s="621" t="s">
        <v>28</v>
      </c>
      <c r="B60" s="622"/>
      <c r="C60" s="622"/>
      <c r="D60" s="622"/>
      <c r="E60" s="622"/>
      <c r="F60" s="623"/>
      <c r="G60" s="624"/>
      <c r="H60" s="622"/>
      <c r="I60" s="622"/>
      <c r="J60" s="624"/>
      <c r="K60" s="623"/>
      <c r="L60" s="622"/>
      <c r="M60" s="622"/>
      <c r="N60" s="624"/>
      <c r="O60" s="622"/>
      <c r="P60" s="623"/>
      <c r="Q60" s="657">
        <v>47.551886382720731</v>
      </c>
      <c r="R60" s="657">
        <v>51.655832545311682</v>
      </c>
      <c r="S60" s="657"/>
      <c r="T60" s="658"/>
      <c r="U60" s="659"/>
      <c r="V60" s="657">
        <v>48.390880961816407</v>
      </c>
      <c r="W60" s="657">
        <v>46.211744735662208</v>
      </c>
      <c r="X60" s="657"/>
      <c r="Y60" s="658"/>
      <c r="Z60" s="582"/>
      <c r="AA60" s="582"/>
      <c r="AB60" s="582"/>
      <c r="AD60" s="582"/>
    </row>
    <row r="61" spans="1:30" x14ac:dyDescent="0.25">
      <c r="A61" s="617"/>
      <c r="B61" s="588"/>
      <c r="C61" s="588"/>
      <c r="D61" s="588"/>
      <c r="E61" s="588"/>
      <c r="F61" s="588"/>
      <c r="G61" s="588"/>
      <c r="H61" s="588"/>
      <c r="I61" s="588"/>
      <c r="J61" s="588"/>
      <c r="K61" s="588"/>
      <c r="L61" s="588"/>
      <c r="M61" s="588"/>
      <c r="N61" s="588"/>
      <c r="O61" s="588"/>
      <c r="P61" s="588"/>
      <c r="Q61" s="588"/>
      <c r="R61" s="588"/>
      <c r="S61" s="588"/>
      <c r="T61" s="588"/>
      <c r="U61" s="588"/>
      <c r="V61" s="590"/>
      <c r="W61" s="617"/>
      <c r="X61" s="590"/>
      <c r="Y61" s="617"/>
    </row>
    <row r="62" spans="1:30" x14ac:dyDescent="0.25">
      <c r="A62" s="595" t="s">
        <v>35</v>
      </c>
      <c r="B62" s="588"/>
      <c r="C62" s="588"/>
      <c r="D62" s="588"/>
      <c r="E62" s="588"/>
      <c r="F62" s="588"/>
      <c r="G62" s="588"/>
      <c r="H62" s="588"/>
      <c r="I62" s="588"/>
      <c r="J62" s="588"/>
      <c r="K62" s="588"/>
      <c r="L62" s="588"/>
      <c r="M62" s="588"/>
      <c r="N62" s="588"/>
      <c r="O62" s="588"/>
      <c r="P62" s="588"/>
      <c r="Q62" s="588"/>
      <c r="R62" s="588"/>
      <c r="S62" s="588"/>
      <c r="T62" s="588"/>
      <c r="U62" s="588"/>
      <c r="V62" s="590"/>
      <c r="W62" s="617"/>
      <c r="X62" s="590"/>
      <c r="Y62" s="617"/>
    </row>
    <row r="63" spans="1:30" s="627" customFormat="1" ht="15.6" x14ac:dyDescent="0.25">
      <c r="A63" s="512" t="s">
        <v>179</v>
      </c>
      <c r="B63" s="626"/>
      <c r="C63" s="626"/>
      <c r="D63" s="626"/>
      <c r="E63" s="626"/>
      <c r="F63" s="626"/>
      <c r="G63" s="626"/>
      <c r="H63" s="626"/>
      <c r="I63" s="626"/>
      <c r="J63" s="626"/>
      <c r="K63" s="626"/>
      <c r="L63" s="626"/>
      <c r="M63" s="626"/>
      <c r="N63" s="626"/>
      <c r="O63" s="626"/>
      <c r="P63" s="626"/>
      <c r="Q63" s="626"/>
      <c r="R63" s="626"/>
      <c r="S63" s="626"/>
      <c r="T63" s="626"/>
      <c r="U63" s="626"/>
      <c r="V63" s="590"/>
    </row>
    <row r="64" spans="1:30" s="627" customFormat="1" ht="15.6" x14ac:dyDescent="0.25">
      <c r="A64" s="512"/>
      <c r="B64" s="626"/>
      <c r="C64" s="626"/>
      <c r="D64" s="626"/>
      <c r="E64" s="626"/>
      <c r="F64" s="626"/>
      <c r="G64" s="626"/>
      <c r="H64" s="626"/>
      <c r="I64" s="626"/>
      <c r="J64" s="626"/>
      <c r="K64" s="626"/>
      <c r="L64" s="626"/>
      <c r="M64" s="626"/>
      <c r="N64" s="626"/>
      <c r="O64" s="626"/>
      <c r="P64" s="626"/>
      <c r="Q64" s="626"/>
      <c r="R64" s="626"/>
      <c r="S64" s="626"/>
      <c r="T64" s="626"/>
      <c r="U64" s="626"/>
    </row>
    <row r="65" spans="1:25" x14ac:dyDescent="0.25">
      <c r="A65" s="630"/>
      <c r="B65" s="628"/>
      <c r="C65" s="628"/>
      <c r="D65" s="628"/>
      <c r="E65" s="628"/>
      <c r="F65" s="628"/>
      <c r="G65" s="628"/>
      <c r="H65" s="628"/>
      <c r="I65" s="628"/>
      <c r="J65" s="628"/>
      <c r="K65" s="628"/>
      <c r="L65" s="628"/>
      <c r="M65" s="628"/>
      <c r="N65" s="628"/>
      <c r="O65" s="628"/>
      <c r="P65" s="628"/>
      <c r="Q65" s="628"/>
      <c r="R65" s="628"/>
      <c r="S65" s="628"/>
      <c r="T65" s="628"/>
      <c r="U65" s="628"/>
    </row>
    <row r="66" spans="1:25" s="627" customFormat="1" ht="13.5" customHeight="1" x14ac:dyDescent="0.25">
      <c r="A66" s="1004" t="s">
        <v>49</v>
      </c>
      <c r="B66" s="1004"/>
      <c r="C66" s="1004"/>
      <c r="D66" s="1004"/>
      <c r="E66" s="1004"/>
      <c r="F66" s="1004"/>
      <c r="G66" s="1004"/>
      <c r="H66" s="1004"/>
      <c r="I66" s="1004"/>
      <c r="J66" s="1004"/>
      <c r="K66" s="1004"/>
      <c r="L66" s="1004"/>
      <c r="M66" s="1004"/>
      <c r="N66" s="1004"/>
      <c r="O66" s="1004"/>
      <c r="P66" s="1004"/>
      <c r="Q66" s="1004"/>
      <c r="R66" s="1004"/>
      <c r="S66" s="1004"/>
      <c r="T66" s="1004"/>
      <c r="U66" s="1004"/>
      <c r="V66" s="1004"/>
      <c r="W66" s="1004"/>
      <c r="X66" s="1004"/>
      <c r="Y66" s="1004"/>
    </row>
    <row r="67" spans="1:25" s="627" customFormat="1" x14ac:dyDescent="0.25">
      <c r="A67" s="1004"/>
      <c r="B67" s="1004"/>
      <c r="C67" s="1004"/>
      <c r="D67" s="1004"/>
      <c r="E67" s="1004"/>
      <c r="F67" s="1004"/>
      <c r="G67" s="1004"/>
      <c r="H67" s="1004"/>
      <c r="I67" s="1004"/>
      <c r="J67" s="1004"/>
      <c r="K67" s="1004"/>
      <c r="L67" s="1004"/>
      <c r="M67" s="1004"/>
      <c r="N67" s="1004"/>
      <c r="O67" s="1004"/>
      <c r="P67" s="1004"/>
      <c r="Q67" s="1004"/>
      <c r="R67" s="1004"/>
      <c r="S67" s="1004"/>
      <c r="T67" s="1004"/>
      <c r="U67" s="1004"/>
      <c r="V67" s="1004"/>
      <c r="W67" s="1004"/>
      <c r="X67" s="1004"/>
      <c r="Y67" s="1004"/>
    </row>
    <row r="68" spans="1:25" s="627" customFormat="1" x14ac:dyDescent="0.25">
      <c r="A68" s="1004"/>
      <c r="B68" s="1004"/>
      <c r="C68" s="1004"/>
      <c r="D68" s="1004"/>
      <c r="E68" s="1004"/>
      <c r="F68" s="1004"/>
      <c r="G68" s="1004"/>
      <c r="H68" s="1004"/>
      <c r="I68" s="1004"/>
      <c r="J68" s="1004"/>
      <c r="K68" s="1004"/>
      <c r="L68" s="1004"/>
      <c r="M68" s="1004"/>
      <c r="N68" s="1004"/>
      <c r="O68" s="1004"/>
      <c r="P68" s="1004"/>
      <c r="Q68" s="1004"/>
      <c r="R68" s="1004"/>
      <c r="S68" s="1004"/>
      <c r="T68" s="1004"/>
      <c r="U68" s="1004"/>
      <c r="V68" s="1004"/>
      <c r="W68" s="1004"/>
      <c r="X68" s="1004"/>
      <c r="Y68" s="1004"/>
    </row>
    <row r="69" spans="1:25" s="627" customFormat="1" x14ac:dyDescent="0.25">
      <c r="B69" s="629"/>
      <c r="C69" s="629"/>
      <c r="D69" s="629"/>
      <c r="E69" s="629"/>
      <c r="F69" s="629"/>
      <c r="G69" s="629"/>
      <c r="H69" s="629"/>
      <c r="I69" s="629"/>
      <c r="J69" s="629"/>
      <c r="K69" s="629"/>
      <c r="L69" s="629"/>
      <c r="M69" s="629"/>
      <c r="N69" s="629"/>
      <c r="O69" s="629"/>
      <c r="P69" s="629"/>
      <c r="Q69" s="629"/>
      <c r="R69" s="629"/>
      <c r="S69" s="629"/>
      <c r="T69" s="629"/>
      <c r="U69" s="629"/>
    </row>
    <row r="70" spans="1:25" ht="15" customHeight="1" x14ac:dyDescent="0.25">
      <c r="A70" s="1005" t="s">
        <v>180</v>
      </c>
      <c r="B70" s="1005"/>
      <c r="C70" s="1005"/>
      <c r="D70" s="1005"/>
      <c r="E70" s="1005"/>
      <c r="F70" s="1005"/>
      <c r="G70" s="1005"/>
      <c r="H70" s="1005"/>
      <c r="I70" s="1005"/>
      <c r="J70" s="1005"/>
      <c r="K70" s="1005"/>
      <c r="L70" s="1005"/>
      <c r="M70" s="1005"/>
      <c r="N70" s="1005"/>
      <c r="O70" s="1005"/>
      <c r="P70" s="1005"/>
      <c r="Q70" s="1005"/>
      <c r="R70" s="1005"/>
      <c r="S70" s="1005"/>
      <c r="T70" s="1005"/>
      <c r="U70" s="1005"/>
      <c r="V70" s="1005"/>
      <c r="W70" s="1005"/>
      <c r="X70" s="1005"/>
      <c r="Y70" s="1005"/>
    </row>
    <row r="71" spans="1:25" x14ac:dyDescent="0.25">
      <c r="A71" s="1005"/>
      <c r="B71" s="1005"/>
      <c r="C71" s="1005"/>
      <c r="D71" s="1005"/>
      <c r="E71" s="1005"/>
      <c r="F71" s="1005"/>
      <c r="G71" s="1005"/>
      <c r="H71" s="1005"/>
      <c r="I71" s="1005"/>
      <c r="J71" s="1005"/>
      <c r="K71" s="1005"/>
      <c r="L71" s="1005"/>
      <c r="M71" s="1005"/>
      <c r="N71" s="1005"/>
      <c r="O71" s="1005"/>
      <c r="P71" s="1005"/>
      <c r="Q71" s="1005"/>
      <c r="R71" s="1005"/>
      <c r="S71" s="1005"/>
      <c r="T71" s="1005"/>
      <c r="U71" s="1005"/>
      <c r="V71" s="1005"/>
      <c r="W71" s="1005"/>
      <c r="X71" s="1005"/>
      <c r="Y71" s="1005"/>
    </row>
    <row r="72" spans="1:25" x14ac:dyDescent="0.25">
      <c r="A72" s="1005"/>
      <c r="B72" s="1005"/>
      <c r="C72" s="1005"/>
      <c r="D72" s="1005"/>
      <c r="E72" s="1005"/>
      <c r="F72" s="1005"/>
      <c r="G72" s="1005"/>
      <c r="H72" s="1005"/>
      <c r="I72" s="1005"/>
      <c r="J72" s="1005"/>
      <c r="K72" s="1005"/>
      <c r="L72" s="1005"/>
      <c r="M72" s="1005"/>
      <c r="N72" s="1005"/>
      <c r="O72" s="1005"/>
      <c r="P72" s="1005"/>
      <c r="Q72" s="1005"/>
      <c r="R72" s="1005"/>
      <c r="S72" s="1005"/>
      <c r="T72" s="1005"/>
      <c r="U72" s="1005"/>
      <c r="V72" s="1005"/>
      <c r="W72" s="1005"/>
      <c r="X72" s="1005"/>
      <c r="Y72" s="1005"/>
    </row>
    <row r="73" spans="1:25" x14ac:dyDescent="0.25">
      <c r="A73" s="1005"/>
      <c r="B73" s="1005"/>
      <c r="C73" s="1005"/>
      <c r="D73" s="1005"/>
      <c r="E73" s="1005"/>
      <c r="F73" s="1005"/>
      <c r="G73" s="1005"/>
      <c r="H73" s="1005"/>
      <c r="I73" s="1005"/>
      <c r="J73" s="1005"/>
      <c r="K73" s="1005"/>
      <c r="L73" s="1005"/>
      <c r="M73" s="1005"/>
      <c r="N73" s="1005"/>
      <c r="O73" s="1005"/>
      <c r="P73" s="1005"/>
      <c r="Q73" s="1005"/>
      <c r="R73" s="1005"/>
      <c r="S73" s="1005"/>
      <c r="T73" s="1005"/>
      <c r="U73" s="1005"/>
      <c r="V73" s="1005"/>
      <c r="W73" s="1005"/>
      <c r="X73" s="1005"/>
      <c r="Y73" s="1005"/>
    </row>
    <row r="74" spans="1:25" x14ac:dyDescent="0.25">
      <c r="A74" s="1005"/>
      <c r="B74" s="1005"/>
      <c r="C74" s="1005"/>
      <c r="D74" s="1005"/>
      <c r="E74" s="1005"/>
      <c r="F74" s="1005"/>
      <c r="G74" s="1005"/>
      <c r="H74" s="1005"/>
      <c r="I74" s="1005"/>
      <c r="J74" s="1005"/>
      <c r="K74" s="1005"/>
      <c r="L74" s="1005"/>
      <c r="M74" s="1005"/>
      <c r="N74" s="1005"/>
      <c r="O74" s="1005"/>
      <c r="P74" s="1005"/>
      <c r="Q74" s="1005"/>
      <c r="R74" s="1005"/>
      <c r="S74" s="1005"/>
      <c r="T74" s="1005"/>
      <c r="U74" s="1005"/>
      <c r="V74" s="1005"/>
      <c r="W74" s="1005"/>
      <c r="X74" s="1005"/>
      <c r="Y74" s="1005"/>
    </row>
    <row r="75" spans="1:25" x14ac:dyDescent="0.25">
      <c r="A75" s="1005"/>
      <c r="B75" s="1005"/>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1005"/>
      <c r="Y75" s="1005"/>
    </row>
    <row r="76" spans="1:25" x14ac:dyDescent="0.25">
      <c r="A76" s="1005"/>
      <c r="B76" s="1005"/>
      <c r="C76" s="1005"/>
      <c r="D76" s="1005"/>
      <c r="E76" s="1005"/>
      <c r="F76" s="1005"/>
      <c r="G76" s="1005"/>
      <c r="H76" s="1005"/>
      <c r="I76" s="1005"/>
      <c r="J76" s="1005"/>
      <c r="K76" s="1005"/>
      <c r="L76" s="1005"/>
      <c r="M76" s="1005"/>
      <c r="N76" s="1005"/>
      <c r="O76" s="1005"/>
      <c r="P76" s="1005"/>
      <c r="Q76" s="1005"/>
      <c r="R76" s="1005"/>
      <c r="S76" s="1005"/>
      <c r="T76" s="1005"/>
      <c r="U76" s="1005"/>
      <c r="V76" s="1005"/>
      <c r="W76" s="1005"/>
      <c r="X76" s="1005"/>
      <c r="Y76" s="1005"/>
    </row>
    <row r="77" spans="1:25" x14ac:dyDescent="0.25">
      <c r="A77" s="1005"/>
      <c r="B77" s="1005"/>
      <c r="C77" s="1005"/>
      <c r="D77" s="1005"/>
      <c r="E77" s="1005"/>
      <c r="F77" s="1005"/>
      <c r="G77" s="1005"/>
      <c r="H77" s="1005"/>
      <c r="I77" s="1005"/>
      <c r="J77" s="1005"/>
      <c r="K77" s="1005"/>
      <c r="L77" s="1005"/>
      <c r="M77" s="1005"/>
      <c r="N77" s="1005"/>
      <c r="O77" s="1005"/>
      <c r="P77" s="1005"/>
      <c r="Q77" s="1005"/>
      <c r="R77" s="1005"/>
      <c r="S77" s="1005"/>
      <c r="T77" s="1005"/>
      <c r="U77" s="1005"/>
      <c r="V77" s="1005"/>
      <c r="W77" s="1005"/>
      <c r="X77" s="1005"/>
      <c r="Y77" s="1005"/>
    </row>
    <row r="78" spans="1:25" x14ac:dyDescent="0.25">
      <c r="A78" s="1005"/>
      <c r="B78" s="1005"/>
      <c r="C78" s="1005"/>
      <c r="D78" s="1005"/>
      <c r="E78" s="1005"/>
      <c r="F78" s="1005"/>
      <c r="G78" s="1005"/>
      <c r="H78" s="1005"/>
      <c r="I78" s="1005"/>
      <c r="J78" s="1005"/>
      <c r="K78" s="1005"/>
      <c r="L78" s="1005"/>
      <c r="M78" s="1005"/>
      <c r="N78" s="1005"/>
      <c r="O78" s="1005"/>
      <c r="P78" s="1005"/>
      <c r="Q78" s="1005"/>
      <c r="R78" s="1005"/>
      <c r="S78" s="1005"/>
      <c r="T78" s="1005"/>
      <c r="U78" s="1005"/>
      <c r="V78" s="1005"/>
      <c r="W78" s="1005"/>
      <c r="X78" s="1005"/>
      <c r="Y78" s="1005"/>
    </row>
    <row r="79" spans="1:25" x14ac:dyDescent="0.25">
      <c r="A79" s="1005"/>
      <c r="B79" s="1005"/>
      <c r="C79" s="1005"/>
      <c r="D79" s="1005"/>
      <c r="E79" s="1005"/>
      <c r="F79" s="1005"/>
      <c r="G79" s="1005"/>
      <c r="H79" s="1005"/>
      <c r="I79" s="1005"/>
      <c r="J79" s="1005"/>
      <c r="K79" s="1005"/>
      <c r="L79" s="1005"/>
      <c r="M79" s="1005"/>
      <c r="N79" s="1005"/>
      <c r="O79" s="1005"/>
      <c r="P79" s="1005"/>
      <c r="Q79" s="1005"/>
      <c r="R79" s="1005"/>
      <c r="S79" s="1005"/>
      <c r="T79" s="1005"/>
      <c r="U79" s="1005"/>
      <c r="V79" s="1005"/>
      <c r="W79" s="1005"/>
      <c r="X79" s="1005"/>
      <c r="Y79" s="1005"/>
    </row>
    <row r="80" spans="1:25" x14ac:dyDescent="0.25">
      <c r="A80" s="1005"/>
      <c r="B80" s="1005"/>
      <c r="C80" s="1005"/>
      <c r="D80" s="1005"/>
      <c r="E80" s="1005"/>
      <c r="F80" s="1005"/>
      <c r="G80" s="1005"/>
      <c r="H80" s="1005"/>
      <c r="I80" s="1005"/>
      <c r="J80" s="1005"/>
      <c r="K80" s="1005"/>
      <c r="L80" s="1005"/>
      <c r="M80" s="1005"/>
      <c r="N80" s="1005"/>
      <c r="O80" s="1005"/>
      <c r="P80" s="1005"/>
      <c r="Q80" s="1005"/>
      <c r="R80" s="1005"/>
      <c r="S80" s="1005"/>
      <c r="T80" s="1005"/>
      <c r="U80" s="1005"/>
      <c r="V80" s="1005"/>
      <c r="W80" s="1005"/>
      <c r="X80" s="1005"/>
      <c r="Y80" s="1005"/>
    </row>
    <row r="81" spans="1:25" x14ac:dyDescent="0.25">
      <c r="A81" s="1005"/>
      <c r="B81" s="1005"/>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row>
    <row r="82" spans="1:25" x14ac:dyDescent="0.25">
      <c r="A82" s="89"/>
      <c r="B82" s="89"/>
      <c r="C82" s="89"/>
      <c r="D82" s="89"/>
      <c r="E82" s="89"/>
      <c r="F82" s="89"/>
      <c r="G82" s="89"/>
      <c r="H82" s="89"/>
      <c r="I82" s="89"/>
      <c r="J82" s="89"/>
      <c r="K82" s="89"/>
      <c r="L82" s="89"/>
      <c r="M82" s="89"/>
      <c r="N82" s="89"/>
      <c r="O82" s="89"/>
      <c r="P82" s="89"/>
      <c r="Q82" s="89"/>
      <c r="R82" s="89"/>
      <c r="S82" s="89"/>
      <c r="T82" s="89"/>
      <c r="U82" s="89"/>
      <c r="V82" s="89"/>
      <c r="W82" s="89"/>
      <c r="X82" s="89"/>
      <c r="Y82" s="89"/>
    </row>
    <row r="83" spans="1:25" x14ac:dyDescent="0.25">
      <c r="A83" s="89"/>
      <c r="B83" s="89"/>
      <c r="C83" s="89"/>
      <c r="D83" s="89"/>
      <c r="E83" s="89"/>
      <c r="F83" s="89"/>
      <c r="G83" s="89"/>
      <c r="H83" s="89"/>
      <c r="I83" s="89"/>
      <c r="J83" s="89"/>
      <c r="K83" s="89"/>
      <c r="L83" s="89"/>
      <c r="M83" s="89"/>
      <c r="N83" s="89"/>
      <c r="O83" s="89"/>
      <c r="P83" s="89"/>
      <c r="Q83" s="89"/>
      <c r="R83" s="89"/>
      <c r="S83" s="89"/>
      <c r="T83" s="89"/>
      <c r="U83" s="89"/>
      <c r="V83" s="89"/>
      <c r="W83" s="89"/>
      <c r="X83" s="89"/>
      <c r="Y83" s="89"/>
    </row>
    <row r="84" spans="1:25" x14ac:dyDescent="0.25">
      <c r="A84" s="89"/>
      <c r="B84" s="89"/>
      <c r="C84" s="89"/>
      <c r="D84" s="89"/>
      <c r="E84" s="89"/>
      <c r="F84" s="89"/>
      <c r="G84" s="89"/>
      <c r="H84" s="89"/>
      <c r="I84" s="89"/>
      <c r="J84" s="89"/>
      <c r="K84" s="89"/>
      <c r="L84" s="89"/>
      <c r="M84" s="89"/>
      <c r="N84" s="89"/>
      <c r="O84" s="89"/>
      <c r="P84" s="89"/>
      <c r="Q84" s="89"/>
      <c r="R84" s="89"/>
      <c r="S84" s="89"/>
      <c r="T84" s="89"/>
      <c r="U84" s="89"/>
      <c r="V84" s="89"/>
      <c r="W84" s="89"/>
      <c r="X84" s="89"/>
      <c r="Y84" s="89"/>
    </row>
    <row r="85" spans="1:25" x14ac:dyDescent="0.25">
      <c r="A85" s="89"/>
      <c r="B85" s="89"/>
      <c r="C85" s="89"/>
      <c r="D85" s="89"/>
      <c r="E85" s="89"/>
      <c r="F85" s="89"/>
      <c r="G85" s="89"/>
      <c r="H85" s="89"/>
      <c r="I85" s="89"/>
      <c r="J85" s="89"/>
      <c r="K85" s="89"/>
      <c r="L85" s="89"/>
      <c r="M85" s="89"/>
      <c r="N85" s="89"/>
      <c r="O85" s="89"/>
      <c r="P85" s="89"/>
      <c r="Q85" s="89"/>
      <c r="R85" s="89"/>
      <c r="S85" s="89"/>
      <c r="T85" s="89"/>
      <c r="U85" s="89"/>
      <c r="V85" s="89"/>
      <c r="W85" s="89"/>
      <c r="X85" s="89"/>
      <c r="Y85" s="89"/>
    </row>
  </sheetData>
  <mergeCells count="13">
    <mergeCell ref="B33:Y33"/>
    <mergeCell ref="A66:Y68"/>
    <mergeCell ref="A70:Y81"/>
    <mergeCell ref="B3:E3"/>
    <mergeCell ref="G3:J3"/>
    <mergeCell ref="L3:O3"/>
    <mergeCell ref="Q3:T3"/>
    <mergeCell ref="V3:Y3"/>
    <mergeCell ref="B5:E5"/>
    <mergeCell ref="G5:J5"/>
    <mergeCell ref="L5:O5"/>
    <mergeCell ref="Q5:T5"/>
    <mergeCell ref="V5:Y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9"/>
  <sheetViews>
    <sheetView zoomScaleNormal="100" zoomScaleSheetLayoutView="100" workbookViewId="0">
      <selection activeCell="A45" sqref="A45:L45"/>
    </sheetView>
  </sheetViews>
  <sheetFormatPr defaultRowHeight="13.2" x14ac:dyDescent="0.25"/>
  <cols>
    <col min="1" max="1" width="27.44140625" style="3" customWidth="1"/>
    <col min="2" max="2" width="13.88671875" style="3" customWidth="1"/>
    <col min="3" max="3" width="10.5546875" style="3" bestFit="1" customWidth="1"/>
    <col min="4" max="5" width="10.5546875" style="3" customWidth="1"/>
    <col min="6" max="6" width="13.109375" style="3" bestFit="1" customWidth="1"/>
    <col min="7" max="7" width="3.5546875" style="3" customWidth="1"/>
    <col min="8" max="8" width="13.5546875" style="3" customWidth="1"/>
    <col min="9" max="9" width="10.5546875" style="3" bestFit="1" customWidth="1"/>
    <col min="10" max="11" width="10.5546875" style="3" customWidth="1"/>
    <col min="12" max="12" width="13.109375" style="3" bestFit="1" customWidth="1"/>
    <col min="13" max="13" width="3.5546875" style="3" customWidth="1"/>
    <col min="14" max="14" width="13.88671875" style="3" customWidth="1"/>
    <col min="15" max="15" width="10.5546875" style="3" bestFit="1" customWidth="1"/>
    <col min="16" max="17" width="10.5546875" style="3" customWidth="1"/>
    <col min="18" max="18" width="13.109375" style="3" bestFit="1" customWidth="1"/>
    <col min="19" max="19" width="3.5546875" style="3" customWidth="1"/>
    <col min="20" max="20" width="13.88671875" style="3" customWidth="1"/>
    <col min="21" max="21" width="10.5546875" style="3" bestFit="1" customWidth="1"/>
    <col min="22" max="23" width="10.5546875" style="3" customWidth="1"/>
    <col min="24" max="24" width="13.109375" style="3" bestFit="1" customWidth="1"/>
    <col min="25" max="25" width="3.5546875" style="3" customWidth="1"/>
    <col min="26" max="26" width="13.88671875" style="3" customWidth="1"/>
    <col min="27" max="27" width="10.5546875" style="3" bestFit="1" customWidth="1"/>
    <col min="28" max="29" width="10.5546875" style="3" customWidth="1"/>
    <col min="30" max="30" width="13.109375" style="3" bestFit="1" customWidth="1"/>
    <col min="31" max="256" width="9.109375" style="3"/>
    <col min="257" max="257" width="27.44140625" style="3" customWidth="1"/>
    <col min="258" max="258" width="13.88671875" style="3" customWidth="1"/>
    <col min="259" max="259" width="10.5546875" style="3" bestFit="1" customWidth="1"/>
    <col min="260" max="261" width="10.5546875" style="3" customWidth="1"/>
    <col min="262" max="262" width="13.109375" style="3" bestFit="1" customWidth="1"/>
    <col min="263" max="263" width="9.44140625" style="3" customWidth="1"/>
    <col min="264" max="264" width="13.5546875" style="3" customWidth="1"/>
    <col min="265" max="265" width="10.5546875" style="3" bestFit="1" customWidth="1"/>
    <col min="266" max="267" width="10.5546875" style="3" customWidth="1"/>
    <col min="268" max="268" width="13.109375" style="3" bestFit="1" customWidth="1"/>
    <col min="269" max="269" width="9.44140625" style="3" customWidth="1"/>
    <col min="270" max="270" width="13.88671875" style="3" customWidth="1"/>
    <col min="271" max="271" width="10.5546875" style="3" bestFit="1" customWidth="1"/>
    <col min="272" max="273" width="10.5546875" style="3" customWidth="1"/>
    <col min="274" max="274" width="13.109375" style="3" bestFit="1" customWidth="1"/>
    <col min="275" max="275" width="9.44140625" style="3" customWidth="1"/>
    <col min="276" max="276" width="13.88671875" style="3" customWidth="1"/>
    <col min="277" max="277" width="10.5546875" style="3" bestFit="1" customWidth="1"/>
    <col min="278" max="279" width="10.5546875" style="3" customWidth="1"/>
    <col min="280" max="280" width="13.109375" style="3" bestFit="1" customWidth="1"/>
    <col min="281" max="281" width="9.44140625" style="3" customWidth="1"/>
    <col min="282" max="282" width="13.88671875" style="3" customWidth="1"/>
    <col min="283" max="283" width="10.5546875" style="3" bestFit="1" customWidth="1"/>
    <col min="284" max="285" width="10.5546875" style="3" customWidth="1"/>
    <col min="286" max="286" width="13.109375" style="3" bestFit="1" customWidth="1"/>
    <col min="287" max="512" width="9.109375" style="3"/>
    <col min="513" max="513" width="27.44140625" style="3" customWidth="1"/>
    <col min="514" max="514" width="13.88671875" style="3" customWidth="1"/>
    <col min="515" max="515" width="10.5546875" style="3" bestFit="1" customWidth="1"/>
    <col min="516" max="517" width="10.5546875" style="3" customWidth="1"/>
    <col min="518" max="518" width="13.109375" style="3" bestFit="1" customWidth="1"/>
    <col min="519" max="519" width="9.44140625" style="3" customWidth="1"/>
    <col min="520" max="520" width="13.5546875" style="3" customWidth="1"/>
    <col min="521" max="521" width="10.5546875" style="3" bestFit="1" customWidth="1"/>
    <col min="522" max="523" width="10.5546875" style="3" customWidth="1"/>
    <col min="524" max="524" width="13.109375" style="3" bestFit="1" customWidth="1"/>
    <col min="525" max="525" width="9.44140625" style="3" customWidth="1"/>
    <col min="526" max="526" width="13.88671875" style="3" customWidth="1"/>
    <col min="527" max="527" width="10.5546875" style="3" bestFit="1" customWidth="1"/>
    <col min="528" max="529" width="10.5546875" style="3" customWidth="1"/>
    <col min="530" max="530" width="13.109375" style="3" bestFit="1" customWidth="1"/>
    <col min="531" max="531" width="9.44140625" style="3" customWidth="1"/>
    <col min="532" max="532" width="13.88671875" style="3" customWidth="1"/>
    <col min="533" max="533" width="10.5546875" style="3" bestFit="1" customWidth="1"/>
    <col min="534" max="535" width="10.5546875" style="3" customWidth="1"/>
    <col min="536" max="536" width="13.109375" style="3" bestFit="1" customWidth="1"/>
    <col min="537" max="537" width="9.44140625" style="3" customWidth="1"/>
    <col min="538" max="538" width="13.88671875" style="3" customWidth="1"/>
    <col min="539" max="539" width="10.5546875" style="3" bestFit="1" customWidth="1"/>
    <col min="540" max="541" width="10.5546875" style="3" customWidth="1"/>
    <col min="542" max="542" width="13.109375" style="3" bestFit="1" customWidth="1"/>
    <col min="543" max="768" width="9.109375" style="3"/>
    <col min="769" max="769" width="27.44140625" style="3" customWidth="1"/>
    <col min="770" max="770" width="13.88671875" style="3" customWidth="1"/>
    <col min="771" max="771" width="10.5546875" style="3" bestFit="1" customWidth="1"/>
    <col min="772" max="773" width="10.5546875" style="3" customWidth="1"/>
    <col min="774" max="774" width="13.109375" style="3" bestFit="1" customWidth="1"/>
    <col min="775" max="775" width="9.44140625" style="3" customWidth="1"/>
    <col min="776" max="776" width="13.5546875" style="3" customWidth="1"/>
    <col min="777" max="777" width="10.5546875" style="3" bestFit="1" customWidth="1"/>
    <col min="778" max="779" width="10.5546875" style="3" customWidth="1"/>
    <col min="780" max="780" width="13.109375" style="3" bestFit="1" customWidth="1"/>
    <col min="781" max="781" width="9.44140625" style="3" customWidth="1"/>
    <col min="782" max="782" width="13.88671875" style="3" customWidth="1"/>
    <col min="783" max="783" width="10.5546875" style="3" bestFit="1" customWidth="1"/>
    <col min="784" max="785" width="10.5546875" style="3" customWidth="1"/>
    <col min="786" max="786" width="13.109375" style="3" bestFit="1" customWidth="1"/>
    <col min="787" max="787" width="9.44140625" style="3" customWidth="1"/>
    <col min="788" max="788" width="13.88671875" style="3" customWidth="1"/>
    <col min="789" max="789" width="10.5546875" style="3" bestFit="1" customWidth="1"/>
    <col min="790" max="791" width="10.5546875" style="3" customWidth="1"/>
    <col min="792" max="792" width="13.109375" style="3" bestFit="1" customWidth="1"/>
    <col min="793" max="793" width="9.44140625" style="3" customWidth="1"/>
    <col min="794" max="794" width="13.88671875" style="3" customWidth="1"/>
    <col min="795" max="795" width="10.5546875" style="3" bestFit="1" customWidth="1"/>
    <col min="796" max="797" width="10.5546875" style="3" customWidth="1"/>
    <col min="798" max="798" width="13.109375" style="3" bestFit="1" customWidth="1"/>
    <col min="799" max="1024" width="9.109375" style="3"/>
    <col min="1025" max="1025" width="27.44140625" style="3" customWidth="1"/>
    <col min="1026" max="1026" width="13.88671875" style="3" customWidth="1"/>
    <col min="1027" max="1027" width="10.5546875" style="3" bestFit="1" customWidth="1"/>
    <col min="1028" max="1029" width="10.5546875" style="3" customWidth="1"/>
    <col min="1030" max="1030" width="13.109375" style="3" bestFit="1" customWidth="1"/>
    <col min="1031" max="1031" width="9.44140625" style="3" customWidth="1"/>
    <col min="1032" max="1032" width="13.5546875" style="3" customWidth="1"/>
    <col min="1033" max="1033" width="10.5546875" style="3" bestFit="1" customWidth="1"/>
    <col min="1034" max="1035" width="10.5546875" style="3" customWidth="1"/>
    <col min="1036" max="1036" width="13.109375" style="3" bestFit="1" customWidth="1"/>
    <col min="1037" max="1037" width="9.44140625" style="3" customWidth="1"/>
    <col min="1038" max="1038" width="13.88671875" style="3" customWidth="1"/>
    <col min="1039" max="1039" width="10.5546875" style="3" bestFit="1" customWidth="1"/>
    <col min="1040" max="1041" width="10.5546875" style="3" customWidth="1"/>
    <col min="1042" max="1042" width="13.109375" style="3" bestFit="1" customWidth="1"/>
    <col min="1043" max="1043" width="9.44140625" style="3" customWidth="1"/>
    <col min="1044" max="1044" width="13.88671875" style="3" customWidth="1"/>
    <col min="1045" max="1045" width="10.5546875" style="3" bestFit="1" customWidth="1"/>
    <col min="1046" max="1047" width="10.5546875" style="3" customWidth="1"/>
    <col min="1048" max="1048" width="13.109375" style="3" bestFit="1" customWidth="1"/>
    <col min="1049" max="1049" width="9.44140625" style="3" customWidth="1"/>
    <col min="1050" max="1050" width="13.88671875" style="3" customWidth="1"/>
    <col min="1051" max="1051" width="10.5546875" style="3" bestFit="1" customWidth="1"/>
    <col min="1052" max="1053" width="10.5546875" style="3" customWidth="1"/>
    <col min="1054" max="1054" width="13.109375" style="3" bestFit="1" customWidth="1"/>
    <col min="1055" max="1280" width="9.109375" style="3"/>
    <col min="1281" max="1281" width="27.44140625" style="3" customWidth="1"/>
    <col min="1282" max="1282" width="13.88671875" style="3" customWidth="1"/>
    <col min="1283" max="1283" width="10.5546875" style="3" bestFit="1" customWidth="1"/>
    <col min="1284" max="1285" width="10.5546875" style="3" customWidth="1"/>
    <col min="1286" max="1286" width="13.109375" style="3" bestFit="1" customWidth="1"/>
    <col min="1287" max="1287" width="9.44140625" style="3" customWidth="1"/>
    <col min="1288" max="1288" width="13.5546875" style="3" customWidth="1"/>
    <col min="1289" max="1289" width="10.5546875" style="3" bestFit="1" customWidth="1"/>
    <col min="1290" max="1291" width="10.5546875" style="3" customWidth="1"/>
    <col min="1292" max="1292" width="13.109375" style="3" bestFit="1" customWidth="1"/>
    <col min="1293" max="1293" width="9.44140625" style="3" customWidth="1"/>
    <col min="1294" max="1294" width="13.88671875" style="3" customWidth="1"/>
    <col min="1295" max="1295" width="10.5546875" style="3" bestFit="1" customWidth="1"/>
    <col min="1296" max="1297" width="10.5546875" style="3" customWidth="1"/>
    <col min="1298" max="1298" width="13.109375" style="3" bestFit="1" customWidth="1"/>
    <col min="1299" max="1299" width="9.44140625" style="3" customWidth="1"/>
    <col min="1300" max="1300" width="13.88671875" style="3" customWidth="1"/>
    <col min="1301" max="1301" width="10.5546875" style="3" bestFit="1" customWidth="1"/>
    <col min="1302" max="1303" width="10.5546875" style="3" customWidth="1"/>
    <col min="1304" max="1304" width="13.109375" style="3" bestFit="1" customWidth="1"/>
    <col min="1305" max="1305" width="9.44140625" style="3" customWidth="1"/>
    <col min="1306" max="1306" width="13.88671875" style="3" customWidth="1"/>
    <col min="1307" max="1307" width="10.5546875" style="3" bestFit="1" customWidth="1"/>
    <col min="1308" max="1309" width="10.5546875" style="3" customWidth="1"/>
    <col min="1310" max="1310" width="13.109375" style="3" bestFit="1" customWidth="1"/>
    <col min="1311" max="1536" width="9.109375" style="3"/>
    <col min="1537" max="1537" width="27.44140625" style="3" customWidth="1"/>
    <col min="1538" max="1538" width="13.88671875" style="3" customWidth="1"/>
    <col min="1539" max="1539" width="10.5546875" style="3" bestFit="1" customWidth="1"/>
    <col min="1540" max="1541" width="10.5546875" style="3" customWidth="1"/>
    <col min="1542" max="1542" width="13.109375" style="3" bestFit="1" customWidth="1"/>
    <col min="1543" max="1543" width="9.44140625" style="3" customWidth="1"/>
    <col min="1544" max="1544" width="13.5546875" style="3" customWidth="1"/>
    <col min="1545" max="1545" width="10.5546875" style="3" bestFit="1" customWidth="1"/>
    <col min="1546" max="1547" width="10.5546875" style="3" customWidth="1"/>
    <col min="1548" max="1548" width="13.109375" style="3" bestFit="1" customWidth="1"/>
    <col min="1549" max="1549" width="9.44140625" style="3" customWidth="1"/>
    <col min="1550" max="1550" width="13.88671875" style="3" customWidth="1"/>
    <col min="1551" max="1551" width="10.5546875" style="3" bestFit="1" customWidth="1"/>
    <col min="1552" max="1553" width="10.5546875" style="3" customWidth="1"/>
    <col min="1554" max="1554" width="13.109375" style="3" bestFit="1" customWidth="1"/>
    <col min="1555" max="1555" width="9.44140625" style="3" customWidth="1"/>
    <col min="1556" max="1556" width="13.88671875" style="3" customWidth="1"/>
    <col min="1557" max="1557" width="10.5546875" style="3" bestFit="1" customWidth="1"/>
    <col min="1558" max="1559" width="10.5546875" style="3" customWidth="1"/>
    <col min="1560" max="1560" width="13.109375" style="3" bestFit="1" customWidth="1"/>
    <col min="1561" max="1561" width="9.44140625" style="3" customWidth="1"/>
    <col min="1562" max="1562" width="13.88671875" style="3" customWidth="1"/>
    <col min="1563" max="1563" width="10.5546875" style="3" bestFit="1" customWidth="1"/>
    <col min="1564" max="1565" width="10.5546875" style="3" customWidth="1"/>
    <col min="1566" max="1566" width="13.109375" style="3" bestFit="1" customWidth="1"/>
    <col min="1567" max="1792" width="9.109375" style="3"/>
    <col min="1793" max="1793" width="27.44140625" style="3" customWidth="1"/>
    <col min="1794" max="1794" width="13.88671875" style="3" customWidth="1"/>
    <col min="1795" max="1795" width="10.5546875" style="3" bestFit="1" customWidth="1"/>
    <col min="1796" max="1797" width="10.5546875" style="3" customWidth="1"/>
    <col min="1798" max="1798" width="13.109375" style="3" bestFit="1" customWidth="1"/>
    <col min="1799" max="1799" width="9.44140625" style="3" customWidth="1"/>
    <col min="1800" max="1800" width="13.5546875" style="3" customWidth="1"/>
    <col min="1801" max="1801" width="10.5546875" style="3" bestFit="1" customWidth="1"/>
    <col min="1802" max="1803" width="10.5546875" style="3" customWidth="1"/>
    <col min="1804" max="1804" width="13.109375" style="3" bestFit="1" customWidth="1"/>
    <col min="1805" max="1805" width="9.44140625" style="3" customWidth="1"/>
    <col min="1806" max="1806" width="13.88671875" style="3" customWidth="1"/>
    <col min="1807" max="1807" width="10.5546875" style="3" bestFit="1" customWidth="1"/>
    <col min="1808" max="1809" width="10.5546875" style="3" customWidth="1"/>
    <col min="1810" max="1810" width="13.109375" style="3" bestFit="1" customWidth="1"/>
    <col min="1811" max="1811" width="9.44140625" style="3" customWidth="1"/>
    <col min="1812" max="1812" width="13.88671875" style="3" customWidth="1"/>
    <col min="1813" max="1813" width="10.5546875" style="3" bestFit="1" customWidth="1"/>
    <col min="1814" max="1815" width="10.5546875" style="3" customWidth="1"/>
    <col min="1816" max="1816" width="13.109375" style="3" bestFit="1" customWidth="1"/>
    <col min="1817" max="1817" width="9.44140625" style="3" customWidth="1"/>
    <col min="1818" max="1818" width="13.88671875" style="3" customWidth="1"/>
    <col min="1819" max="1819" width="10.5546875" style="3" bestFit="1" customWidth="1"/>
    <col min="1820" max="1821" width="10.5546875" style="3" customWidth="1"/>
    <col min="1822" max="1822" width="13.109375" style="3" bestFit="1" customWidth="1"/>
    <col min="1823" max="2048" width="9.109375" style="3"/>
    <col min="2049" max="2049" width="27.44140625" style="3" customWidth="1"/>
    <col min="2050" max="2050" width="13.88671875" style="3" customWidth="1"/>
    <col min="2051" max="2051" width="10.5546875" style="3" bestFit="1" customWidth="1"/>
    <col min="2052" max="2053" width="10.5546875" style="3" customWidth="1"/>
    <col min="2054" max="2054" width="13.109375" style="3" bestFit="1" customWidth="1"/>
    <col min="2055" max="2055" width="9.44140625" style="3" customWidth="1"/>
    <col min="2056" max="2056" width="13.5546875" style="3" customWidth="1"/>
    <col min="2057" max="2057" width="10.5546875" style="3" bestFit="1" customWidth="1"/>
    <col min="2058" max="2059" width="10.5546875" style="3" customWidth="1"/>
    <col min="2060" max="2060" width="13.109375" style="3" bestFit="1" customWidth="1"/>
    <col min="2061" max="2061" width="9.44140625" style="3" customWidth="1"/>
    <col min="2062" max="2062" width="13.88671875" style="3" customWidth="1"/>
    <col min="2063" max="2063" width="10.5546875" style="3" bestFit="1" customWidth="1"/>
    <col min="2064" max="2065" width="10.5546875" style="3" customWidth="1"/>
    <col min="2066" max="2066" width="13.109375" style="3" bestFit="1" customWidth="1"/>
    <col min="2067" max="2067" width="9.44140625" style="3" customWidth="1"/>
    <col min="2068" max="2068" width="13.88671875" style="3" customWidth="1"/>
    <col min="2069" max="2069" width="10.5546875" style="3" bestFit="1" customWidth="1"/>
    <col min="2070" max="2071" width="10.5546875" style="3" customWidth="1"/>
    <col min="2072" max="2072" width="13.109375" style="3" bestFit="1" customWidth="1"/>
    <col min="2073" max="2073" width="9.44140625" style="3" customWidth="1"/>
    <col min="2074" max="2074" width="13.88671875" style="3" customWidth="1"/>
    <col min="2075" max="2075" width="10.5546875" style="3" bestFit="1" customWidth="1"/>
    <col min="2076" max="2077" width="10.5546875" style="3" customWidth="1"/>
    <col min="2078" max="2078" width="13.109375" style="3" bestFit="1" customWidth="1"/>
    <col min="2079" max="2304" width="9.109375" style="3"/>
    <col min="2305" max="2305" width="27.44140625" style="3" customWidth="1"/>
    <col min="2306" max="2306" width="13.88671875" style="3" customWidth="1"/>
    <col min="2307" max="2307" width="10.5546875" style="3" bestFit="1" customWidth="1"/>
    <col min="2308" max="2309" width="10.5546875" style="3" customWidth="1"/>
    <col min="2310" max="2310" width="13.109375" style="3" bestFit="1" customWidth="1"/>
    <col min="2311" max="2311" width="9.44140625" style="3" customWidth="1"/>
    <col min="2312" max="2312" width="13.5546875" style="3" customWidth="1"/>
    <col min="2313" max="2313" width="10.5546875" style="3" bestFit="1" customWidth="1"/>
    <col min="2314" max="2315" width="10.5546875" style="3" customWidth="1"/>
    <col min="2316" max="2316" width="13.109375" style="3" bestFit="1" customWidth="1"/>
    <col min="2317" max="2317" width="9.44140625" style="3" customWidth="1"/>
    <col min="2318" max="2318" width="13.88671875" style="3" customWidth="1"/>
    <col min="2319" max="2319" width="10.5546875" style="3" bestFit="1" customWidth="1"/>
    <col min="2320" max="2321" width="10.5546875" style="3" customWidth="1"/>
    <col min="2322" max="2322" width="13.109375" style="3" bestFit="1" customWidth="1"/>
    <col min="2323" max="2323" width="9.44140625" style="3" customWidth="1"/>
    <col min="2324" max="2324" width="13.88671875" style="3" customWidth="1"/>
    <col min="2325" max="2325" width="10.5546875" style="3" bestFit="1" customWidth="1"/>
    <col min="2326" max="2327" width="10.5546875" style="3" customWidth="1"/>
    <col min="2328" max="2328" width="13.109375" style="3" bestFit="1" customWidth="1"/>
    <col min="2329" max="2329" width="9.44140625" style="3" customWidth="1"/>
    <col min="2330" max="2330" width="13.88671875" style="3" customWidth="1"/>
    <col min="2331" max="2331" width="10.5546875" style="3" bestFit="1" customWidth="1"/>
    <col min="2332" max="2333" width="10.5546875" style="3" customWidth="1"/>
    <col min="2334" max="2334" width="13.109375" style="3" bestFit="1" customWidth="1"/>
    <col min="2335" max="2560" width="9.109375" style="3"/>
    <col min="2561" max="2561" width="27.44140625" style="3" customWidth="1"/>
    <col min="2562" max="2562" width="13.88671875" style="3" customWidth="1"/>
    <col min="2563" max="2563" width="10.5546875" style="3" bestFit="1" customWidth="1"/>
    <col min="2564" max="2565" width="10.5546875" style="3" customWidth="1"/>
    <col min="2566" max="2566" width="13.109375" style="3" bestFit="1" customWidth="1"/>
    <col min="2567" max="2567" width="9.44140625" style="3" customWidth="1"/>
    <col min="2568" max="2568" width="13.5546875" style="3" customWidth="1"/>
    <col min="2569" max="2569" width="10.5546875" style="3" bestFit="1" customWidth="1"/>
    <col min="2570" max="2571" width="10.5546875" style="3" customWidth="1"/>
    <col min="2572" max="2572" width="13.109375" style="3" bestFit="1" customWidth="1"/>
    <col min="2573" max="2573" width="9.44140625" style="3" customWidth="1"/>
    <col min="2574" max="2574" width="13.88671875" style="3" customWidth="1"/>
    <col min="2575" max="2575" width="10.5546875" style="3" bestFit="1" customWidth="1"/>
    <col min="2576" max="2577" width="10.5546875" style="3" customWidth="1"/>
    <col min="2578" max="2578" width="13.109375" style="3" bestFit="1" customWidth="1"/>
    <col min="2579" max="2579" width="9.44140625" style="3" customWidth="1"/>
    <col min="2580" max="2580" width="13.88671875" style="3" customWidth="1"/>
    <col min="2581" max="2581" width="10.5546875" style="3" bestFit="1" customWidth="1"/>
    <col min="2582" max="2583" width="10.5546875" style="3" customWidth="1"/>
    <col min="2584" max="2584" width="13.109375" style="3" bestFit="1" customWidth="1"/>
    <col min="2585" max="2585" width="9.44140625" style="3" customWidth="1"/>
    <col min="2586" max="2586" width="13.88671875" style="3" customWidth="1"/>
    <col min="2587" max="2587" width="10.5546875" style="3" bestFit="1" customWidth="1"/>
    <col min="2588" max="2589" width="10.5546875" style="3" customWidth="1"/>
    <col min="2590" max="2590" width="13.109375" style="3" bestFit="1" customWidth="1"/>
    <col min="2591" max="2816" width="9.109375" style="3"/>
    <col min="2817" max="2817" width="27.44140625" style="3" customWidth="1"/>
    <col min="2818" max="2818" width="13.88671875" style="3" customWidth="1"/>
    <col min="2819" max="2819" width="10.5546875" style="3" bestFit="1" customWidth="1"/>
    <col min="2820" max="2821" width="10.5546875" style="3" customWidth="1"/>
    <col min="2822" max="2822" width="13.109375" style="3" bestFit="1" customWidth="1"/>
    <col min="2823" max="2823" width="9.44140625" style="3" customWidth="1"/>
    <col min="2824" max="2824" width="13.5546875" style="3" customWidth="1"/>
    <col min="2825" max="2825" width="10.5546875" style="3" bestFit="1" customWidth="1"/>
    <col min="2826" max="2827" width="10.5546875" style="3" customWidth="1"/>
    <col min="2828" max="2828" width="13.109375" style="3" bestFit="1" customWidth="1"/>
    <col min="2829" max="2829" width="9.44140625" style="3" customWidth="1"/>
    <col min="2830" max="2830" width="13.88671875" style="3" customWidth="1"/>
    <col min="2831" max="2831" width="10.5546875" style="3" bestFit="1" customWidth="1"/>
    <col min="2832" max="2833" width="10.5546875" style="3" customWidth="1"/>
    <col min="2834" max="2834" width="13.109375" style="3" bestFit="1" customWidth="1"/>
    <col min="2835" max="2835" width="9.44140625" style="3" customWidth="1"/>
    <col min="2836" max="2836" width="13.88671875" style="3" customWidth="1"/>
    <col min="2837" max="2837" width="10.5546875" style="3" bestFit="1" customWidth="1"/>
    <col min="2838" max="2839" width="10.5546875" style="3" customWidth="1"/>
    <col min="2840" max="2840" width="13.109375" style="3" bestFit="1" customWidth="1"/>
    <col min="2841" max="2841" width="9.44140625" style="3" customWidth="1"/>
    <col min="2842" max="2842" width="13.88671875" style="3" customWidth="1"/>
    <col min="2843" max="2843" width="10.5546875" style="3" bestFit="1" customWidth="1"/>
    <col min="2844" max="2845" width="10.5546875" style="3" customWidth="1"/>
    <col min="2846" max="2846" width="13.109375" style="3" bestFit="1" customWidth="1"/>
    <col min="2847" max="3072" width="9.109375" style="3"/>
    <col min="3073" max="3073" width="27.44140625" style="3" customWidth="1"/>
    <col min="3074" max="3074" width="13.88671875" style="3" customWidth="1"/>
    <col min="3075" max="3075" width="10.5546875" style="3" bestFit="1" customWidth="1"/>
    <col min="3076" max="3077" width="10.5546875" style="3" customWidth="1"/>
    <col min="3078" max="3078" width="13.109375" style="3" bestFit="1" customWidth="1"/>
    <col min="3079" max="3079" width="9.44140625" style="3" customWidth="1"/>
    <col min="3080" max="3080" width="13.5546875" style="3" customWidth="1"/>
    <col min="3081" max="3081" width="10.5546875" style="3" bestFit="1" customWidth="1"/>
    <col min="3082" max="3083" width="10.5546875" style="3" customWidth="1"/>
    <col min="3084" max="3084" width="13.109375" style="3" bestFit="1" customWidth="1"/>
    <col min="3085" max="3085" width="9.44140625" style="3" customWidth="1"/>
    <col min="3086" max="3086" width="13.88671875" style="3" customWidth="1"/>
    <col min="3087" max="3087" width="10.5546875" style="3" bestFit="1" customWidth="1"/>
    <col min="3088" max="3089" width="10.5546875" style="3" customWidth="1"/>
    <col min="3090" max="3090" width="13.109375" style="3" bestFit="1" customWidth="1"/>
    <col min="3091" max="3091" width="9.44140625" style="3" customWidth="1"/>
    <col min="3092" max="3092" width="13.88671875" style="3" customWidth="1"/>
    <col min="3093" max="3093" width="10.5546875" style="3" bestFit="1" customWidth="1"/>
    <col min="3094" max="3095" width="10.5546875" style="3" customWidth="1"/>
    <col min="3096" max="3096" width="13.109375" style="3" bestFit="1" customWidth="1"/>
    <col min="3097" max="3097" width="9.44140625" style="3" customWidth="1"/>
    <col min="3098" max="3098" width="13.88671875" style="3" customWidth="1"/>
    <col min="3099" max="3099" width="10.5546875" style="3" bestFit="1" customWidth="1"/>
    <col min="3100" max="3101" width="10.5546875" style="3" customWidth="1"/>
    <col min="3102" max="3102" width="13.109375" style="3" bestFit="1" customWidth="1"/>
    <col min="3103" max="3328" width="9.109375" style="3"/>
    <col min="3329" max="3329" width="27.44140625" style="3" customWidth="1"/>
    <col min="3330" max="3330" width="13.88671875" style="3" customWidth="1"/>
    <col min="3331" max="3331" width="10.5546875" style="3" bestFit="1" customWidth="1"/>
    <col min="3332" max="3333" width="10.5546875" style="3" customWidth="1"/>
    <col min="3334" max="3334" width="13.109375" style="3" bestFit="1" customWidth="1"/>
    <col min="3335" max="3335" width="9.44140625" style="3" customWidth="1"/>
    <col min="3336" max="3336" width="13.5546875" style="3" customWidth="1"/>
    <col min="3337" max="3337" width="10.5546875" style="3" bestFit="1" customWidth="1"/>
    <col min="3338" max="3339" width="10.5546875" style="3" customWidth="1"/>
    <col min="3340" max="3340" width="13.109375" style="3" bestFit="1" customWidth="1"/>
    <col min="3341" max="3341" width="9.44140625" style="3" customWidth="1"/>
    <col min="3342" max="3342" width="13.88671875" style="3" customWidth="1"/>
    <col min="3343" max="3343" width="10.5546875" style="3" bestFit="1" customWidth="1"/>
    <col min="3344" max="3345" width="10.5546875" style="3" customWidth="1"/>
    <col min="3346" max="3346" width="13.109375" style="3" bestFit="1" customWidth="1"/>
    <col min="3347" max="3347" width="9.44140625" style="3" customWidth="1"/>
    <col min="3348" max="3348" width="13.88671875" style="3" customWidth="1"/>
    <col min="3349" max="3349" width="10.5546875" style="3" bestFit="1" customWidth="1"/>
    <col min="3350" max="3351" width="10.5546875" style="3" customWidth="1"/>
    <col min="3352" max="3352" width="13.109375" style="3" bestFit="1" customWidth="1"/>
    <col min="3353" max="3353" width="9.44140625" style="3" customWidth="1"/>
    <col min="3354" max="3354" width="13.88671875" style="3" customWidth="1"/>
    <col min="3355" max="3355" width="10.5546875" style="3" bestFit="1" customWidth="1"/>
    <col min="3356" max="3357" width="10.5546875" style="3" customWidth="1"/>
    <col min="3358" max="3358" width="13.109375" style="3" bestFit="1" customWidth="1"/>
    <col min="3359" max="3584" width="9.109375" style="3"/>
    <col min="3585" max="3585" width="27.44140625" style="3" customWidth="1"/>
    <col min="3586" max="3586" width="13.88671875" style="3" customWidth="1"/>
    <col min="3587" max="3587" width="10.5546875" style="3" bestFit="1" customWidth="1"/>
    <col min="3588" max="3589" width="10.5546875" style="3" customWidth="1"/>
    <col min="3590" max="3590" width="13.109375" style="3" bestFit="1" customWidth="1"/>
    <col min="3591" max="3591" width="9.44140625" style="3" customWidth="1"/>
    <col min="3592" max="3592" width="13.5546875" style="3" customWidth="1"/>
    <col min="3593" max="3593" width="10.5546875" style="3" bestFit="1" customWidth="1"/>
    <col min="3594" max="3595" width="10.5546875" style="3" customWidth="1"/>
    <col min="3596" max="3596" width="13.109375" style="3" bestFit="1" customWidth="1"/>
    <col min="3597" max="3597" width="9.44140625" style="3" customWidth="1"/>
    <col min="3598" max="3598" width="13.88671875" style="3" customWidth="1"/>
    <col min="3599" max="3599" width="10.5546875" style="3" bestFit="1" customWidth="1"/>
    <col min="3600" max="3601" width="10.5546875" style="3" customWidth="1"/>
    <col min="3602" max="3602" width="13.109375" style="3" bestFit="1" customWidth="1"/>
    <col min="3603" max="3603" width="9.44140625" style="3" customWidth="1"/>
    <col min="3604" max="3604" width="13.88671875" style="3" customWidth="1"/>
    <col min="3605" max="3605" width="10.5546875" style="3" bestFit="1" customWidth="1"/>
    <col min="3606" max="3607" width="10.5546875" style="3" customWidth="1"/>
    <col min="3608" max="3608" width="13.109375" style="3" bestFit="1" customWidth="1"/>
    <col min="3609" max="3609" width="9.44140625" style="3" customWidth="1"/>
    <col min="3610" max="3610" width="13.88671875" style="3" customWidth="1"/>
    <col min="3611" max="3611" width="10.5546875" style="3" bestFit="1" customWidth="1"/>
    <col min="3612" max="3613" width="10.5546875" style="3" customWidth="1"/>
    <col min="3614" max="3614" width="13.109375" style="3" bestFit="1" customWidth="1"/>
    <col min="3615" max="3840" width="9.109375" style="3"/>
    <col min="3841" max="3841" width="27.44140625" style="3" customWidth="1"/>
    <col min="3842" max="3842" width="13.88671875" style="3" customWidth="1"/>
    <col min="3843" max="3843" width="10.5546875" style="3" bestFit="1" customWidth="1"/>
    <col min="3844" max="3845" width="10.5546875" style="3" customWidth="1"/>
    <col min="3846" max="3846" width="13.109375" style="3" bestFit="1" customWidth="1"/>
    <col min="3847" max="3847" width="9.44140625" style="3" customWidth="1"/>
    <col min="3848" max="3848" width="13.5546875" style="3" customWidth="1"/>
    <col min="3849" max="3849" width="10.5546875" style="3" bestFit="1" customWidth="1"/>
    <col min="3850" max="3851" width="10.5546875" style="3" customWidth="1"/>
    <col min="3852" max="3852" width="13.109375" style="3" bestFit="1" customWidth="1"/>
    <col min="3853" max="3853" width="9.44140625" style="3" customWidth="1"/>
    <col min="3854" max="3854" width="13.88671875" style="3" customWidth="1"/>
    <col min="3855" max="3855" width="10.5546875" style="3" bestFit="1" customWidth="1"/>
    <col min="3856" max="3857" width="10.5546875" style="3" customWidth="1"/>
    <col min="3858" max="3858" width="13.109375" style="3" bestFit="1" customWidth="1"/>
    <col min="3859" max="3859" width="9.44140625" style="3" customWidth="1"/>
    <col min="3860" max="3860" width="13.88671875" style="3" customWidth="1"/>
    <col min="3861" max="3861" width="10.5546875" style="3" bestFit="1" customWidth="1"/>
    <col min="3862" max="3863" width="10.5546875" style="3" customWidth="1"/>
    <col min="3864" max="3864" width="13.109375" style="3" bestFit="1" customWidth="1"/>
    <col min="3865" max="3865" width="9.44140625" style="3" customWidth="1"/>
    <col min="3866" max="3866" width="13.88671875" style="3" customWidth="1"/>
    <col min="3867" max="3867" width="10.5546875" style="3" bestFit="1" customWidth="1"/>
    <col min="3868" max="3869" width="10.5546875" style="3" customWidth="1"/>
    <col min="3870" max="3870" width="13.109375" style="3" bestFit="1" customWidth="1"/>
    <col min="3871" max="4096" width="9.109375" style="3"/>
    <col min="4097" max="4097" width="27.44140625" style="3" customWidth="1"/>
    <col min="4098" max="4098" width="13.88671875" style="3" customWidth="1"/>
    <col min="4099" max="4099" width="10.5546875" style="3" bestFit="1" customWidth="1"/>
    <col min="4100" max="4101" width="10.5546875" style="3" customWidth="1"/>
    <col min="4102" max="4102" width="13.109375" style="3" bestFit="1" customWidth="1"/>
    <col min="4103" max="4103" width="9.44140625" style="3" customWidth="1"/>
    <col min="4104" max="4104" width="13.5546875" style="3" customWidth="1"/>
    <col min="4105" max="4105" width="10.5546875" style="3" bestFit="1" customWidth="1"/>
    <col min="4106" max="4107" width="10.5546875" style="3" customWidth="1"/>
    <col min="4108" max="4108" width="13.109375" style="3" bestFit="1" customWidth="1"/>
    <col min="4109" max="4109" width="9.44140625" style="3" customWidth="1"/>
    <col min="4110" max="4110" width="13.88671875" style="3" customWidth="1"/>
    <col min="4111" max="4111" width="10.5546875" style="3" bestFit="1" customWidth="1"/>
    <col min="4112" max="4113" width="10.5546875" style="3" customWidth="1"/>
    <col min="4114" max="4114" width="13.109375" style="3" bestFit="1" customWidth="1"/>
    <col min="4115" max="4115" width="9.44140625" style="3" customWidth="1"/>
    <col min="4116" max="4116" width="13.88671875" style="3" customWidth="1"/>
    <col min="4117" max="4117" width="10.5546875" style="3" bestFit="1" customWidth="1"/>
    <col min="4118" max="4119" width="10.5546875" style="3" customWidth="1"/>
    <col min="4120" max="4120" width="13.109375" style="3" bestFit="1" customWidth="1"/>
    <col min="4121" max="4121" width="9.44140625" style="3" customWidth="1"/>
    <col min="4122" max="4122" width="13.88671875" style="3" customWidth="1"/>
    <col min="4123" max="4123" width="10.5546875" style="3" bestFit="1" customWidth="1"/>
    <col min="4124" max="4125" width="10.5546875" style="3" customWidth="1"/>
    <col min="4126" max="4126" width="13.109375" style="3" bestFit="1" customWidth="1"/>
    <col min="4127" max="4352" width="9.109375" style="3"/>
    <col min="4353" max="4353" width="27.44140625" style="3" customWidth="1"/>
    <col min="4354" max="4354" width="13.88671875" style="3" customWidth="1"/>
    <col min="4355" max="4355" width="10.5546875" style="3" bestFit="1" customWidth="1"/>
    <col min="4356" max="4357" width="10.5546875" style="3" customWidth="1"/>
    <col min="4358" max="4358" width="13.109375" style="3" bestFit="1" customWidth="1"/>
    <col min="4359" max="4359" width="9.44140625" style="3" customWidth="1"/>
    <col min="4360" max="4360" width="13.5546875" style="3" customWidth="1"/>
    <col min="4361" max="4361" width="10.5546875" style="3" bestFit="1" customWidth="1"/>
    <col min="4362" max="4363" width="10.5546875" style="3" customWidth="1"/>
    <col min="4364" max="4364" width="13.109375" style="3" bestFit="1" customWidth="1"/>
    <col min="4365" max="4365" width="9.44140625" style="3" customWidth="1"/>
    <col min="4366" max="4366" width="13.88671875" style="3" customWidth="1"/>
    <col min="4367" max="4367" width="10.5546875" style="3" bestFit="1" customWidth="1"/>
    <col min="4368" max="4369" width="10.5546875" style="3" customWidth="1"/>
    <col min="4370" max="4370" width="13.109375" style="3" bestFit="1" customWidth="1"/>
    <col min="4371" max="4371" width="9.44140625" style="3" customWidth="1"/>
    <col min="4372" max="4372" width="13.88671875" style="3" customWidth="1"/>
    <col min="4373" max="4373" width="10.5546875" style="3" bestFit="1" customWidth="1"/>
    <col min="4374" max="4375" width="10.5546875" style="3" customWidth="1"/>
    <col min="4376" max="4376" width="13.109375" style="3" bestFit="1" customWidth="1"/>
    <col min="4377" max="4377" width="9.44140625" style="3" customWidth="1"/>
    <col min="4378" max="4378" width="13.88671875" style="3" customWidth="1"/>
    <col min="4379" max="4379" width="10.5546875" style="3" bestFit="1" customWidth="1"/>
    <col min="4380" max="4381" width="10.5546875" style="3" customWidth="1"/>
    <col min="4382" max="4382" width="13.109375" style="3" bestFit="1" customWidth="1"/>
    <col min="4383" max="4608" width="9.109375" style="3"/>
    <col min="4609" max="4609" width="27.44140625" style="3" customWidth="1"/>
    <col min="4610" max="4610" width="13.88671875" style="3" customWidth="1"/>
    <col min="4611" max="4611" width="10.5546875" style="3" bestFit="1" customWidth="1"/>
    <col min="4612" max="4613" width="10.5546875" style="3" customWidth="1"/>
    <col min="4614" max="4614" width="13.109375" style="3" bestFit="1" customWidth="1"/>
    <col min="4615" max="4615" width="9.44140625" style="3" customWidth="1"/>
    <col min="4616" max="4616" width="13.5546875" style="3" customWidth="1"/>
    <col min="4617" max="4617" width="10.5546875" style="3" bestFit="1" customWidth="1"/>
    <col min="4618" max="4619" width="10.5546875" style="3" customWidth="1"/>
    <col min="4620" max="4620" width="13.109375" style="3" bestFit="1" customWidth="1"/>
    <col min="4621" max="4621" width="9.44140625" style="3" customWidth="1"/>
    <col min="4622" max="4622" width="13.88671875" style="3" customWidth="1"/>
    <col min="4623" max="4623" width="10.5546875" style="3" bestFit="1" customWidth="1"/>
    <col min="4624" max="4625" width="10.5546875" style="3" customWidth="1"/>
    <col min="4626" max="4626" width="13.109375" style="3" bestFit="1" customWidth="1"/>
    <col min="4627" max="4627" width="9.44140625" style="3" customWidth="1"/>
    <col min="4628" max="4628" width="13.88671875" style="3" customWidth="1"/>
    <col min="4629" max="4629" width="10.5546875" style="3" bestFit="1" customWidth="1"/>
    <col min="4630" max="4631" width="10.5546875" style="3" customWidth="1"/>
    <col min="4632" max="4632" width="13.109375" style="3" bestFit="1" customWidth="1"/>
    <col min="4633" max="4633" width="9.44140625" style="3" customWidth="1"/>
    <col min="4634" max="4634" width="13.88671875" style="3" customWidth="1"/>
    <col min="4635" max="4635" width="10.5546875" style="3" bestFit="1" customWidth="1"/>
    <col min="4636" max="4637" width="10.5546875" style="3" customWidth="1"/>
    <col min="4638" max="4638" width="13.109375" style="3" bestFit="1" customWidth="1"/>
    <col min="4639" max="4864" width="9.109375" style="3"/>
    <col min="4865" max="4865" width="27.44140625" style="3" customWidth="1"/>
    <col min="4866" max="4866" width="13.88671875" style="3" customWidth="1"/>
    <col min="4867" max="4867" width="10.5546875" style="3" bestFit="1" customWidth="1"/>
    <col min="4868" max="4869" width="10.5546875" style="3" customWidth="1"/>
    <col min="4870" max="4870" width="13.109375" style="3" bestFit="1" customWidth="1"/>
    <col min="4871" max="4871" width="9.44140625" style="3" customWidth="1"/>
    <col min="4872" max="4872" width="13.5546875" style="3" customWidth="1"/>
    <col min="4873" max="4873" width="10.5546875" style="3" bestFit="1" customWidth="1"/>
    <col min="4874" max="4875" width="10.5546875" style="3" customWidth="1"/>
    <col min="4876" max="4876" width="13.109375" style="3" bestFit="1" customWidth="1"/>
    <col min="4877" max="4877" width="9.44140625" style="3" customWidth="1"/>
    <col min="4878" max="4878" width="13.88671875" style="3" customWidth="1"/>
    <col min="4879" max="4879" width="10.5546875" style="3" bestFit="1" customWidth="1"/>
    <col min="4880" max="4881" width="10.5546875" style="3" customWidth="1"/>
    <col min="4882" max="4882" width="13.109375" style="3" bestFit="1" customWidth="1"/>
    <col min="4883" max="4883" width="9.44140625" style="3" customWidth="1"/>
    <col min="4884" max="4884" width="13.88671875" style="3" customWidth="1"/>
    <col min="4885" max="4885" width="10.5546875" style="3" bestFit="1" customWidth="1"/>
    <col min="4886" max="4887" width="10.5546875" style="3" customWidth="1"/>
    <col min="4888" max="4888" width="13.109375" style="3" bestFit="1" customWidth="1"/>
    <col min="4889" max="4889" width="9.44140625" style="3" customWidth="1"/>
    <col min="4890" max="4890" width="13.88671875" style="3" customWidth="1"/>
    <col min="4891" max="4891" width="10.5546875" style="3" bestFit="1" customWidth="1"/>
    <col min="4892" max="4893" width="10.5546875" style="3" customWidth="1"/>
    <col min="4894" max="4894" width="13.109375" style="3" bestFit="1" customWidth="1"/>
    <col min="4895" max="5120" width="9.109375" style="3"/>
    <col min="5121" max="5121" width="27.44140625" style="3" customWidth="1"/>
    <col min="5122" max="5122" width="13.88671875" style="3" customWidth="1"/>
    <col min="5123" max="5123" width="10.5546875" style="3" bestFit="1" customWidth="1"/>
    <col min="5124" max="5125" width="10.5546875" style="3" customWidth="1"/>
    <col min="5126" max="5126" width="13.109375" style="3" bestFit="1" customWidth="1"/>
    <col min="5127" max="5127" width="9.44140625" style="3" customWidth="1"/>
    <col min="5128" max="5128" width="13.5546875" style="3" customWidth="1"/>
    <col min="5129" max="5129" width="10.5546875" style="3" bestFit="1" customWidth="1"/>
    <col min="5130" max="5131" width="10.5546875" style="3" customWidth="1"/>
    <col min="5132" max="5132" width="13.109375" style="3" bestFit="1" customWidth="1"/>
    <col min="5133" max="5133" width="9.44140625" style="3" customWidth="1"/>
    <col min="5134" max="5134" width="13.88671875" style="3" customWidth="1"/>
    <col min="5135" max="5135" width="10.5546875" style="3" bestFit="1" customWidth="1"/>
    <col min="5136" max="5137" width="10.5546875" style="3" customWidth="1"/>
    <col min="5138" max="5138" width="13.109375" style="3" bestFit="1" customWidth="1"/>
    <col min="5139" max="5139" width="9.44140625" style="3" customWidth="1"/>
    <col min="5140" max="5140" width="13.88671875" style="3" customWidth="1"/>
    <col min="5141" max="5141" width="10.5546875" style="3" bestFit="1" customWidth="1"/>
    <col min="5142" max="5143" width="10.5546875" style="3" customWidth="1"/>
    <col min="5144" max="5144" width="13.109375" style="3" bestFit="1" customWidth="1"/>
    <col min="5145" max="5145" width="9.44140625" style="3" customWidth="1"/>
    <col min="5146" max="5146" width="13.88671875" style="3" customWidth="1"/>
    <col min="5147" max="5147" width="10.5546875" style="3" bestFit="1" customWidth="1"/>
    <col min="5148" max="5149" width="10.5546875" style="3" customWidth="1"/>
    <col min="5150" max="5150" width="13.109375" style="3" bestFit="1" customWidth="1"/>
    <col min="5151" max="5376" width="9.109375" style="3"/>
    <col min="5377" max="5377" width="27.44140625" style="3" customWidth="1"/>
    <col min="5378" max="5378" width="13.88671875" style="3" customWidth="1"/>
    <col min="5379" max="5379" width="10.5546875" style="3" bestFit="1" customWidth="1"/>
    <col min="5380" max="5381" width="10.5546875" style="3" customWidth="1"/>
    <col min="5382" max="5382" width="13.109375" style="3" bestFit="1" customWidth="1"/>
    <col min="5383" max="5383" width="9.44140625" style="3" customWidth="1"/>
    <col min="5384" max="5384" width="13.5546875" style="3" customWidth="1"/>
    <col min="5385" max="5385" width="10.5546875" style="3" bestFit="1" customWidth="1"/>
    <col min="5386" max="5387" width="10.5546875" style="3" customWidth="1"/>
    <col min="5388" max="5388" width="13.109375" style="3" bestFit="1" customWidth="1"/>
    <col min="5389" max="5389" width="9.44140625" style="3" customWidth="1"/>
    <col min="5390" max="5390" width="13.88671875" style="3" customWidth="1"/>
    <col min="5391" max="5391" width="10.5546875" style="3" bestFit="1" customWidth="1"/>
    <col min="5392" max="5393" width="10.5546875" style="3" customWidth="1"/>
    <col min="5394" max="5394" width="13.109375" style="3" bestFit="1" customWidth="1"/>
    <col min="5395" max="5395" width="9.44140625" style="3" customWidth="1"/>
    <col min="5396" max="5396" width="13.88671875" style="3" customWidth="1"/>
    <col min="5397" max="5397" width="10.5546875" style="3" bestFit="1" customWidth="1"/>
    <col min="5398" max="5399" width="10.5546875" style="3" customWidth="1"/>
    <col min="5400" max="5400" width="13.109375" style="3" bestFit="1" customWidth="1"/>
    <col min="5401" max="5401" width="9.44140625" style="3" customWidth="1"/>
    <col min="5402" max="5402" width="13.88671875" style="3" customWidth="1"/>
    <col min="5403" max="5403" width="10.5546875" style="3" bestFit="1" customWidth="1"/>
    <col min="5404" max="5405" width="10.5546875" style="3" customWidth="1"/>
    <col min="5406" max="5406" width="13.109375" style="3" bestFit="1" customWidth="1"/>
    <col min="5407" max="5632" width="9.109375" style="3"/>
    <col min="5633" max="5633" width="27.44140625" style="3" customWidth="1"/>
    <col min="5634" max="5634" width="13.88671875" style="3" customWidth="1"/>
    <col min="5635" max="5635" width="10.5546875" style="3" bestFit="1" customWidth="1"/>
    <col min="5636" max="5637" width="10.5546875" style="3" customWidth="1"/>
    <col min="5638" max="5638" width="13.109375" style="3" bestFit="1" customWidth="1"/>
    <col min="5639" max="5639" width="9.44140625" style="3" customWidth="1"/>
    <col min="5640" max="5640" width="13.5546875" style="3" customWidth="1"/>
    <col min="5641" max="5641" width="10.5546875" style="3" bestFit="1" customWidth="1"/>
    <col min="5642" max="5643" width="10.5546875" style="3" customWidth="1"/>
    <col min="5644" max="5644" width="13.109375" style="3" bestFit="1" customWidth="1"/>
    <col min="5645" max="5645" width="9.44140625" style="3" customWidth="1"/>
    <col min="5646" max="5646" width="13.88671875" style="3" customWidth="1"/>
    <col min="5647" max="5647" width="10.5546875" style="3" bestFit="1" customWidth="1"/>
    <col min="5648" max="5649" width="10.5546875" style="3" customWidth="1"/>
    <col min="5650" max="5650" width="13.109375" style="3" bestFit="1" customWidth="1"/>
    <col min="5651" max="5651" width="9.44140625" style="3" customWidth="1"/>
    <col min="5652" max="5652" width="13.88671875" style="3" customWidth="1"/>
    <col min="5653" max="5653" width="10.5546875" style="3" bestFit="1" customWidth="1"/>
    <col min="5654" max="5655" width="10.5546875" style="3" customWidth="1"/>
    <col min="5656" max="5656" width="13.109375" style="3" bestFit="1" customWidth="1"/>
    <col min="5657" max="5657" width="9.44140625" style="3" customWidth="1"/>
    <col min="5658" max="5658" width="13.88671875" style="3" customWidth="1"/>
    <col min="5659" max="5659" width="10.5546875" style="3" bestFit="1" customWidth="1"/>
    <col min="5660" max="5661" width="10.5546875" style="3" customWidth="1"/>
    <col min="5662" max="5662" width="13.109375" style="3" bestFit="1" customWidth="1"/>
    <col min="5663" max="5888" width="9.109375" style="3"/>
    <col min="5889" max="5889" width="27.44140625" style="3" customWidth="1"/>
    <col min="5890" max="5890" width="13.88671875" style="3" customWidth="1"/>
    <col min="5891" max="5891" width="10.5546875" style="3" bestFit="1" customWidth="1"/>
    <col min="5892" max="5893" width="10.5546875" style="3" customWidth="1"/>
    <col min="5894" max="5894" width="13.109375" style="3" bestFit="1" customWidth="1"/>
    <col min="5895" max="5895" width="9.44140625" style="3" customWidth="1"/>
    <col min="5896" max="5896" width="13.5546875" style="3" customWidth="1"/>
    <col min="5897" max="5897" width="10.5546875" style="3" bestFit="1" customWidth="1"/>
    <col min="5898" max="5899" width="10.5546875" style="3" customWidth="1"/>
    <col min="5900" max="5900" width="13.109375" style="3" bestFit="1" customWidth="1"/>
    <col min="5901" max="5901" width="9.44140625" style="3" customWidth="1"/>
    <col min="5902" max="5902" width="13.88671875" style="3" customWidth="1"/>
    <col min="5903" max="5903" width="10.5546875" style="3" bestFit="1" customWidth="1"/>
    <col min="5904" max="5905" width="10.5546875" style="3" customWidth="1"/>
    <col min="5906" max="5906" width="13.109375" style="3" bestFit="1" customWidth="1"/>
    <col min="5907" max="5907" width="9.44140625" style="3" customWidth="1"/>
    <col min="5908" max="5908" width="13.88671875" style="3" customWidth="1"/>
    <col min="5909" max="5909" width="10.5546875" style="3" bestFit="1" customWidth="1"/>
    <col min="5910" max="5911" width="10.5546875" style="3" customWidth="1"/>
    <col min="5912" max="5912" width="13.109375" style="3" bestFit="1" customWidth="1"/>
    <col min="5913" max="5913" width="9.44140625" style="3" customWidth="1"/>
    <col min="5914" max="5914" width="13.88671875" style="3" customWidth="1"/>
    <col min="5915" max="5915" width="10.5546875" style="3" bestFit="1" customWidth="1"/>
    <col min="5916" max="5917" width="10.5546875" style="3" customWidth="1"/>
    <col min="5918" max="5918" width="13.109375" style="3" bestFit="1" customWidth="1"/>
    <col min="5919" max="6144" width="9.109375" style="3"/>
    <col min="6145" max="6145" width="27.44140625" style="3" customWidth="1"/>
    <col min="6146" max="6146" width="13.88671875" style="3" customWidth="1"/>
    <col min="6147" max="6147" width="10.5546875" style="3" bestFit="1" customWidth="1"/>
    <col min="6148" max="6149" width="10.5546875" style="3" customWidth="1"/>
    <col min="6150" max="6150" width="13.109375" style="3" bestFit="1" customWidth="1"/>
    <col min="6151" max="6151" width="9.44140625" style="3" customWidth="1"/>
    <col min="6152" max="6152" width="13.5546875" style="3" customWidth="1"/>
    <col min="6153" max="6153" width="10.5546875" style="3" bestFit="1" customWidth="1"/>
    <col min="6154" max="6155" width="10.5546875" style="3" customWidth="1"/>
    <col min="6156" max="6156" width="13.109375" style="3" bestFit="1" customWidth="1"/>
    <col min="6157" max="6157" width="9.44140625" style="3" customWidth="1"/>
    <col min="6158" max="6158" width="13.88671875" style="3" customWidth="1"/>
    <col min="6159" max="6159" width="10.5546875" style="3" bestFit="1" customWidth="1"/>
    <col min="6160" max="6161" width="10.5546875" style="3" customWidth="1"/>
    <col min="6162" max="6162" width="13.109375" style="3" bestFit="1" customWidth="1"/>
    <col min="6163" max="6163" width="9.44140625" style="3" customWidth="1"/>
    <col min="6164" max="6164" width="13.88671875" style="3" customWidth="1"/>
    <col min="6165" max="6165" width="10.5546875" style="3" bestFit="1" customWidth="1"/>
    <col min="6166" max="6167" width="10.5546875" style="3" customWidth="1"/>
    <col min="6168" max="6168" width="13.109375" style="3" bestFit="1" customWidth="1"/>
    <col min="6169" max="6169" width="9.44140625" style="3" customWidth="1"/>
    <col min="6170" max="6170" width="13.88671875" style="3" customWidth="1"/>
    <col min="6171" max="6171" width="10.5546875" style="3" bestFit="1" customWidth="1"/>
    <col min="6172" max="6173" width="10.5546875" style="3" customWidth="1"/>
    <col min="6174" max="6174" width="13.109375" style="3" bestFit="1" customWidth="1"/>
    <col min="6175" max="6400" width="9.109375" style="3"/>
    <col min="6401" max="6401" width="27.44140625" style="3" customWidth="1"/>
    <col min="6402" max="6402" width="13.88671875" style="3" customWidth="1"/>
    <col min="6403" max="6403" width="10.5546875" style="3" bestFit="1" customWidth="1"/>
    <col min="6404" max="6405" width="10.5546875" style="3" customWidth="1"/>
    <col min="6406" max="6406" width="13.109375" style="3" bestFit="1" customWidth="1"/>
    <col min="6407" max="6407" width="9.44140625" style="3" customWidth="1"/>
    <col min="6408" max="6408" width="13.5546875" style="3" customWidth="1"/>
    <col min="6409" max="6409" width="10.5546875" style="3" bestFit="1" customWidth="1"/>
    <col min="6410" max="6411" width="10.5546875" style="3" customWidth="1"/>
    <col min="6412" max="6412" width="13.109375" style="3" bestFit="1" customWidth="1"/>
    <col min="6413" max="6413" width="9.44140625" style="3" customWidth="1"/>
    <col min="6414" max="6414" width="13.88671875" style="3" customWidth="1"/>
    <col min="6415" max="6415" width="10.5546875" style="3" bestFit="1" customWidth="1"/>
    <col min="6416" max="6417" width="10.5546875" style="3" customWidth="1"/>
    <col min="6418" max="6418" width="13.109375" style="3" bestFit="1" customWidth="1"/>
    <col min="6419" max="6419" width="9.44140625" style="3" customWidth="1"/>
    <col min="6420" max="6420" width="13.88671875" style="3" customWidth="1"/>
    <col min="6421" max="6421" width="10.5546875" style="3" bestFit="1" customWidth="1"/>
    <col min="6422" max="6423" width="10.5546875" style="3" customWidth="1"/>
    <col min="6424" max="6424" width="13.109375" style="3" bestFit="1" customWidth="1"/>
    <col min="6425" max="6425" width="9.44140625" style="3" customWidth="1"/>
    <col min="6426" max="6426" width="13.88671875" style="3" customWidth="1"/>
    <col min="6427" max="6427" width="10.5546875" style="3" bestFit="1" customWidth="1"/>
    <col min="6428" max="6429" width="10.5546875" style="3" customWidth="1"/>
    <col min="6430" max="6430" width="13.109375" style="3" bestFit="1" customWidth="1"/>
    <col min="6431" max="6656" width="9.109375" style="3"/>
    <col min="6657" max="6657" width="27.44140625" style="3" customWidth="1"/>
    <col min="6658" max="6658" width="13.88671875" style="3" customWidth="1"/>
    <col min="6659" max="6659" width="10.5546875" style="3" bestFit="1" customWidth="1"/>
    <col min="6660" max="6661" width="10.5546875" style="3" customWidth="1"/>
    <col min="6662" max="6662" width="13.109375" style="3" bestFit="1" customWidth="1"/>
    <col min="6663" max="6663" width="9.44140625" style="3" customWidth="1"/>
    <col min="6664" max="6664" width="13.5546875" style="3" customWidth="1"/>
    <col min="6665" max="6665" width="10.5546875" style="3" bestFit="1" customWidth="1"/>
    <col min="6666" max="6667" width="10.5546875" style="3" customWidth="1"/>
    <col min="6668" max="6668" width="13.109375" style="3" bestFit="1" customWidth="1"/>
    <col min="6669" max="6669" width="9.44140625" style="3" customWidth="1"/>
    <col min="6670" max="6670" width="13.88671875" style="3" customWidth="1"/>
    <col min="6671" max="6671" width="10.5546875" style="3" bestFit="1" customWidth="1"/>
    <col min="6672" max="6673" width="10.5546875" style="3" customWidth="1"/>
    <col min="6674" max="6674" width="13.109375" style="3" bestFit="1" customWidth="1"/>
    <col min="6675" max="6675" width="9.44140625" style="3" customWidth="1"/>
    <col min="6676" max="6676" width="13.88671875" style="3" customWidth="1"/>
    <col min="6677" max="6677" width="10.5546875" style="3" bestFit="1" customWidth="1"/>
    <col min="6678" max="6679" width="10.5546875" style="3" customWidth="1"/>
    <col min="6680" max="6680" width="13.109375" style="3" bestFit="1" customWidth="1"/>
    <col min="6681" max="6681" width="9.44140625" style="3" customWidth="1"/>
    <col min="6682" max="6682" width="13.88671875" style="3" customWidth="1"/>
    <col min="6683" max="6683" width="10.5546875" style="3" bestFit="1" customWidth="1"/>
    <col min="6684" max="6685" width="10.5546875" style="3" customWidth="1"/>
    <col min="6686" max="6686" width="13.109375" style="3" bestFit="1" customWidth="1"/>
    <col min="6687" max="6912" width="9.109375" style="3"/>
    <col min="6913" max="6913" width="27.44140625" style="3" customWidth="1"/>
    <col min="6914" max="6914" width="13.88671875" style="3" customWidth="1"/>
    <col min="6915" max="6915" width="10.5546875" style="3" bestFit="1" customWidth="1"/>
    <col min="6916" max="6917" width="10.5546875" style="3" customWidth="1"/>
    <col min="6918" max="6918" width="13.109375" style="3" bestFit="1" customWidth="1"/>
    <col min="6919" max="6919" width="9.44140625" style="3" customWidth="1"/>
    <col min="6920" max="6920" width="13.5546875" style="3" customWidth="1"/>
    <col min="6921" max="6921" width="10.5546875" style="3" bestFit="1" customWidth="1"/>
    <col min="6922" max="6923" width="10.5546875" style="3" customWidth="1"/>
    <col min="6924" max="6924" width="13.109375" style="3" bestFit="1" customWidth="1"/>
    <col min="6925" max="6925" width="9.44140625" style="3" customWidth="1"/>
    <col min="6926" max="6926" width="13.88671875" style="3" customWidth="1"/>
    <col min="6927" max="6927" width="10.5546875" style="3" bestFit="1" customWidth="1"/>
    <col min="6928" max="6929" width="10.5546875" style="3" customWidth="1"/>
    <col min="6930" max="6930" width="13.109375" style="3" bestFit="1" customWidth="1"/>
    <col min="6931" max="6931" width="9.44140625" style="3" customWidth="1"/>
    <col min="6932" max="6932" width="13.88671875" style="3" customWidth="1"/>
    <col min="6933" max="6933" width="10.5546875" style="3" bestFit="1" customWidth="1"/>
    <col min="6934" max="6935" width="10.5546875" style="3" customWidth="1"/>
    <col min="6936" max="6936" width="13.109375" style="3" bestFit="1" customWidth="1"/>
    <col min="6937" max="6937" width="9.44140625" style="3" customWidth="1"/>
    <col min="6938" max="6938" width="13.88671875" style="3" customWidth="1"/>
    <col min="6939" max="6939" width="10.5546875" style="3" bestFit="1" customWidth="1"/>
    <col min="6940" max="6941" width="10.5546875" style="3" customWidth="1"/>
    <col min="6942" max="6942" width="13.109375" style="3" bestFit="1" customWidth="1"/>
    <col min="6943" max="7168" width="9.109375" style="3"/>
    <col min="7169" max="7169" width="27.44140625" style="3" customWidth="1"/>
    <col min="7170" max="7170" width="13.88671875" style="3" customWidth="1"/>
    <col min="7171" max="7171" width="10.5546875" style="3" bestFit="1" customWidth="1"/>
    <col min="7172" max="7173" width="10.5546875" style="3" customWidth="1"/>
    <col min="7174" max="7174" width="13.109375" style="3" bestFit="1" customWidth="1"/>
    <col min="7175" max="7175" width="9.44140625" style="3" customWidth="1"/>
    <col min="7176" max="7176" width="13.5546875" style="3" customWidth="1"/>
    <col min="7177" max="7177" width="10.5546875" style="3" bestFit="1" customWidth="1"/>
    <col min="7178" max="7179" width="10.5546875" style="3" customWidth="1"/>
    <col min="7180" max="7180" width="13.109375" style="3" bestFit="1" customWidth="1"/>
    <col min="7181" max="7181" width="9.44140625" style="3" customWidth="1"/>
    <col min="7182" max="7182" width="13.88671875" style="3" customWidth="1"/>
    <col min="7183" max="7183" width="10.5546875" style="3" bestFit="1" customWidth="1"/>
    <col min="7184" max="7185" width="10.5546875" style="3" customWidth="1"/>
    <col min="7186" max="7186" width="13.109375" style="3" bestFit="1" customWidth="1"/>
    <col min="7187" max="7187" width="9.44140625" style="3" customWidth="1"/>
    <col min="7188" max="7188" width="13.88671875" style="3" customWidth="1"/>
    <col min="7189" max="7189" width="10.5546875" style="3" bestFit="1" customWidth="1"/>
    <col min="7190" max="7191" width="10.5546875" style="3" customWidth="1"/>
    <col min="7192" max="7192" width="13.109375" style="3" bestFit="1" customWidth="1"/>
    <col min="7193" max="7193" width="9.44140625" style="3" customWidth="1"/>
    <col min="7194" max="7194" width="13.88671875" style="3" customWidth="1"/>
    <col min="7195" max="7195" width="10.5546875" style="3" bestFit="1" customWidth="1"/>
    <col min="7196" max="7197" width="10.5546875" style="3" customWidth="1"/>
    <col min="7198" max="7198" width="13.109375" style="3" bestFit="1" customWidth="1"/>
    <col min="7199" max="7424" width="9.109375" style="3"/>
    <col min="7425" max="7425" width="27.44140625" style="3" customWidth="1"/>
    <col min="7426" max="7426" width="13.88671875" style="3" customWidth="1"/>
    <col min="7427" max="7427" width="10.5546875" style="3" bestFit="1" customWidth="1"/>
    <col min="7428" max="7429" width="10.5546875" style="3" customWidth="1"/>
    <col min="7430" max="7430" width="13.109375" style="3" bestFit="1" customWidth="1"/>
    <col min="7431" max="7431" width="9.44140625" style="3" customWidth="1"/>
    <col min="7432" max="7432" width="13.5546875" style="3" customWidth="1"/>
    <col min="7433" max="7433" width="10.5546875" style="3" bestFit="1" customWidth="1"/>
    <col min="7434" max="7435" width="10.5546875" style="3" customWidth="1"/>
    <col min="7436" max="7436" width="13.109375" style="3" bestFit="1" customWidth="1"/>
    <col min="7437" max="7437" width="9.44140625" style="3" customWidth="1"/>
    <col min="7438" max="7438" width="13.88671875" style="3" customWidth="1"/>
    <col min="7439" max="7439" width="10.5546875" style="3" bestFit="1" customWidth="1"/>
    <col min="7440" max="7441" width="10.5546875" style="3" customWidth="1"/>
    <col min="7442" max="7442" width="13.109375" style="3" bestFit="1" customWidth="1"/>
    <col min="7443" max="7443" width="9.44140625" style="3" customWidth="1"/>
    <col min="7444" max="7444" width="13.88671875" style="3" customWidth="1"/>
    <col min="7445" max="7445" width="10.5546875" style="3" bestFit="1" customWidth="1"/>
    <col min="7446" max="7447" width="10.5546875" style="3" customWidth="1"/>
    <col min="7448" max="7448" width="13.109375" style="3" bestFit="1" customWidth="1"/>
    <col min="7449" max="7449" width="9.44140625" style="3" customWidth="1"/>
    <col min="7450" max="7450" width="13.88671875" style="3" customWidth="1"/>
    <col min="7451" max="7451" width="10.5546875" style="3" bestFit="1" customWidth="1"/>
    <col min="7452" max="7453" width="10.5546875" style="3" customWidth="1"/>
    <col min="7454" max="7454" width="13.109375" style="3" bestFit="1" customWidth="1"/>
    <col min="7455" max="7680" width="9.109375" style="3"/>
    <col min="7681" max="7681" width="27.44140625" style="3" customWidth="1"/>
    <col min="7682" max="7682" width="13.88671875" style="3" customWidth="1"/>
    <col min="7683" max="7683" width="10.5546875" style="3" bestFit="1" customWidth="1"/>
    <col min="7684" max="7685" width="10.5546875" style="3" customWidth="1"/>
    <col min="7686" max="7686" width="13.109375" style="3" bestFit="1" customWidth="1"/>
    <col min="7687" max="7687" width="9.44140625" style="3" customWidth="1"/>
    <col min="7688" max="7688" width="13.5546875" style="3" customWidth="1"/>
    <col min="7689" max="7689" width="10.5546875" style="3" bestFit="1" customWidth="1"/>
    <col min="7690" max="7691" width="10.5546875" style="3" customWidth="1"/>
    <col min="7692" max="7692" width="13.109375" style="3" bestFit="1" customWidth="1"/>
    <col min="7693" max="7693" width="9.44140625" style="3" customWidth="1"/>
    <col min="7694" max="7694" width="13.88671875" style="3" customWidth="1"/>
    <col min="7695" max="7695" width="10.5546875" style="3" bestFit="1" customWidth="1"/>
    <col min="7696" max="7697" width="10.5546875" style="3" customWidth="1"/>
    <col min="7698" max="7698" width="13.109375" style="3" bestFit="1" customWidth="1"/>
    <col min="7699" max="7699" width="9.44140625" style="3" customWidth="1"/>
    <col min="7700" max="7700" width="13.88671875" style="3" customWidth="1"/>
    <col min="7701" max="7701" width="10.5546875" style="3" bestFit="1" customWidth="1"/>
    <col min="7702" max="7703" width="10.5546875" style="3" customWidth="1"/>
    <col min="7704" max="7704" width="13.109375" style="3" bestFit="1" customWidth="1"/>
    <col min="7705" max="7705" width="9.44140625" style="3" customWidth="1"/>
    <col min="7706" max="7706" width="13.88671875" style="3" customWidth="1"/>
    <col min="7707" max="7707" width="10.5546875" style="3" bestFit="1" customWidth="1"/>
    <col min="7708" max="7709" width="10.5546875" style="3" customWidth="1"/>
    <col min="7710" max="7710" width="13.109375" style="3" bestFit="1" customWidth="1"/>
    <col min="7711" max="7936" width="9.109375" style="3"/>
    <col min="7937" max="7937" width="27.44140625" style="3" customWidth="1"/>
    <col min="7938" max="7938" width="13.88671875" style="3" customWidth="1"/>
    <col min="7939" max="7939" width="10.5546875" style="3" bestFit="1" customWidth="1"/>
    <col min="7940" max="7941" width="10.5546875" style="3" customWidth="1"/>
    <col min="7942" max="7942" width="13.109375" style="3" bestFit="1" customWidth="1"/>
    <col min="7943" max="7943" width="9.44140625" style="3" customWidth="1"/>
    <col min="7944" max="7944" width="13.5546875" style="3" customWidth="1"/>
    <col min="7945" max="7945" width="10.5546875" style="3" bestFit="1" customWidth="1"/>
    <col min="7946" max="7947" width="10.5546875" style="3" customWidth="1"/>
    <col min="7948" max="7948" width="13.109375" style="3" bestFit="1" customWidth="1"/>
    <col min="7949" max="7949" width="9.44140625" style="3" customWidth="1"/>
    <col min="7950" max="7950" width="13.88671875" style="3" customWidth="1"/>
    <col min="7951" max="7951" width="10.5546875" style="3" bestFit="1" customWidth="1"/>
    <col min="7952" max="7953" width="10.5546875" style="3" customWidth="1"/>
    <col min="7954" max="7954" width="13.109375" style="3" bestFit="1" customWidth="1"/>
    <col min="7955" max="7955" width="9.44140625" style="3" customWidth="1"/>
    <col min="7956" max="7956" width="13.88671875" style="3" customWidth="1"/>
    <col min="7957" max="7957" width="10.5546875" style="3" bestFit="1" customWidth="1"/>
    <col min="7958" max="7959" width="10.5546875" style="3" customWidth="1"/>
    <col min="7960" max="7960" width="13.109375" style="3" bestFit="1" customWidth="1"/>
    <col min="7961" max="7961" width="9.44140625" style="3" customWidth="1"/>
    <col min="7962" max="7962" width="13.88671875" style="3" customWidth="1"/>
    <col min="7963" max="7963" width="10.5546875" style="3" bestFit="1" customWidth="1"/>
    <col min="7964" max="7965" width="10.5546875" style="3" customWidth="1"/>
    <col min="7966" max="7966" width="13.109375" style="3" bestFit="1" customWidth="1"/>
    <col min="7967" max="8192" width="9.109375" style="3"/>
    <col min="8193" max="8193" width="27.44140625" style="3" customWidth="1"/>
    <col min="8194" max="8194" width="13.88671875" style="3" customWidth="1"/>
    <col min="8195" max="8195" width="10.5546875" style="3" bestFit="1" customWidth="1"/>
    <col min="8196" max="8197" width="10.5546875" style="3" customWidth="1"/>
    <col min="8198" max="8198" width="13.109375" style="3" bestFit="1" customWidth="1"/>
    <col min="8199" max="8199" width="9.44140625" style="3" customWidth="1"/>
    <col min="8200" max="8200" width="13.5546875" style="3" customWidth="1"/>
    <col min="8201" max="8201" width="10.5546875" style="3" bestFit="1" customWidth="1"/>
    <col min="8202" max="8203" width="10.5546875" style="3" customWidth="1"/>
    <col min="8204" max="8204" width="13.109375" style="3" bestFit="1" customWidth="1"/>
    <col min="8205" max="8205" width="9.44140625" style="3" customWidth="1"/>
    <col min="8206" max="8206" width="13.88671875" style="3" customWidth="1"/>
    <col min="8207" max="8207" width="10.5546875" style="3" bestFit="1" customWidth="1"/>
    <col min="8208" max="8209" width="10.5546875" style="3" customWidth="1"/>
    <col min="8210" max="8210" width="13.109375" style="3" bestFit="1" customWidth="1"/>
    <col min="8211" max="8211" width="9.44140625" style="3" customWidth="1"/>
    <col min="8212" max="8212" width="13.88671875" style="3" customWidth="1"/>
    <col min="8213" max="8213" width="10.5546875" style="3" bestFit="1" customWidth="1"/>
    <col min="8214" max="8215" width="10.5546875" style="3" customWidth="1"/>
    <col min="8216" max="8216" width="13.109375" style="3" bestFit="1" customWidth="1"/>
    <col min="8217" max="8217" width="9.44140625" style="3" customWidth="1"/>
    <col min="8218" max="8218" width="13.88671875" style="3" customWidth="1"/>
    <col min="8219" max="8219" width="10.5546875" style="3" bestFit="1" customWidth="1"/>
    <col min="8220" max="8221" width="10.5546875" style="3" customWidth="1"/>
    <col min="8222" max="8222" width="13.109375" style="3" bestFit="1" customWidth="1"/>
    <col min="8223" max="8448" width="9.109375" style="3"/>
    <col min="8449" max="8449" width="27.44140625" style="3" customWidth="1"/>
    <col min="8450" max="8450" width="13.88671875" style="3" customWidth="1"/>
    <col min="8451" max="8451" width="10.5546875" style="3" bestFit="1" customWidth="1"/>
    <col min="8452" max="8453" width="10.5546875" style="3" customWidth="1"/>
    <col min="8454" max="8454" width="13.109375" style="3" bestFit="1" customWidth="1"/>
    <col min="8455" max="8455" width="9.44140625" style="3" customWidth="1"/>
    <col min="8456" max="8456" width="13.5546875" style="3" customWidth="1"/>
    <col min="8457" max="8457" width="10.5546875" style="3" bestFit="1" customWidth="1"/>
    <col min="8458" max="8459" width="10.5546875" style="3" customWidth="1"/>
    <col min="8460" max="8460" width="13.109375" style="3" bestFit="1" customWidth="1"/>
    <col min="8461" max="8461" width="9.44140625" style="3" customWidth="1"/>
    <col min="8462" max="8462" width="13.88671875" style="3" customWidth="1"/>
    <col min="8463" max="8463" width="10.5546875" style="3" bestFit="1" customWidth="1"/>
    <col min="8464" max="8465" width="10.5546875" style="3" customWidth="1"/>
    <col min="8466" max="8466" width="13.109375" style="3" bestFit="1" customWidth="1"/>
    <col min="8467" max="8467" width="9.44140625" style="3" customWidth="1"/>
    <col min="8468" max="8468" width="13.88671875" style="3" customWidth="1"/>
    <col min="8469" max="8469" width="10.5546875" style="3" bestFit="1" customWidth="1"/>
    <col min="8470" max="8471" width="10.5546875" style="3" customWidth="1"/>
    <col min="8472" max="8472" width="13.109375" style="3" bestFit="1" customWidth="1"/>
    <col min="8473" max="8473" width="9.44140625" style="3" customWidth="1"/>
    <col min="8474" max="8474" width="13.88671875" style="3" customWidth="1"/>
    <col min="8475" max="8475" width="10.5546875" style="3" bestFit="1" customWidth="1"/>
    <col min="8476" max="8477" width="10.5546875" style="3" customWidth="1"/>
    <col min="8478" max="8478" width="13.109375" style="3" bestFit="1" customWidth="1"/>
    <col min="8479" max="8704" width="9.109375" style="3"/>
    <col min="8705" max="8705" width="27.44140625" style="3" customWidth="1"/>
    <col min="8706" max="8706" width="13.88671875" style="3" customWidth="1"/>
    <col min="8707" max="8707" width="10.5546875" style="3" bestFit="1" customWidth="1"/>
    <col min="8708" max="8709" width="10.5546875" style="3" customWidth="1"/>
    <col min="8710" max="8710" width="13.109375" style="3" bestFit="1" customWidth="1"/>
    <col min="8711" max="8711" width="9.44140625" style="3" customWidth="1"/>
    <col min="8712" max="8712" width="13.5546875" style="3" customWidth="1"/>
    <col min="8713" max="8713" width="10.5546875" style="3" bestFit="1" customWidth="1"/>
    <col min="8714" max="8715" width="10.5546875" style="3" customWidth="1"/>
    <col min="8716" max="8716" width="13.109375" style="3" bestFit="1" customWidth="1"/>
    <col min="8717" max="8717" width="9.44140625" style="3" customWidth="1"/>
    <col min="8718" max="8718" width="13.88671875" style="3" customWidth="1"/>
    <col min="8719" max="8719" width="10.5546875" style="3" bestFit="1" customWidth="1"/>
    <col min="8720" max="8721" width="10.5546875" style="3" customWidth="1"/>
    <col min="8722" max="8722" width="13.109375" style="3" bestFit="1" customWidth="1"/>
    <col min="8723" max="8723" width="9.44140625" style="3" customWidth="1"/>
    <col min="8724" max="8724" width="13.88671875" style="3" customWidth="1"/>
    <col min="8725" max="8725" width="10.5546875" style="3" bestFit="1" customWidth="1"/>
    <col min="8726" max="8727" width="10.5546875" style="3" customWidth="1"/>
    <col min="8728" max="8728" width="13.109375" style="3" bestFit="1" customWidth="1"/>
    <col min="8729" max="8729" width="9.44140625" style="3" customWidth="1"/>
    <col min="8730" max="8730" width="13.88671875" style="3" customWidth="1"/>
    <col min="8731" max="8731" width="10.5546875" style="3" bestFit="1" customWidth="1"/>
    <col min="8732" max="8733" width="10.5546875" style="3" customWidth="1"/>
    <col min="8734" max="8734" width="13.109375" style="3" bestFit="1" customWidth="1"/>
    <col min="8735" max="8960" width="9.109375" style="3"/>
    <col min="8961" max="8961" width="27.44140625" style="3" customWidth="1"/>
    <col min="8962" max="8962" width="13.88671875" style="3" customWidth="1"/>
    <col min="8963" max="8963" width="10.5546875" style="3" bestFit="1" customWidth="1"/>
    <col min="8964" max="8965" width="10.5546875" style="3" customWidth="1"/>
    <col min="8966" max="8966" width="13.109375" style="3" bestFit="1" customWidth="1"/>
    <col min="8967" max="8967" width="9.44140625" style="3" customWidth="1"/>
    <col min="8968" max="8968" width="13.5546875" style="3" customWidth="1"/>
    <col min="8969" max="8969" width="10.5546875" style="3" bestFit="1" customWidth="1"/>
    <col min="8970" max="8971" width="10.5546875" style="3" customWidth="1"/>
    <col min="8972" max="8972" width="13.109375" style="3" bestFit="1" customWidth="1"/>
    <col min="8973" max="8973" width="9.44140625" style="3" customWidth="1"/>
    <col min="8974" max="8974" width="13.88671875" style="3" customWidth="1"/>
    <col min="8975" max="8975" width="10.5546875" style="3" bestFit="1" customWidth="1"/>
    <col min="8976" max="8977" width="10.5546875" style="3" customWidth="1"/>
    <col min="8978" max="8978" width="13.109375" style="3" bestFit="1" customWidth="1"/>
    <col min="8979" max="8979" width="9.44140625" style="3" customWidth="1"/>
    <col min="8980" max="8980" width="13.88671875" style="3" customWidth="1"/>
    <col min="8981" max="8981" width="10.5546875" style="3" bestFit="1" customWidth="1"/>
    <col min="8982" max="8983" width="10.5546875" style="3" customWidth="1"/>
    <col min="8984" max="8984" width="13.109375" style="3" bestFit="1" customWidth="1"/>
    <col min="8985" max="8985" width="9.44140625" style="3" customWidth="1"/>
    <col min="8986" max="8986" width="13.88671875" style="3" customWidth="1"/>
    <col min="8987" max="8987" width="10.5546875" style="3" bestFit="1" customWidth="1"/>
    <col min="8988" max="8989" width="10.5546875" style="3" customWidth="1"/>
    <col min="8990" max="8990" width="13.109375" style="3" bestFit="1" customWidth="1"/>
    <col min="8991" max="9216" width="9.109375" style="3"/>
    <col min="9217" max="9217" width="27.44140625" style="3" customWidth="1"/>
    <col min="9218" max="9218" width="13.88671875" style="3" customWidth="1"/>
    <col min="9219" max="9219" width="10.5546875" style="3" bestFit="1" customWidth="1"/>
    <col min="9220" max="9221" width="10.5546875" style="3" customWidth="1"/>
    <col min="9222" max="9222" width="13.109375" style="3" bestFit="1" customWidth="1"/>
    <col min="9223" max="9223" width="9.44140625" style="3" customWidth="1"/>
    <col min="9224" max="9224" width="13.5546875" style="3" customWidth="1"/>
    <col min="9225" max="9225" width="10.5546875" style="3" bestFit="1" customWidth="1"/>
    <col min="9226" max="9227" width="10.5546875" style="3" customWidth="1"/>
    <col min="9228" max="9228" width="13.109375" style="3" bestFit="1" customWidth="1"/>
    <col min="9229" max="9229" width="9.44140625" style="3" customWidth="1"/>
    <col min="9230" max="9230" width="13.88671875" style="3" customWidth="1"/>
    <col min="9231" max="9231" width="10.5546875" style="3" bestFit="1" customWidth="1"/>
    <col min="9232" max="9233" width="10.5546875" style="3" customWidth="1"/>
    <col min="9234" max="9234" width="13.109375" style="3" bestFit="1" customWidth="1"/>
    <col min="9235" max="9235" width="9.44140625" style="3" customWidth="1"/>
    <col min="9236" max="9236" width="13.88671875" style="3" customWidth="1"/>
    <col min="9237" max="9237" width="10.5546875" style="3" bestFit="1" customWidth="1"/>
    <col min="9238" max="9239" width="10.5546875" style="3" customWidth="1"/>
    <col min="9240" max="9240" width="13.109375" style="3" bestFit="1" customWidth="1"/>
    <col min="9241" max="9241" width="9.44140625" style="3" customWidth="1"/>
    <col min="9242" max="9242" width="13.88671875" style="3" customWidth="1"/>
    <col min="9243" max="9243" width="10.5546875" style="3" bestFit="1" customWidth="1"/>
    <col min="9244" max="9245" width="10.5546875" style="3" customWidth="1"/>
    <col min="9246" max="9246" width="13.109375" style="3" bestFit="1" customWidth="1"/>
    <col min="9247" max="9472" width="9.109375" style="3"/>
    <col min="9473" max="9473" width="27.44140625" style="3" customWidth="1"/>
    <col min="9474" max="9474" width="13.88671875" style="3" customWidth="1"/>
    <col min="9475" max="9475" width="10.5546875" style="3" bestFit="1" customWidth="1"/>
    <col min="9476" max="9477" width="10.5546875" style="3" customWidth="1"/>
    <col min="9478" max="9478" width="13.109375" style="3" bestFit="1" customWidth="1"/>
    <col min="9479" max="9479" width="9.44140625" style="3" customWidth="1"/>
    <col min="9480" max="9480" width="13.5546875" style="3" customWidth="1"/>
    <col min="9481" max="9481" width="10.5546875" style="3" bestFit="1" customWidth="1"/>
    <col min="9482" max="9483" width="10.5546875" style="3" customWidth="1"/>
    <col min="9484" max="9484" width="13.109375" style="3" bestFit="1" customWidth="1"/>
    <col min="9485" max="9485" width="9.44140625" style="3" customWidth="1"/>
    <col min="9486" max="9486" width="13.88671875" style="3" customWidth="1"/>
    <col min="9487" max="9487" width="10.5546875" style="3" bestFit="1" customWidth="1"/>
    <col min="9488" max="9489" width="10.5546875" style="3" customWidth="1"/>
    <col min="9490" max="9490" width="13.109375" style="3" bestFit="1" customWidth="1"/>
    <col min="9491" max="9491" width="9.44140625" style="3" customWidth="1"/>
    <col min="9492" max="9492" width="13.88671875" style="3" customWidth="1"/>
    <col min="9493" max="9493" width="10.5546875" style="3" bestFit="1" customWidth="1"/>
    <col min="9494" max="9495" width="10.5546875" style="3" customWidth="1"/>
    <col min="9496" max="9496" width="13.109375" style="3" bestFit="1" customWidth="1"/>
    <col min="9497" max="9497" width="9.44140625" style="3" customWidth="1"/>
    <col min="9498" max="9498" width="13.88671875" style="3" customWidth="1"/>
    <col min="9499" max="9499" width="10.5546875" style="3" bestFit="1" customWidth="1"/>
    <col min="9500" max="9501" width="10.5546875" style="3" customWidth="1"/>
    <col min="9502" max="9502" width="13.109375" style="3" bestFit="1" customWidth="1"/>
    <col min="9503" max="9728" width="9.109375" style="3"/>
    <col min="9729" max="9729" width="27.44140625" style="3" customWidth="1"/>
    <col min="9730" max="9730" width="13.88671875" style="3" customWidth="1"/>
    <col min="9731" max="9731" width="10.5546875" style="3" bestFit="1" customWidth="1"/>
    <col min="9732" max="9733" width="10.5546875" style="3" customWidth="1"/>
    <col min="9734" max="9734" width="13.109375" style="3" bestFit="1" customWidth="1"/>
    <col min="9735" max="9735" width="9.44140625" style="3" customWidth="1"/>
    <col min="9736" max="9736" width="13.5546875" style="3" customWidth="1"/>
    <col min="9737" max="9737" width="10.5546875" style="3" bestFit="1" customWidth="1"/>
    <col min="9738" max="9739" width="10.5546875" style="3" customWidth="1"/>
    <col min="9740" max="9740" width="13.109375" style="3" bestFit="1" customWidth="1"/>
    <col min="9741" max="9741" width="9.44140625" style="3" customWidth="1"/>
    <col min="9742" max="9742" width="13.88671875" style="3" customWidth="1"/>
    <col min="9743" max="9743" width="10.5546875" style="3" bestFit="1" customWidth="1"/>
    <col min="9744" max="9745" width="10.5546875" style="3" customWidth="1"/>
    <col min="9746" max="9746" width="13.109375" style="3" bestFit="1" customWidth="1"/>
    <col min="9747" max="9747" width="9.44140625" style="3" customWidth="1"/>
    <col min="9748" max="9748" width="13.88671875" style="3" customWidth="1"/>
    <col min="9749" max="9749" width="10.5546875" style="3" bestFit="1" customWidth="1"/>
    <col min="9750" max="9751" width="10.5546875" style="3" customWidth="1"/>
    <col min="9752" max="9752" width="13.109375" style="3" bestFit="1" customWidth="1"/>
    <col min="9753" max="9753" width="9.44140625" style="3" customWidth="1"/>
    <col min="9754" max="9754" width="13.88671875" style="3" customWidth="1"/>
    <col min="9755" max="9755" width="10.5546875" style="3" bestFit="1" customWidth="1"/>
    <col min="9756" max="9757" width="10.5546875" style="3" customWidth="1"/>
    <col min="9758" max="9758" width="13.109375" style="3" bestFit="1" customWidth="1"/>
    <col min="9759" max="9984" width="9.109375" style="3"/>
    <col min="9985" max="9985" width="27.44140625" style="3" customWidth="1"/>
    <col min="9986" max="9986" width="13.88671875" style="3" customWidth="1"/>
    <col min="9987" max="9987" width="10.5546875" style="3" bestFit="1" customWidth="1"/>
    <col min="9988" max="9989" width="10.5546875" style="3" customWidth="1"/>
    <col min="9990" max="9990" width="13.109375" style="3" bestFit="1" customWidth="1"/>
    <col min="9991" max="9991" width="9.44140625" style="3" customWidth="1"/>
    <col min="9992" max="9992" width="13.5546875" style="3" customWidth="1"/>
    <col min="9993" max="9993" width="10.5546875" style="3" bestFit="1" customWidth="1"/>
    <col min="9994" max="9995" width="10.5546875" style="3" customWidth="1"/>
    <col min="9996" max="9996" width="13.109375" style="3" bestFit="1" customWidth="1"/>
    <col min="9997" max="9997" width="9.44140625" style="3" customWidth="1"/>
    <col min="9998" max="9998" width="13.88671875" style="3" customWidth="1"/>
    <col min="9999" max="9999" width="10.5546875" style="3" bestFit="1" customWidth="1"/>
    <col min="10000" max="10001" width="10.5546875" style="3" customWidth="1"/>
    <col min="10002" max="10002" width="13.109375" style="3" bestFit="1" customWidth="1"/>
    <col min="10003" max="10003" width="9.44140625" style="3" customWidth="1"/>
    <col min="10004" max="10004" width="13.88671875" style="3" customWidth="1"/>
    <col min="10005" max="10005" width="10.5546875" style="3" bestFit="1" customWidth="1"/>
    <col min="10006" max="10007" width="10.5546875" style="3" customWidth="1"/>
    <col min="10008" max="10008" width="13.109375" style="3" bestFit="1" customWidth="1"/>
    <col min="10009" max="10009" width="9.44140625" style="3" customWidth="1"/>
    <col min="10010" max="10010" width="13.88671875" style="3" customWidth="1"/>
    <col min="10011" max="10011" width="10.5546875" style="3" bestFit="1" customWidth="1"/>
    <col min="10012" max="10013" width="10.5546875" style="3" customWidth="1"/>
    <col min="10014" max="10014" width="13.109375" style="3" bestFit="1" customWidth="1"/>
    <col min="10015" max="10240" width="9.109375" style="3"/>
    <col min="10241" max="10241" width="27.44140625" style="3" customWidth="1"/>
    <col min="10242" max="10242" width="13.88671875" style="3" customWidth="1"/>
    <col min="10243" max="10243" width="10.5546875" style="3" bestFit="1" customWidth="1"/>
    <col min="10244" max="10245" width="10.5546875" style="3" customWidth="1"/>
    <col min="10246" max="10246" width="13.109375" style="3" bestFit="1" customWidth="1"/>
    <col min="10247" max="10247" width="9.44140625" style="3" customWidth="1"/>
    <col min="10248" max="10248" width="13.5546875" style="3" customWidth="1"/>
    <col min="10249" max="10249" width="10.5546875" style="3" bestFit="1" customWidth="1"/>
    <col min="10250" max="10251" width="10.5546875" style="3" customWidth="1"/>
    <col min="10252" max="10252" width="13.109375" style="3" bestFit="1" customWidth="1"/>
    <col min="10253" max="10253" width="9.44140625" style="3" customWidth="1"/>
    <col min="10254" max="10254" width="13.88671875" style="3" customWidth="1"/>
    <col min="10255" max="10255" width="10.5546875" style="3" bestFit="1" customWidth="1"/>
    <col min="10256" max="10257" width="10.5546875" style="3" customWidth="1"/>
    <col min="10258" max="10258" width="13.109375" style="3" bestFit="1" customWidth="1"/>
    <col min="10259" max="10259" width="9.44140625" style="3" customWidth="1"/>
    <col min="10260" max="10260" width="13.88671875" style="3" customWidth="1"/>
    <col min="10261" max="10261" width="10.5546875" style="3" bestFit="1" customWidth="1"/>
    <col min="10262" max="10263" width="10.5546875" style="3" customWidth="1"/>
    <col min="10264" max="10264" width="13.109375" style="3" bestFit="1" customWidth="1"/>
    <col min="10265" max="10265" width="9.44140625" style="3" customWidth="1"/>
    <col min="10266" max="10266" width="13.88671875" style="3" customWidth="1"/>
    <col min="10267" max="10267" width="10.5546875" style="3" bestFit="1" customWidth="1"/>
    <col min="10268" max="10269" width="10.5546875" style="3" customWidth="1"/>
    <col min="10270" max="10270" width="13.109375" style="3" bestFit="1" customWidth="1"/>
    <col min="10271" max="10496" width="9.109375" style="3"/>
    <col min="10497" max="10497" width="27.44140625" style="3" customWidth="1"/>
    <col min="10498" max="10498" width="13.88671875" style="3" customWidth="1"/>
    <col min="10499" max="10499" width="10.5546875" style="3" bestFit="1" customWidth="1"/>
    <col min="10500" max="10501" width="10.5546875" style="3" customWidth="1"/>
    <col min="10502" max="10502" width="13.109375" style="3" bestFit="1" customWidth="1"/>
    <col min="10503" max="10503" width="9.44140625" style="3" customWidth="1"/>
    <col min="10504" max="10504" width="13.5546875" style="3" customWidth="1"/>
    <col min="10505" max="10505" width="10.5546875" style="3" bestFit="1" customWidth="1"/>
    <col min="10506" max="10507" width="10.5546875" style="3" customWidth="1"/>
    <col min="10508" max="10508" width="13.109375" style="3" bestFit="1" customWidth="1"/>
    <col min="10509" max="10509" width="9.44140625" style="3" customWidth="1"/>
    <col min="10510" max="10510" width="13.88671875" style="3" customWidth="1"/>
    <col min="10511" max="10511" width="10.5546875" style="3" bestFit="1" customWidth="1"/>
    <col min="10512" max="10513" width="10.5546875" style="3" customWidth="1"/>
    <col min="10514" max="10514" width="13.109375" style="3" bestFit="1" customWidth="1"/>
    <col min="10515" max="10515" width="9.44140625" style="3" customWidth="1"/>
    <col min="10516" max="10516" width="13.88671875" style="3" customWidth="1"/>
    <col min="10517" max="10517" width="10.5546875" style="3" bestFit="1" customWidth="1"/>
    <col min="10518" max="10519" width="10.5546875" style="3" customWidth="1"/>
    <col min="10520" max="10520" width="13.109375" style="3" bestFit="1" customWidth="1"/>
    <col min="10521" max="10521" width="9.44140625" style="3" customWidth="1"/>
    <col min="10522" max="10522" width="13.88671875" style="3" customWidth="1"/>
    <col min="10523" max="10523" width="10.5546875" style="3" bestFit="1" customWidth="1"/>
    <col min="10524" max="10525" width="10.5546875" style="3" customWidth="1"/>
    <col min="10526" max="10526" width="13.109375" style="3" bestFit="1" customWidth="1"/>
    <col min="10527" max="10752" width="9.109375" style="3"/>
    <col min="10753" max="10753" width="27.44140625" style="3" customWidth="1"/>
    <col min="10754" max="10754" width="13.88671875" style="3" customWidth="1"/>
    <col min="10755" max="10755" width="10.5546875" style="3" bestFit="1" customWidth="1"/>
    <col min="10756" max="10757" width="10.5546875" style="3" customWidth="1"/>
    <col min="10758" max="10758" width="13.109375" style="3" bestFit="1" customWidth="1"/>
    <col min="10759" max="10759" width="9.44140625" style="3" customWidth="1"/>
    <col min="10760" max="10760" width="13.5546875" style="3" customWidth="1"/>
    <col min="10761" max="10761" width="10.5546875" style="3" bestFit="1" customWidth="1"/>
    <col min="10762" max="10763" width="10.5546875" style="3" customWidth="1"/>
    <col min="10764" max="10764" width="13.109375" style="3" bestFit="1" customWidth="1"/>
    <col min="10765" max="10765" width="9.44140625" style="3" customWidth="1"/>
    <col min="10766" max="10766" width="13.88671875" style="3" customWidth="1"/>
    <col min="10767" max="10767" width="10.5546875" style="3" bestFit="1" customWidth="1"/>
    <col min="10768" max="10769" width="10.5546875" style="3" customWidth="1"/>
    <col min="10770" max="10770" width="13.109375" style="3" bestFit="1" customWidth="1"/>
    <col min="10771" max="10771" width="9.44140625" style="3" customWidth="1"/>
    <col min="10772" max="10772" width="13.88671875" style="3" customWidth="1"/>
    <col min="10773" max="10773" width="10.5546875" style="3" bestFit="1" customWidth="1"/>
    <col min="10774" max="10775" width="10.5546875" style="3" customWidth="1"/>
    <col min="10776" max="10776" width="13.109375" style="3" bestFit="1" customWidth="1"/>
    <col min="10777" max="10777" width="9.44140625" style="3" customWidth="1"/>
    <col min="10778" max="10778" width="13.88671875" style="3" customWidth="1"/>
    <col min="10779" max="10779" width="10.5546875" style="3" bestFit="1" customWidth="1"/>
    <col min="10780" max="10781" width="10.5546875" style="3" customWidth="1"/>
    <col min="10782" max="10782" width="13.109375" style="3" bestFit="1" customWidth="1"/>
    <col min="10783" max="11008" width="9.109375" style="3"/>
    <col min="11009" max="11009" width="27.44140625" style="3" customWidth="1"/>
    <col min="11010" max="11010" width="13.88671875" style="3" customWidth="1"/>
    <col min="11011" max="11011" width="10.5546875" style="3" bestFit="1" customWidth="1"/>
    <col min="11012" max="11013" width="10.5546875" style="3" customWidth="1"/>
    <col min="11014" max="11014" width="13.109375" style="3" bestFit="1" customWidth="1"/>
    <col min="11015" max="11015" width="9.44140625" style="3" customWidth="1"/>
    <col min="11016" max="11016" width="13.5546875" style="3" customWidth="1"/>
    <col min="11017" max="11017" width="10.5546875" style="3" bestFit="1" customWidth="1"/>
    <col min="11018" max="11019" width="10.5546875" style="3" customWidth="1"/>
    <col min="11020" max="11020" width="13.109375" style="3" bestFit="1" customWidth="1"/>
    <col min="11021" max="11021" width="9.44140625" style="3" customWidth="1"/>
    <col min="11022" max="11022" width="13.88671875" style="3" customWidth="1"/>
    <col min="11023" max="11023" width="10.5546875" style="3" bestFit="1" customWidth="1"/>
    <col min="11024" max="11025" width="10.5546875" style="3" customWidth="1"/>
    <col min="11026" max="11026" width="13.109375" style="3" bestFit="1" customWidth="1"/>
    <col min="11027" max="11027" width="9.44140625" style="3" customWidth="1"/>
    <col min="11028" max="11028" width="13.88671875" style="3" customWidth="1"/>
    <col min="11029" max="11029" width="10.5546875" style="3" bestFit="1" customWidth="1"/>
    <col min="11030" max="11031" width="10.5546875" style="3" customWidth="1"/>
    <col min="11032" max="11032" width="13.109375" style="3" bestFit="1" customWidth="1"/>
    <col min="11033" max="11033" width="9.44140625" style="3" customWidth="1"/>
    <col min="11034" max="11034" width="13.88671875" style="3" customWidth="1"/>
    <col min="11035" max="11035" width="10.5546875" style="3" bestFit="1" customWidth="1"/>
    <col min="11036" max="11037" width="10.5546875" style="3" customWidth="1"/>
    <col min="11038" max="11038" width="13.109375" style="3" bestFit="1" customWidth="1"/>
    <col min="11039" max="11264" width="9.109375" style="3"/>
    <col min="11265" max="11265" width="27.44140625" style="3" customWidth="1"/>
    <col min="11266" max="11266" width="13.88671875" style="3" customWidth="1"/>
    <col min="11267" max="11267" width="10.5546875" style="3" bestFit="1" customWidth="1"/>
    <col min="11268" max="11269" width="10.5546875" style="3" customWidth="1"/>
    <col min="11270" max="11270" width="13.109375" style="3" bestFit="1" customWidth="1"/>
    <col min="11271" max="11271" width="9.44140625" style="3" customWidth="1"/>
    <col min="11272" max="11272" width="13.5546875" style="3" customWidth="1"/>
    <col min="11273" max="11273" width="10.5546875" style="3" bestFit="1" customWidth="1"/>
    <col min="11274" max="11275" width="10.5546875" style="3" customWidth="1"/>
    <col min="11276" max="11276" width="13.109375" style="3" bestFit="1" customWidth="1"/>
    <col min="11277" max="11277" width="9.44140625" style="3" customWidth="1"/>
    <col min="11278" max="11278" width="13.88671875" style="3" customWidth="1"/>
    <col min="11279" max="11279" width="10.5546875" style="3" bestFit="1" customWidth="1"/>
    <col min="11280" max="11281" width="10.5546875" style="3" customWidth="1"/>
    <col min="11282" max="11282" width="13.109375" style="3" bestFit="1" customWidth="1"/>
    <col min="11283" max="11283" width="9.44140625" style="3" customWidth="1"/>
    <col min="11284" max="11284" width="13.88671875" style="3" customWidth="1"/>
    <col min="11285" max="11285" width="10.5546875" style="3" bestFit="1" customWidth="1"/>
    <col min="11286" max="11287" width="10.5546875" style="3" customWidth="1"/>
    <col min="11288" max="11288" width="13.109375" style="3" bestFit="1" customWidth="1"/>
    <col min="11289" max="11289" width="9.44140625" style="3" customWidth="1"/>
    <col min="11290" max="11290" width="13.88671875" style="3" customWidth="1"/>
    <col min="11291" max="11291" width="10.5546875" style="3" bestFit="1" customWidth="1"/>
    <col min="11292" max="11293" width="10.5546875" style="3" customWidth="1"/>
    <col min="11294" max="11294" width="13.109375" style="3" bestFit="1" customWidth="1"/>
    <col min="11295" max="11520" width="9.109375" style="3"/>
    <col min="11521" max="11521" width="27.44140625" style="3" customWidth="1"/>
    <col min="11522" max="11522" width="13.88671875" style="3" customWidth="1"/>
    <col min="11523" max="11523" width="10.5546875" style="3" bestFit="1" customWidth="1"/>
    <col min="11524" max="11525" width="10.5546875" style="3" customWidth="1"/>
    <col min="11526" max="11526" width="13.109375" style="3" bestFit="1" customWidth="1"/>
    <col min="11527" max="11527" width="9.44140625" style="3" customWidth="1"/>
    <col min="11528" max="11528" width="13.5546875" style="3" customWidth="1"/>
    <col min="11529" max="11529" width="10.5546875" style="3" bestFit="1" customWidth="1"/>
    <col min="11530" max="11531" width="10.5546875" style="3" customWidth="1"/>
    <col min="11532" max="11532" width="13.109375" style="3" bestFit="1" customWidth="1"/>
    <col min="11533" max="11533" width="9.44140625" style="3" customWidth="1"/>
    <col min="11534" max="11534" width="13.88671875" style="3" customWidth="1"/>
    <col min="11535" max="11535" width="10.5546875" style="3" bestFit="1" customWidth="1"/>
    <col min="11536" max="11537" width="10.5546875" style="3" customWidth="1"/>
    <col min="11538" max="11538" width="13.109375" style="3" bestFit="1" customWidth="1"/>
    <col min="11539" max="11539" width="9.44140625" style="3" customWidth="1"/>
    <col min="11540" max="11540" width="13.88671875" style="3" customWidth="1"/>
    <col min="11541" max="11541" width="10.5546875" style="3" bestFit="1" customWidth="1"/>
    <col min="11542" max="11543" width="10.5546875" style="3" customWidth="1"/>
    <col min="11544" max="11544" width="13.109375" style="3" bestFit="1" customWidth="1"/>
    <col min="11545" max="11545" width="9.44140625" style="3" customWidth="1"/>
    <col min="11546" max="11546" width="13.88671875" style="3" customWidth="1"/>
    <col min="11547" max="11547" width="10.5546875" style="3" bestFit="1" customWidth="1"/>
    <col min="11548" max="11549" width="10.5546875" style="3" customWidth="1"/>
    <col min="11550" max="11550" width="13.109375" style="3" bestFit="1" customWidth="1"/>
    <col min="11551" max="11776" width="9.109375" style="3"/>
    <col min="11777" max="11777" width="27.44140625" style="3" customWidth="1"/>
    <col min="11778" max="11778" width="13.88671875" style="3" customWidth="1"/>
    <col min="11779" max="11779" width="10.5546875" style="3" bestFit="1" customWidth="1"/>
    <col min="11780" max="11781" width="10.5546875" style="3" customWidth="1"/>
    <col min="11782" max="11782" width="13.109375" style="3" bestFit="1" customWidth="1"/>
    <col min="11783" max="11783" width="9.44140625" style="3" customWidth="1"/>
    <col min="11784" max="11784" width="13.5546875" style="3" customWidth="1"/>
    <col min="11785" max="11785" width="10.5546875" style="3" bestFit="1" customWidth="1"/>
    <col min="11786" max="11787" width="10.5546875" style="3" customWidth="1"/>
    <col min="11788" max="11788" width="13.109375" style="3" bestFit="1" customWidth="1"/>
    <col min="11789" max="11789" width="9.44140625" style="3" customWidth="1"/>
    <col min="11790" max="11790" width="13.88671875" style="3" customWidth="1"/>
    <col min="11791" max="11791" width="10.5546875" style="3" bestFit="1" customWidth="1"/>
    <col min="11792" max="11793" width="10.5546875" style="3" customWidth="1"/>
    <col min="11794" max="11794" width="13.109375" style="3" bestFit="1" customWidth="1"/>
    <col min="11795" max="11795" width="9.44140625" style="3" customWidth="1"/>
    <col min="11796" max="11796" width="13.88671875" style="3" customWidth="1"/>
    <col min="11797" max="11797" width="10.5546875" style="3" bestFit="1" customWidth="1"/>
    <col min="11798" max="11799" width="10.5546875" style="3" customWidth="1"/>
    <col min="11800" max="11800" width="13.109375" style="3" bestFit="1" customWidth="1"/>
    <col min="11801" max="11801" width="9.44140625" style="3" customWidth="1"/>
    <col min="11802" max="11802" width="13.88671875" style="3" customWidth="1"/>
    <col min="11803" max="11803" width="10.5546875" style="3" bestFit="1" customWidth="1"/>
    <col min="11804" max="11805" width="10.5546875" style="3" customWidth="1"/>
    <col min="11806" max="11806" width="13.109375" style="3" bestFit="1" customWidth="1"/>
    <col min="11807" max="12032" width="9.109375" style="3"/>
    <col min="12033" max="12033" width="27.44140625" style="3" customWidth="1"/>
    <col min="12034" max="12034" width="13.88671875" style="3" customWidth="1"/>
    <col min="12035" max="12035" width="10.5546875" style="3" bestFit="1" customWidth="1"/>
    <col min="12036" max="12037" width="10.5546875" style="3" customWidth="1"/>
    <col min="12038" max="12038" width="13.109375" style="3" bestFit="1" customWidth="1"/>
    <col min="12039" max="12039" width="9.44140625" style="3" customWidth="1"/>
    <col min="12040" max="12040" width="13.5546875" style="3" customWidth="1"/>
    <col min="12041" max="12041" width="10.5546875" style="3" bestFit="1" customWidth="1"/>
    <col min="12042" max="12043" width="10.5546875" style="3" customWidth="1"/>
    <col min="12044" max="12044" width="13.109375" style="3" bestFit="1" customWidth="1"/>
    <col min="12045" max="12045" width="9.44140625" style="3" customWidth="1"/>
    <col min="12046" max="12046" width="13.88671875" style="3" customWidth="1"/>
    <col min="12047" max="12047" width="10.5546875" style="3" bestFit="1" customWidth="1"/>
    <col min="12048" max="12049" width="10.5546875" style="3" customWidth="1"/>
    <col min="12050" max="12050" width="13.109375" style="3" bestFit="1" customWidth="1"/>
    <col min="12051" max="12051" width="9.44140625" style="3" customWidth="1"/>
    <col min="12052" max="12052" width="13.88671875" style="3" customWidth="1"/>
    <col min="12053" max="12053" width="10.5546875" style="3" bestFit="1" customWidth="1"/>
    <col min="12054" max="12055" width="10.5546875" style="3" customWidth="1"/>
    <col min="12056" max="12056" width="13.109375" style="3" bestFit="1" customWidth="1"/>
    <col min="12057" max="12057" width="9.44140625" style="3" customWidth="1"/>
    <col min="12058" max="12058" width="13.88671875" style="3" customWidth="1"/>
    <col min="12059" max="12059" width="10.5546875" style="3" bestFit="1" customWidth="1"/>
    <col min="12060" max="12061" width="10.5546875" style="3" customWidth="1"/>
    <col min="12062" max="12062" width="13.109375" style="3" bestFit="1" customWidth="1"/>
    <col min="12063" max="12288" width="9.109375" style="3"/>
    <col min="12289" max="12289" width="27.44140625" style="3" customWidth="1"/>
    <col min="12290" max="12290" width="13.88671875" style="3" customWidth="1"/>
    <col min="12291" max="12291" width="10.5546875" style="3" bestFit="1" customWidth="1"/>
    <col min="12292" max="12293" width="10.5546875" style="3" customWidth="1"/>
    <col min="12294" max="12294" width="13.109375" style="3" bestFit="1" customWidth="1"/>
    <col min="12295" max="12295" width="9.44140625" style="3" customWidth="1"/>
    <col min="12296" max="12296" width="13.5546875" style="3" customWidth="1"/>
    <col min="12297" max="12297" width="10.5546875" style="3" bestFit="1" customWidth="1"/>
    <col min="12298" max="12299" width="10.5546875" style="3" customWidth="1"/>
    <col min="12300" max="12300" width="13.109375" style="3" bestFit="1" customWidth="1"/>
    <col min="12301" max="12301" width="9.44140625" style="3" customWidth="1"/>
    <col min="12302" max="12302" width="13.88671875" style="3" customWidth="1"/>
    <col min="12303" max="12303" width="10.5546875" style="3" bestFit="1" customWidth="1"/>
    <col min="12304" max="12305" width="10.5546875" style="3" customWidth="1"/>
    <col min="12306" max="12306" width="13.109375" style="3" bestFit="1" customWidth="1"/>
    <col min="12307" max="12307" width="9.44140625" style="3" customWidth="1"/>
    <col min="12308" max="12308" width="13.88671875" style="3" customWidth="1"/>
    <col min="12309" max="12309" width="10.5546875" style="3" bestFit="1" customWidth="1"/>
    <col min="12310" max="12311" width="10.5546875" style="3" customWidth="1"/>
    <col min="12312" max="12312" width="13.109375" style="3" bestFit="1" customWidth="1"/>
    <col min="12313" max="12313" width="9.44140625" style="3" customWidth="1"/>
    <col min="12314" max="12314" width="13.88671875" style="3" customWidth="1"/>
    <col min="12315" max="12315" width="10.5546875" style="3" bestFit="1" customWidth="1"/>
    <col min="12316" max="12317" width="10.5546875" style="3" customWidth="1"/>
    <col min="12318" max="12318" width="13.109375" style="3" bestFit="1" customWidth="1"/>
    <col min="12319" max="12544" width="9.109375" style="3"/>
    <col min="12545" max="12545" width="27.44140625" style="3" customWidth="1"/>
    <col min="12546" max="12546" width="13.88671875" style="3" customWidth="1"/>
    <col min="12547" max="12547" width="10.5546875" style="3" bestFit="1" customWidth="1"/>
    <col min="12548" max="12549" width="10.5546875" style="3" customWidth="1"/>
    <col min="12550" max="12550" width="13.109375" style="3" bestFit="1" customWidth="1"/>
    <col min="12551" max="12551" width="9.44140625" style="3" customWidth="1"/>
    <col min="12552" max="12552" width="13.5546875" style="3" customWidth="1"/>
    <col min="12553" max="12553" width="10.5546875" style="3" bestFit="1" customWidth="1"/>
    <col min="12554" max="12555" width="10.5546875" style="3" customWidth="1"/>
    <col min="12556" max="12556" width="13.109375" style="3" bestFit="1" customWidth="1"/>
    <col min="12557" max="12557" width="9.44140625" style="3" customWidth="1"/>
    <col min="12558" max="12558" width="13.88671875" style="3" customWidth="1"/>
    <col min="12559" max="12559" width="10.5546875" style="3" bestFit="1" customWidth="1"/>
    <col min="12560" max="12561" width="10.5546875" style="3" customWidth="1"/>
    <col min="12562" max="12562" width="13.109375" style="3" bestFit="1" customWidth="1"/>
    <col min="12563" max="12563" width="9.44140625" style="3" customWidth="1"/>
    <col min="12564" max="12564" width="13.88671875" style="3" customWidth="1"/>
    <col min="12565" max="12565" width="10.5546875" style="3" bestFit="1" customWidth="1"/>
    <col min="12566" max="12567" width="10.5546875" style="3" customWidth="1"/>
    <col min="12568" max="12568" width="13.109375" style="3" bestFit="1" customWidth="1"/>
    <col min="12569" max="12569" width="9.44140625" style="3" customWidth="1"/>
    <col min="12570" max="12570" width="13.88671875" style="3" customWidth="1"/>
    <col min="12571" max="12571" width="10.5546875" style="3" bestFit="1" customWidth="1"/>
    <col min="12572" max="12573" width="10.5546875" style="3" customWidth="1"/>
    <col min="12574" max="12574" width="13.109375" style="3" bestFit="1" customWidth="1"/>
    <col min="12575" max="12800" width="9.109375" style="3"/>
    <col min="12801" max="12801" width="27.44140625" style="3" customWidth="1"/>
    <col min="12802" max="12802" width="13.88671875" style="3" customWidth="1"/>
    <col min="12803" max="12803" width="10.5546875" style="3" bestFit="1" customWidth="1"/>
    <col min="12804" max="12805" width="10.5546875" style="3" customWidth="1"/>
    <col min="12806" max="12806" width="13.109375" style="3" bestFit="1" customWidth="1"/>
    <col min="12807" max="12807" width="9.44140625" style="3" customWidth="1"/>
    <col min="12808" max="12808" width="13.5546875" style="3" customWidth="1"/>
    <col min="12809" max="12809" width="10.5546875" style="3" bestFit="1" customWidth="1"/>
    <col min="12810" max="12811" width="10.5546875" style="3" customWidth="1"/>
    <col min="12812" max="12812" width="13.109375" style="3" bestFit="1" customWidth="1"/>
    <col min="12813" max="12813" width="9.44140625" style="3" customWidth="1"/>
    <col min="12814" max="12814" width="13.88671875" style="3" customWidth="1"/>
    <col min="12815" max="12815" width="10.5546875" style="3" bestFit="1" customWidth="1"/>
    <col min="12816" max="12817" width="10.5546875" style="3" customWidth="1"/>
    <col min="12818" max="12818" width="13.109375" style="3" bestFit="1" customWidth="1"/>
    <col min="12819" max="12819" width="9.44140625" style="3" customWidth="1"/>
    <col min="12820" max="12820" width="13.88671875" style="3" customWidth="1"/>
    <col min="12821" max="12821" width="10.5546875" style="3" bestFit="1" customWidth="1"/>
    <col min="12822" max="12823" width="10.5546875" style="3" customWidth="1"/>
    <col min="12824" max="12824" width="13.109375" style="3" bestFit="1" customWidth="1"/>
    <col min="12825" max="12825" width="9.44140625" style="3" customWidth="1"/>
    <col min="12826" max="12826" width="13.88671875" style="3" customWidth="1"/>
    <col min="12827" max="12827" width="10.5546875" style="3" bestFit="1" customWidth="1"/>
    <col min="12828" max="12829" width="10.5546875" style="3" customWidth="1"/>
    <col min="12830" max="12830" width="13.109375" style="3" bestFit="1" customWidth="1"/>
    <col min="12831" max="13056" width="9.109375" style="3"/>
    <col min="13057" max="13057" width="27.44140625" style="3" customWidth="1"/>
    <col min="13058" max="13058" width="13.88671875" style="3" customWidth="1"/>
    <col min="13059" max="13059" width="10.5546875" style="3" bestFit="1" customWidth="1"/>
    <col min="13060" max="13061" width="10.5546875" style="3" customWidth="1"/>
    <col min="13062" max="13062" width="13.109375" style="3" bestFit="1" customWidth="1"/>
    <col min="13063" max="13063" width="9.44140625" style="3" customWidth="1"/>
    <col min="13064" max="13064" width="13.5546875" style="3" customWidth="1"/>
    <col min="13065" max="13065" width="10.5546875" style="3" bestFit="1" customWidth="1"/>
    <col min="13066" max="13067" width="10.5546875" style="3" customWidth="1"/>
    <col min="13068" max="13068" width="13.109375" style="3" bestFit="1" customWidth="1"/>
    <col min="13069" max="13069" width="9.44140625" style="3" customWidth="1"/>
    <col min="13070" max="13070" width="13.88671875" style="3" customWidth="1"/>
    <col min="13071" max="13071" width="10.5546875" style="3" bestFit="1" customWidth="1"/>
    <col min="13072" max="13073" width="10.5546875" style="3" customWidth="1"/>
    <col min="13074" max="13074" width="13.109375" style="3" bestFit="1" customWidth="1"/>
    <col min="13075" max="13075" width="9.44140625" style="3" customWidth="1"/>
    <col min="13076" max="13076" width="13.88671875" style="3" customWidth="1"/>
    <col min="13077" max="13077" width="10.5546875" style="3" bestFit="1" customWidth="1"/>
    <col min="13078" max="13079" width="10.5546875" style="3" customWidth="1"/>
    <col min="13080" max="13080" width="13.109375" style="3" bestFit="1" customWidth="1"/>
    <col min="13081" max="13081" width="9.44140625" style="3" customWidth="1"/>
    <col min="13082" max="13082" width="13.88671875" style="3" customWidth="1"/>
    <col min="13083" max="13083" width="10.5546875" style="3" bestFit="1" customWidth="1"/>
    <col min="13084" max="13085" width="10.5546875" style="3" customWidth="1"/>
    <col min="13086" max="13086" width="13.109375" style="3" bestFit="1" customWidth="1"/>
    <col min="13087" max="13312" width="9.109375" style="3"/>
    <col min="13313" max="13313" width="27.44140625" style="3" customWidth="1"/>
    <col min="13314" max="13314" width="13.88671875" style="3" customWidth="1"/>
    <col min="13315" max="13315" width="10.5546875" style="3" bestFit="1" customWidth="1"/>
    <col min="13316" max="13317" width="10.5546875" style="3" customWidth="1"/>
    <col min="13318" max="13318" width="13.109375" style="3" bestFit="1" customWidth="1"/>
    <col min="13319" max="13319" width="9.44140625" style="3" customWidth="1"/>
    <col min="13320" max="13320" width="13.5546875" style="3" customWidth="1"/>
    <col min="13321" max="13321" width="10.5546875" style="3" bestFit="1" customWidth="1"/>
    <col min="13322" max="13323" width="10.5546875" style="3" customWidth="1"/>
    <col min="13324" max="13324" width="13.109375" style="3" bestFit="1" customWidth="1"/>
    <col min="13325" max="13325" width="9.44140625" style="3" customWidth="1"/>
    <col min="13326" max="13326" width="13.88671875" style="3" customWidth="1"/>
    <col min="13327" max="13327" width="10.5546875" style="3" bestFit="1" customWidth="1"/>
    <col min="13328" max="13329" width="10.5546875" style="3" customWidth="1"/>
    <col min="13330" max="13330" width="13.109375" style="3" bestFit="1" customWidth="1"/>
    <col min="13331" max="13331" width="9.44140625" style="3" customWidth="1"/>
    <col min="13332" max="13332" width="13.88671875" style="3" customWidth="1"/>
    <col min="13333" max="13333" width="10.5546875" style="3" bestFit="1" customWidth="1"/>
    <col min="13334" max="13335" width="10.5546875" style="3" customWidth="1"/>
    <col min="13336" max="13336" width="13.109375" style="3" bestFit="1" customWidth="1"/>
    <col min="13337" max="13337" width="9.44140625" style="3" customWidth="1"/>
    <col min="13338" max="13338" width="13.88671875" style="3" customWidth="1"/>
    <col min="13339" max="13339" width="10.5546875" style="3" bestFit="1" customWidth="1"/>
    <col min="13340" max="13341" width="10.5546875" style="3" customWidth="1"/>
    <col min="13342" max="13342" width="13.109375" style="3" bestFit="1" customWidth="1"/>
    <col min="13343" max="13568" width="9.109375" style="3"/>
    <col min="13569" max="13569" width="27.44140625" style="3" customWidth="1"/>
    <col min="13570" max="13570" width="13.88671875" style="3" customWidth="1"/>
    <col min="13571" max="13571" width="10.5546875" style="3" bestFit="1" customWidth="1"/>
    <col min="13572" max="13573" width="10.5546875" style="3" customWidth="1"/>
    <col min="13574" max="13574" width="13.109375" style="3" bestFit="1" customWidth="1"/>
    <col min="13575" max="13575" width="9.44140625" style="3" customWidth="1"/>
    <col min="13576" max="13576" width="13.5546875" style="3" customWidth="1"/>
    <col min="13577" max="13577" width="10.5546875" style="3" bestFit="1" customWidth="1"/>
    <col min="13578" max="13579" width="10.5546875" style="3" customWidth="1"/>
    <col min="13580" max="13580" width="13.109375" style="3" bestFit="1" customWidth="1"/>
    <col min="13581" max="13581" width="9.44140625" style="3" customWidth="1"/>
    <col min="13582" max="13582" width="13.88671875" style="3" customWidth="1"/>
    <col min="13583" max="13583" width="10.5546875" style="3" bestFit="1" customWidth="1"/>
    <col min="13584" max="13585" width="10.5546875" style="3" customWidth="1"/>
    <col min="13586" max="13586" width="13.109375" style="3" bestFit="1" customWidth="1"/>
    <col min="13587" max="13587" width="9.44140625" style="3" customWidth="1"/>
    <col min="13588" max="13588" width="13.88671875" style="3" customWidth="1"/>
    <col min="13589" max="13589" width="10.5546875" style="3" bestFit="1" customWidth="1"/>
    <col min="13590" max="13591" width="10.5546875" style="3" customWidth="1"/>
    <col min="13592" max="13592" width="13.109375" style="3" bestFit="1" customWidth="1"/>
    <col min="13593" max="13593" width="9.44140625" style="3" customWidth="1"/>
    <col min="13594" max="13594" width="13.88671875" style="3" customWidth="1"/>
    <col min="13595" max="13595" width="10.5546875" style="3" bestFit="1" customWidth="1"/>
    <col min="13596" max="13597" width="10.5546875" style="3" customWidth="1"/>
    <col min="13598" max="13598" width="13.109375" style="3" bestFit="1" customWidth="1"/>
    <col min="13599" max="13824" width="9.109375" style="3"/>
    <col min="13825" max="13825" width="27.44140625" style="3" customWidth="1"/>
    <col min="13826" max="13826" width="13.88671875" style="3" customWidth="1"/>
    <col min="13827" max="13827" width="10.5546875" style="3" bestFit="1" customWidth="1"/>
    <col min="13828" max="13829" width="10.5546875" style="3" customWidth="1"/>
    <col min="13830" max="13830" width="13.109375" style="3" bestFit="1" customWidth="1"/>
    <col min="13831" max="13831" width="9.44140625" style="3" customWidth="1"/>
    <col min="13832" max="13832" width="13.5546875" style="3" customWidth="1"/>
    <col min="13833" max="13833" width="10.5546875" style="3" bestFit="1" customWidth="1"/>
    <col min="13834" max="13835" width="10.5546875" style="3" customWidth="1"/>
    <col min="13836" max="13836" width="13.109375" style="3" bestFit="1" customWidth="1"/>
    <col min="13837" max="13837" width="9.44140625" style="3" customWidth="1"/>
    <col min="13838" max="13838" width="13.88671875" style="3" customWidth="1"/>
    <col min="13839" max="13839" width="10.5546875" style="3" bestFit="1" customWidth="1"/>
    <col min="13840" max="13841" width="10.5546875" style="3" customWidth="1"/>
    <col min="13842" max="13842" width="13.109375" style="3" bestFit="1" customWidth="1"/>
    <col min="13843" max="13843" width="9.44140625" style="3" customWidth="1"/>
    <col min="13844" max="13844" width="13.88671875" style="3" customWidth="1"/>
    <col min="13845" max="13845" width="10.5546875" style="3" bestFit="1" customWidth="1"/>
    <col min="13846" max="13847" width="10.5546875" style="3" customWidth="1"/>
    <col min="13848" max="13848" width="13.109375" style="3" bestFit="1" customWidth="1"/>
    <col min="13849" max="13849" width="9.44140625" style="3" customWidth="1"/>
    <col min="13850" max="13850" width="13.88671875" style="3" customWidth="1"/>
    <col min="13851" max="13851" width="10.5546875" style="3" bestFit="1" customWidth="1"/>
    <col min="13852" max="13853" width="10.5546875" style="3" customWidth="1"/>
    <col min="13854" max="13854" width="13.109375" style="3" bestFit="1" customWidth="1"/>
    <col min="13855" max="14080" width="9.109375" style="3"/>
    <col min="14081" max="14081" width="27.44140625" style="3" customWidth="1"/>
    <col min="14082" max="14082" width="13.88671875" style="3" customWidth="1"/>
    <col min="14083" max="14083" width="10.5546875" style="3" bestFit="1" customWidth="1"/>
    <col min="14084" max="14085" width="10.5546875" style="3" customWidth="1"/>
    <col min="14086" max="14086" width="13.109375" style="3" bestFit="1" customWidth="1"/>
    <col min="14087" max="14087" width="9.44140625" style="3" customWidth="1"/>
    <col min="14088" max="14088" width="13.5546875" style="3" customWidth="1"/>
    <col min="14089" max="14089" width="10.5546875" style="3" bestFit="1" customWidth="1"/>
    <col min="14090" max="14091" width="10.5546875" style="3" customWidth="1"/>
    <col min="14092" max="14092" width="13.109375" style="3" bestFit="1" customWidth="1"/>
    <col min="14093" max="14093" width="9.44140625" style="3" customWidth="1"/>
    <col min="14094" max="14094" width="13.88671875" style="3" customWidth="1"/>
    <col min="14095" max="14095" width="10.5546875" style="3" bestFit="1" customWidth="1"/>
    <col min="14096" max="14097" width="10.5546875" style="3" customWidth="1"/>
    <col min="14098" max="14098" width="13.109375" style="3" bestFit="1" customWidth="1"/>
    <col min="14099" max="14099" width="9.44140625" style="3" customWidth="1"/>
    <col min="14100" max="14100" width="13.88671875" style="3" customWidth="1"/>
    <col min="14101" max="14101" width="10.5546875" style="3" bestFit="1" customWidth="1"/>
    <col min="14102" max="14103" width="10.5546875" style="3" customWidth="1"/>
    <col min="14104" max="14104" width="13.109375" style="3" bestFit="1" customWidth="1"/>
    <col min="14105" max="14105" width="9.44140625" style="3" customWidth="1"/>
    <col min="14106" max="14106" width="13.88671875" style="3" customWidth="1"/>
    <col min="14107" max="14107" width="10.5546875" style="3" bestFit="1" customWidth="1"/>
    <col min="14108" max="14109" width="10.5546875" style="3" customWidth="1"/>
    <col min="14110" max="14110" width="13.109375" style="3" bestFit="1" customWidth="1"/>
    <col min="14111" max="14336" width="9.109375" style="3"/>
    <col min="14337" max="14337" width="27.44140625" style="3" customWidth="1"/>
    <col min="14338" max="14338" width="13.88671875" style="3" customWidth="1"/>
    <col min="14339" max="14339" width="10.5546875" style="3" bestFit="1" customWidth="1"/>
    <col min="14340" max="14341" width="10.5546875" style="3" customWidth="1"/>
    <col min="14342" max="14342" width="13.109375" style="3" bestFit="1" customWidth="1"/>
    <col min="14343" max="14343" width="9.44140625" style="3" customWidth="1"/>
    <col min="14344" max="14344" width="13.5546875" style="3" customWidth="1"/>
    <col min="14345" max="14345" width="10.5546875" style="3" bestFit="1" customWidth="1"/>
    <col min="14346" max="14347" width="10.5546875" style="3" customWidth="1"/>
    <col min="14348" max="14348" width="13.109375" style="3" bestFit="1" customWidth="1"/>
    <col min="14349" max="14349" width="9.44140625" style="3" customWidth="1"/>
    <col min="14350" max="14350" width="13.88671875" style="3" customWidth="1"/>
    <col min="14351" max="14351" width="10.5546875" style="3" bestFit="1" customWidth="1"/>
    <col min="14352" max="14353" width="10.5546875" style="3" customWidth="1"/>
    <col min="14354" max="14354" width="13.109375" style="3" bestFit="1" customWidth="1"/>
    <col min="14355" max="14355" width="9.44140625" style="3" customWidth="1"/>
    <col min="14356" max="14356" width="13.88671875" style="3" customWidth="1"/>
    <col min="14357" max="14357" width="10.5546875" style="3" bestFit="1" customWidth="1"/>
    <col min="14358" max="14359" width="10.5546875" style="3" customWidth="1"/>
    <col min="14360" max="14360" width="13.109375" style="3" bestFit="1" customWidth="1"/>
    <col min="14361" max="14361" width="9.44140625" style="3" customWidth="1"/>
    <col min="14362" max="14362" width="13.88671875" style="3" customWidth="1"/>
    <col min="14363" max="14363" width="10.5546875" style="3" bestFit="1" customWidth="1"/>
    <col min="14364" max="14365" width="10.5546875" style="3" customWidth="1"/>
    <col min="14366" max="14366" width="13.109375" style="3" bestFit="1" customWidth="1"/>
    <col min="14367" max="14592" width="9.109375" style="3"/>
    <col min="14593" max="14593" width="27.44140625" style="3" customWidth="1"/>
    <col min="14594" max="14594" width="13.88671875" style="3" customWidth="1"/>
    <col min="14595" max="14595" width="10.5546875" style="3" bestFit="1" customWidth="1"/>
    <col min="14596" max="14597" width="10.5546875" style="3" customWidth="1"/>
    <col min="14598" max="14598" width="13.109375" style="3" bestFit="1" customWidth="1"/>
    <col min="14599" max="14599" width="9.44140625" style="3" customWidth="1"/>
    <col min="14600" max="14600" width="13.5546875" style="3" customWidth="1"/>
    <col min="14601" max="14601" width="10.5546875" style="3" bestFit="1" customWidth="1"/>
    <col min="14602" max="14603" width="10.5546875" style="3" customWidth="1"/>
    <col min="14604" max="14604" width="13.109375" style="3" bestFit="1" customWidth="1"/>
    <col min="14605" max="14605" width="9.44140625" style="3" customWidth="1"/>
    <col min="14606" max="14606" width="13.88671875" style="3" customWidth="1"/>
    <col min="14607" max="14607" width="10.5546875" style="3" bestFit="1" customWidth="1"/>
    <col min="14608" max="14609" width="10.5546875" style="3" customWidth="1"/>
    <col min="14610" max="14610" width="13.109375" style="3" bestFit="1" customWidth="1"/>
    <col min="14611" max="14611" width="9.44140625" style="3" customWidth="1"/>
    <col min="14612" max="14612" width="13.88671875" style="3" customWidth="1"/>
    <col min="14613" max="14613" width="10.5546875" style="3" bestFit="1" customWidth="1"/>
    <col min="14614" max="14615" width="10.5546875" style="3" customWidth="1"/>
    <col min="14616" max="14616" width="13.109375" style="3" bestFit="1" customWidth="1"/>
    <col min="14617" max="14617" width="9.44140625" style="3" customWidth="1"/>
    <col min="14618" max="14618" width="13.88671875" style="3" customWidth="1"/>
    <col min="14619" max="14619" width="10.5546875" style="3" bestFit="1" customWidth="1"/>
    <col min="14620" max="14621" width="10.5546875" style="3" customWidth="1"/>
    <col min="14622" max="14622" width="13.109375" style="3" bestFit="1" customWidth="1"/>
    <col min="14623" max="14848" width="9.109375" style="3"/>
    <col min="14849" max="14849" width="27.44140625" style="3" customWidth="1"/>
    <col min="14850" max="14850" width="13.88671875" style="3" customWidth="1"/>
    <col min="14851" max="14851" width="10.5546875" style="3" bestFit="1" customWidth="1"/>
    <col min="14852" max="14853" width="10.5546875" style="3" customWidth="1"/>
    <col min="14854" max="14854" width="13.109375" style="3" bestFit="1" customWidth="1"/>
    <col min="14855" max="14855" width="9.44140625" style="3" customWidth="1"/>
    <col min="14856" max="14856" width="13.5546875" style="3" customWidth="1"/>
    <col min="14857" max="14857" width="10.5546875" style="3" bestFit="1" customWidth="1"/>
    <col min="14858" max="14859" width="10.5546875" style="3" customWidth="1"/>
    <col min="14860" max="14860" width="13.109375" style="3" bestFit="1" customWidth="1"/>
    <col min="14861" max="14861" width="9.44140625" style="3" customWidth="1"/>
    <col min="14862" max="14862" width="13.88671875" style="3" customWidth="1"/>
    <col min="14863" max="14863" width="10.5546875" style="3" bestFit="1" customWidth="1"/>
    <col min="14864" max="14865" width="10.5546875" style="3" customWidth="1"/>
    <col min="14866" max="14866" width="13.109375" style="3" bestFit="1" customWidth="1"/>
    <col min="14867" max="14867" width="9.44140625" style="3" customWidth="1"/>
    <col min="14868" max="14868" width="13.88671875" style="3" customWidth="1"/>
    <col min="14869" max="14869" width="10.5546875" style="3" bestFit="1" customWidth="1"/>
    <col min="14870" max="14871" width="10.5546875" style="3" customWidth="1"/>
    <col min="14872" max="14872" width="13.109375" style="3" bestFit="1" customWidth="1"/>
    <col min="14873" max="14873" width="9.44140625" style="3" customWidth="1"/>
    <col min="14874" max="14874" width="13.88671875" style="3" customWidth="1"/>
    <col min="14875" max="14875" width="10.5546875" style="3" bestFit="1" customWidth="1"/>
    <col min="14876" max="14877" width="10.5546875" style="3" customWidth="1"/>
    <col min="14878" max="14878" width="13.109375" style="3" bestFit="1" customWidth="1"/>
    <col min="14879" max="15104" width="9.109375" style="3"/>
    <col min="15105" max="15105" width="27.44140625" style="3" customWidth="1"/>
    <col min="15106" max="15106" width="13.88671875" style="3" customWidth="1"/>
    <col min="15107" max="15107" width="10.5546875" style="3" bestFit="1" customWidth="1"/>
    <col min="15108" max="15109" width="10.5546875" style="3" customWidth="1"/>
    <col min="15110" max="15110" width="13.109375" style="3" bestFit="1" customWidth="1"/>
    <col min="15111" max="15111" width="9.44140625" style="3" customWidth="1"/>
    <col min="15112" max="15112" width="13.5546875" style="3" customWidth="1"/>
    <col min="15113" max="15113" width="10.5546875" style="3" bestFit="1" customWidth="1"/>
    <col min="15114" max="15115" width="10.5546875" style="3" customWidth="1"/>
    <col min="15116" max="15116" width="13.109375" style="3" bestFit="1" customWidth="1"/>
    <col min="15117" max="15117" width="9.44140625" style="3" customWidth="1"/>
    <col min="15118" max="15118" width="13.88671875" style="3" customWidth="1"/>
    <col min="15119" max="15119" width="10.5546875" style="3" bestFit="1" customWidth="1"/>
    <col min="15120" max="15121" width="10.5546875" style="3" customWidth="1"/>
    <col min="15122" max="15122" width="13.109375" style="3" bestFit="1" customWidth="1"/>
    <col min="15123" max="15123" width="9.44140625" style="3" customWidth="1"/>
    <col min="15124" max="15124" width="13.88671875" style="3" customWidth="1"/>
    <col min="15125" max="15125" width="10.5546875" style="3" bestFit="1" customWidth="1"/>
    <col min="15126" max="15127" width="10.5546875" style="3" customWidth="1"/>
    <col min="15128" max="15128" width="13.109375" style="3" bestFit="1" customWidth="1"/>
    <col min="15129" max="15129" width="9.44140625" style="3" customWidth="1"/>
    <col min="15130" max="15130" width="13.88671875" style="3" customWidth="1"/>
    <col min="15131" max="15131" width="10.5546875" style="3" bestFit="1" customWidth="1"/>
    <col min="15132" max="15133" width="10.5546875" style="3" customWidth="1"/>
    <col min="15134" max="15134" width="13.109375" style="3" bestFit="1" customWidth="1"/>
    <col min="15135" max="15360" width="9.109375" style="3"/>
    <col min="15361" max="15361" width="27.44140625" style="3" customWidth="1"/>
    <col min="15362" max="15362" width="13.88671875" style="3" customWidth="1"/>
    <col min="15363" max="15363" width="10.5546875" style="3" bestFit="1" customWidth="1"/>
    <col min="15364" max="15365" width="10.5546875" style="3" customWidth="1"/>
    <col min="15366" max="15366" width="13.109375" style="3" bestFit="1" customWidth="1"/>
    <col min="15367" max="15367" width="9.44140625" style="3" customWidth="1"/>
    <col min="15368" max="15368" width="13.5546875" style="3" customWidth="1"/>
    <col min="15369" max="15369" width="10.5546875" style="3" bestFit="1" customWidth="1"/>
    <col min="15370" max="15371" width="10.5546875" style="3" customWidth="1"/>
    <col min="15372" max="15372" width="13.109375" style="3" bestFit="1" customWidth="1"/>
    <col min="15373" max="15373" width="9.44140625" style="3" customWidth="1"/>
    <col min="15374" max="15374" width="13.88671875" style="3" customWidth="1"/>
    <col min="15375" max="15375" width="10.5546875" style="3" bestFit="1" customWidth="1"/>
    <col min="15376" max="15377" width="10.5546875" style="3" customWidth="1"/>
    <col min="15378" max="15378" width="13.109375" style="3" bestFit="1" customWidth="1"/>
    <col min="15379" max="15379" width="9.44140625" style="3" customWidth="1"/>
    <col min="15380" max="15380" width="13.88671875" style="3" customWidth="1"/>
    <col min="15381" max="15381" width="10.5546875" style="3" bestFit="1" customWidth="1"/>
    <col min="15382" max="15383" width="10.5546875" style="3" customWidth="1"/>
    <col min="15384" max="15384" width="13.109375" style="3" bestFit="1" customWidth="1"/>
    <col min="15385" max="15385" width="9.44140625" style="3" customWidth="1"/>
    <col min="15386" max="15386" width="13.88671875" style="3" customWidth="1"/>
    <col min="15387" max="15387" width="10.5546875" style="3" bestFit="1" customWidth="1"/>
    <col min="15388" max="15389" width="10.5546875" style="3" customWidth="1"/>
    <col min="15390" max="15390" width="13.109375" style="3" bestFit="1" customWidth="1"/>
    <col min="15391" max="15616" width="9.109375" style="3"/>
    <col min="15617" max="15617" width="27.44140625" style="3" customWidth="1"/>
    <col min="15618" max="15618" width="13.88671875" style="3" customWidth="1"/>
    <col min="15619" max="15619" width="10.5546875" style="3" bestFit="1" customWidth="1"/>
    <col min="15620" max="15621" width="10.5546875" style="3" customWidth="1"/>
    <col min="15622" max="15622" width="13.109375" style="3" bestFit="1" customWidth="1"/>
    <col min="15623" max="15623" width="9.44140625" style="3" customWidth="1"/>
    <col min="15624" max="15624" width="13.5546875" style="3" customWidth="1"/>
    <col min="15625" max="15625" width="10.5546875" style="3" bestFit="1" customWidth="1"/>
    <col min="15626" max="15627" width="10.5546875" style="3" customWidth="1"/>
    <col min="15628" max="15628" width="13.109375" style="3" bestFit="1" customWidth="1"/>
    <col min="15629" max="15629" width="9.44140625" style="3" customWidth="1"/>
    <col min="15630" max="15630" width="13.88671875" style="3" customWidth="1"/>
    <col min="15631" max="15631" width="10.5546875" style="3" bestFit="1" customWidth="1"/>
    <col min="15632" max="15633" width="10.5546875" style="3" customWidth="1"/>
    <col min="15634" max="15634" width="13.109375" style="3" bestFit="1" customWidth="1"/>
    <col min="15635" max="15635" width="9.44140625" style="3" customWidth="1"/>
    <col min="15636" max="15636" width="13.88671875" style="3" customWidth="1"/>
    <col min="15637" max="15637" width="10.5546875" style="3" bestFit="1" customWidth="1"/>
    <col min="15638" max="15639" width="10.5546875" style="3" customWidth="1"/>
    <col min="15640" max="15640" width="13.109375" style="3" bestFit="1" customWidth="1"/>
    <col min="15641" max="15641" width="9.44140625" style="3" customWidth="1"/>
    <col min="15642" max="15642" width="13.88671875" style="3" customWidth="1"/>
    <col min="15643" max="15643" width="10.5546875" style="3" bestFit="1" customWidth="1"/>
    <col min="15644" max="15645" width="10.5546875" style="3" customWidth="1"/>
    <col min="15646" max="15646" width="13.109375" style="3" bestFit="1" customWidth="1"/>
    <col min="15647" max="15872" width="9.109375" style="3"/>
    <col min="15873" max="15873" width="27.44140625" style="3" customWidth="1"/>
    <col min="15874" max="15874" width="13.88671875" style="3" customWidth="1"/>
    <col min="15875" max="15875" width="10.5546875" style="3" bestFit="1" customWidth="1"/>
    <col min="15876" max="15877" width="10.5546875" style="3" customWidth="1"/>
    <col min="15878" max="15878" width="13.109375" style="3" bestFit="1" customWidth="1"/>
    <col min="15879" max="15879" width="9.44140625" style="3" customWidth="1"/>
    <col min="15880" max="15880" width="13.5546875" style="3" customWidth="1"/>
    <col min="15881" max="15881" width="10.5546875" style="3" bestFit="1" customWidth="1"/>
    <col min="15882" max="15883" width="10.5546875" style="3" customWidth="1"/>
    <col min="15884" max="15884" width="13.109375" style="3" bestFit="1" customWidth="1"/>
    <col min="15885" max="15885" width="9.44140625" style="3" customWidth="1"/>
    <col min="15886" max="15886" width="13.88671875" style="3" customWidth="1"/>
    <col min="15887" max="15887" width="10.5546875" style="3" bestFit="1" customWidth="1"/>
    <col min="15888" max="15889" width="10.5546875" style="3" customWidth="1"/>
    <col min="15890" max="15890" width="13.109375" style="3" bestFit="1" customWidth="1"/>
    <col min="15891" max="15891" width="9.44140625" style="3" customWidth="1"/>
    <col min="15892" max="15892" width="13.88671875" style="3" customWidth="1"/>
    <col min="15893" max="15893" width="10.5546875" style="3" bestFit="1" customWidth="1"/>
    <col min="15894" max="15895" width="10.5546875" style="3" customWidth="1"/>
    <col min="15896" max="15896" width="13.109375" style="3" bestFit="1" customWidth="1"/>
    <col min="15897" max="15897" width="9.44140625" style="3" customWidth="1"/>
    <col min="15898" max="15898" width="13.88671875" style="3" customWidth="1"/>
    <col min="15899" max="15899" width="10.5546875" style="3" bestFit="1" customWidth="1"/>
    <col min="15900" max="15901" width="10.5546875" style="3" customWidth="1"/>
    <col min="15902" max="15902" width="13.109375" style="3" bestFit="1" customWidth="1"/>
    <col min="15903" max="16128" width="9.109375" style="3"/>
    <col min="16129" max="16129" width="27.44140625" style="3" customWidth="1"/>
    <col min="16130" max="16130" width="13.88671875" style="3" customWidth="1"/>
    <col min="16131" max="16131" width="10.5546875" style="3" bestFit="1" customWidth="1"/>
    <col min="16132" max="16133" width="10.5546875" style="3" customWidth="1"/>
    <col min="16134" max="16134" width="13.109375" style="3" bestFit="1" customWidth="1"/>
    <col min="16135" max="16135" width="9.44140625" style="3" customWidth="1"/>
    <col min="16136" max="16136" width="13.5546875" style="3" customWidth="1"/>
    <col min="16137" max="16137" width="10.5546875" style="3" bestFit="1" customWidth="1"/>
    <col min="16138" max="16139" width="10.5546875" style="3" customWidth="1"/>
    <col min="16140" max="16140" width="13.109375" style="3" bestFit="1" customWidth="1"/>
    <col min="16141" max="16141" width="9.44140625" style="3" customWidth="1"/>
    <col min="16142" max="16142" width="13.88671875" style="3" customWidth="1"/>
    <col min="16143" max="16143" width="10.5546875" style="3" bestFit="1" customWidth="1"/>
    <col min="16144" max="16145" width="10.5546875" style="3" customWidth="1"/>
    <col min="16146" max="16146" width="13.109375" style="3" bestFit="1" customWidth="1"/>
    <col min="16147" max="16147" width="9.44140625" style="3" customWidth="1"/>
    <col min="16148" max="16148" width="13.88671875" style="3" customWidth="1"/>
    <col min="16149" max="16149" width="10.5546875" style="3" bestFit="1" customWidth="1"/>
    <col min="16150" max="16151" width="10.5546875" style="3" customWidth="1"/>
    <col min="16152" max="16152" width="13.109375" style="3" bestFit="1" customWidth="1"/>
    <col min="16153" max="16153" width="9.44140625" style="3" customWidth="1"/>
    <col min="16154" max="16154" width="13.88671875" style="3" customWidth="1"/>
    <col min="16155" max="16155" width="10.5546875" style="3" bestFit="1" customWidth="1"/>
    <col min="16156" max="16157" width="10.5546875" style="3" customWidth="1"/>
    <col min="16158" max="16158" width="13.109375" style="3" bestFit="1" customWidth="1"/>
    <col min="16159" max="16384" width="9.109375" style="3"/>
  </cols>
  <sheetData>
    <row r="1" spans="1:30" ht="15.6" x14ac:dyDescent="0.25">
      <c r="A1" s="2" t="s">
        <v>357</v>
      </c>
      <c r="B1" s="2"/>
      <c r="H1" s="2"/>
      <c r="N1" s="2"/>
      <c r="T1" s="2"/>
      <c r="Z1" s="2"/>
    </row>
    <row r="3" spans="1:30" ht="13.8" thickBot="1" x14ac:dyDescent="0.3">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5" customFormat="1" x14ac:dyDescent="0.25">
      <c r="B4" s="1083" t="s">
        <v>40</v>
      </c>
      <c r="C4" s="1084"/>
      <c r="D4" s="1084"/>
      <c r="E4" s="1084"/>
      <c r="F4" s="1084"/>
      <c r="G4" s="494"/>
      <c r="H4" s="1083" t="s">
        <v>41</v>
      </c>
      <c r="I4" s="1084"/>
      <c r="J4" s="1084"/>
      <c r="K4" s="1084"/>
      <c r="L4" s="1084"/>
      <c r="M4" s="494"/>
      <c r="N4" s="1083" t="s">
        <v>42</v>
      </c>
      <c r="O4" s="1084"/>
      <c r="P4" s="1084"/>
      <c r="Q4" s="1084"/>
      <c r="R4" s="1084"/>
      <c r="S4" s="494"/>
      <c r="T4" s="1083" t="s">
        <v>44</v>
      </c>
      <c r="U4" s="1084"/>
      <c r="V4" s="1084"/>
      <c r="W4" s="1084"/>
      <c r="X4" s="1084"/>
      <c r="Y4" s="494"/>
      <c r="Z4" s="1083" t="s">
        <v>91</v>
      </c>
      <c r="AA4" s="1084"/>
      <c r="AB4" s="1084"/>
      <c r="AC4" s="1084"/>
      <c r="AD4" s="1084"/>
    </row>
    <row r="5" spans="1:30" s="5" customFormat="1" ht="12.75" customHeight="1" x14ac:dyDescent="0.25">
      <c r="B5" s="1078" t="s">
        <v>311</v>
      </c>
      <c r="C5" s="1017" t="s">
        <v>160</v>
      </c>
      <c r="D5" s="1017"/>
      <c r="E5" s="1017" t="s">
        <v>161</v>
      </c>
      <c r="F5" s="1077"/>
      <c r="G5" s="494"/>
      <c r="H5" s="1078" t="s">
        <v>311</v>
      </c>
      <c r="I5" s="1017" t="s">
        <v>160</v>
      </c>
      <c r="J5" s="1017"/>
      <c r="K5" s="1017" t="s">
        <v>161</v>
      </c>
      <c r="L5" s="1077"/>
      <c r="M5" s="494"/>
      <c r="N5" s="1078" t="s">
        <v>311</v>
      </c>
      <c r="O5" s="1017" t="s">
        <v>160</v>
      </c>
      <c r="P5" s="1017"/>
      <c r="Q5" s="1017" t="s">
        <v>161</v>
      </c>
      <c r="R5" s="1077"/>
      <c r="S5" s="494"/>
      <c r="T5" s="1078" t="s">
        <v>311</v>
      </c>
      <c r="U5" s="1017" t="s">
        <v>160</v>
      </c>
      <c r="V5" s="1017"/>
      <c r="W5" s="1017" t="s">
        <v>161</v>
      </c>
      <c r="X5" s="1077"/>
      <c r="Y5" s="494"/>
      <c r="Z5" s="1078" t="s">
        <v>311</v>
      </c>
      <c r="AA5" s="1017" t="s">
        <v>160</v>
      </c>
      <c r="AB5" s="1017"/>
      <c r="AC5" s="1017" t="s">
        <v>161</v>
      </c>
      <c r="AD5" s="1077"/>
    </row>
    <row r="6" spans="1:30" s="5" customFormat="1" x14ac:dyDescent="0.25">
      <c r="B6" s="1079"/>
      <c r="C6" s="1081" t="s">
        <v>60</v>
      </c>
      <c r="D6" s="498" t="s">
        <v>162</v>
      </c>
      <c r="E6" s="498" t="s">
        <v>91</v>
      </c>
      <c r="F6" s="498" t="s">
        <v>163</v>
      </c>
      <c r="G6" s="494"/>
      <c r="H6" s="1079"/>
      <c r="I6" s="1081" t="s">
        <v>60</v>
      </c>
      <c r="J6" s="498" t="s">
        <v>162</v>
      </c>
      <c r="K6" s="498" t="s">
        <v>91</v>
      </c>
      <c r="L6" s="498" t="s">
        <v>163</v>
      </c>
      <c r="M6" s="494"/>
      <c r="N6" s="1079"/>
      <c r="O6" s="1081" t="s">
        <v>60</v>
      </c>
      <c r="P6" s="498" t="s">
        <v>162</v>
      </c>
      <c r="Q6" s="498" t="s">
        <v>91</v>
      </c>
      <c r="R6" s="498" t="s">
        <v>163</v>
      </c>
      <c r="S6" s="494"/>
      <c r="T6" s="1079"/>
      <c r="U6" s="1081" t="s">
        <v>60</v>
      </c>
      <c r="V6" s="498" t="s">
        <v>162</v>
      </c>
      <c r="W6" s="498" t="s">
        <v>91</v>
      </c>
      <c r="X6" s="498" t="s">
        <v>163</v>
      </c>
      <c r="Y6" s="494"/>
      <c r="Z6" s="1079"/>
      <c r="AA6" s="1081" t="s">
        <v>60</v>
      </c>
      <c r="AB6" s="498" t="s">
        <v>162</v>
      </c>
      <c r="AC6" s="498" t="s">
        <v>91</v>
      </c>
      <c r="AD6" s="498" t="s">
        <v>163</v>
      </c>
    </row>
    <row r="7" spans="1:30" ht="14.25" customHeight="1" x14ac:dyDescent="0.25">
      <c r="A7" s="11"/>
      <c r="B7" s="1080"/>
      <c r="C7" s="1082"/>
      <c r="D7" s="898" t="s">
        <v>313</v>
      </c>
      <c r="E7" s="841" t="s">
        <v>165</v>
      </c>
      <c r="F7" s="841" t="s">
        <v>166</v>
      </c>
      <c r="G7" s="494"/>
      <c r="H7" s="1080"/>
      <c r="I7" s="1082"/>
      <c r="J7" s="943" t="s">
        <v>313</v>
      </c>
      <c r="K7" s="841" t="s">
        <v>165</v>
      </c>
      <c r="L7" s="841" t="s">
        <v>166</v>
      </c>
      <c r="M7" s="494"/>
      <c r="N7" s="1080"/>
      <c r="O7" s="1082"/>
      <c r="P7" s="943" t="s">
        <v>313</v>
      </c>
      <c r="Q7" s="841" t="s">
        <v>165</v>
      </c>
      <c r="R7" s="841" t="s">
        <v>166</v>
      </c>
      <c r="S7" s="494"/>
      <c r="T7" s="1080"/>
      <c r="U7" s="1082"/>
      <c r="V7" s="943" t="s">
        <v>313</v>
      </c>
      <c r="W7" s="841" t="s">
        <v>165</v>
      </c>
      <c r="X7" s="841" t="s">
        <v>166</v>
      </c>
      <c r="Y7" s="494"/>
      <c r="Z7" s="1080"/>
      <c r="AA7" s="1082"/>
      <c r="AB7" s="943" t="s">
        <v>313</v>
      </c>
      <c r="AC7" s="841" t="s">
        <v>165</v>
      </c>
      <c r="AD7" s="841" t="s">
        <v>166</v>
      </c>
    </row>
    <row r="8" spans="1:30" x14ac:dyDescent="0.25">
      <c r="A8" s="2" t="s">
        <v>33</v>
      </c>
      <c r="G8" s="5"/>
      <c r="M8" s="5"/>
      <c r="S8" s="5"/>
      <c r="Y8" s="5"/>
    </row>
    <row r="9" spans="1:30" x14ac:dyDescent="0.25">
      <c r="A9" s="12"/>
      <c r="B9" s="146">
        <f>B11+B12</f>
        <v>37777.446153846155</v>
      </c>
      <c r="C9" s="473">
        <f>C11+C12</f>
        <v>2181</v>
      </c>
      <c r="D9" s="502">
        <f>C9/(B9*0.01)</f>
        <v>5.7732859736415785</v>
      </c>
      <c r="E9" s="575">
        <f>E11+E12</f>
        <v>578.36707999999999</v>
      </c>
      <c r="F9" s="575">
        <f>(E9*1000)/C9</f>
        <v>265.18435580009168</v>
      </c>
      <c r="G9" s="5"/>
      <c r="H9" s="146">
        <f>H11+H12</f>
        <v>19197.938461538455</v>
      </c>
      <c r="I9" s="473">
        <f>I11+I12</f>
        <v>2759</v>
      </c>
      <c r="J9" s="502">
        <f>I9/(H9*0.01)</f>
        <v>14.371334742672694</v>
      </c>
      <c r="K9" s="575">
        <f>K11+K12</f>
        <v>890.654</v>
      </c>
      <c r="L9" s="575">
        <f>(K9*1000)/I9</f>
        <v>322.81768756795941</v>
      </c>
      <c r="M9" s="5"/>
      <c r="N9" s="146">
        <f>N11+N12</f>
        <v>1947.0153846153844</v>
      </c>
      <c r="O9" s="473">
        <f>O11+O12</f>
        <v>441</v>
      </c>
      <c r="P9" s="502">
        <f>O9/(N9*0.01)</f>
        <v>22.650052150826511</v>
      </c>
      <c r="Q9" s="575">
        <f>Q11+Q12</f>
        <v>256.90199999999999</v>
      </c>
      <c r="R9" s="146">
        <f>(Q9*1000)/O9</f>
        <v>582.54421768707482</v>
      </c>
      <c r="S9" s="5"/>
      <c r="T9" s="146">
        <v>9675.7999999999811</v>
      </c>
      <c r="U9" s="473">
        <v>14</v>
      </c>
      <c r="V9" s="502">
        <v>0.14469087827363139</v>
      </c>
      <c r="W9" s="575">
        <v>6.6449999999999996</v>
      </c>
      <c r="X9" s="575">
        <v>474.64285714285717</v>
      </c>
      <c r="Y9" s="5"/>
      <c r="Z9" s="146">
        <v>68598.200000000274</v>
      </c>
      <c r="AA9" s="473">
        <v>5395</v>
      </c>
      <c r="AB9" s="502">
        <v>7.8646378476402861</v>
      </c>
      <c r="AC9" s="473">
        <v>1732.56808</v>
      </c>
      <c r="AD9" s="575">
        <v>321.14329564411491</v>
      </c>
    </row>
    <row r="10" spans="1:30" x14ac:dyDescent="0.25">
      <c r="A10" s="2" t="s">
        <v>10</v>
      </c>
      <c r="B10" s="142"/>
      <c r="C10" s="759"/>
      <c r="D10" s="501"/>
      <c r="E10" s="511"/>
      <c r="F10" s="555"/>
      <c r="G10" s="5"/>
      <c r="H10" s="142"/>
      <c r="I10" s="759"/>
      <c r="J10" s="501"/>
      <c r="K10" s="511"/>
      <c r="L10" s="555"/>
      <c r="M10" s="5"/>
      <c r="N10" s="142"/>
      <c r="O10" s="759"/>
      <c r="P10" s="501"/>
      <c r="Q10" s="511"/>
      <c r="R10" s="511"/>
      <c r="S10" s="5"/>
      <c r="T10" s="142"/>
      <c r="U10" s="759"/>
      <c r="V10" s="501"/>
      <c r="W10" s="511"/>
      <c r="X10" s="555"/>
      <c r="Y10" s="5"/>
      <c r="Z10" s="142"/>
      <c r="AA10" s="759"/>
      <c r="AB10" s="501"/>
      <c r="AC10" s="759"/>
      <c r="AD10" s="555"/>
    </row>
    <row r="11" spans="1:30" x14ac:dyDescent="0.25">
      <c r="A11" s="7" t="s">
        <v>11</v>
      </c>
      <c r="B11" s="142">
        <f>'Table6b -Special Bonus by g exN'!B12+'Table6bSpecial Bonus by g NOMS'!B12</f>
        <v>18773.753846153842</v>
      </c>
      <c r="C11" s="813">
        <f>'Table6b -Special Bonus by g exN'!C12+'Table6bSpecial Bonus by g NOMS'!C12</f>
        <v>1321</v>
      </c>
      <c r="D11" s="499">
        <f>C11/(B11*0.01)</f>
        <v>7.036419092448214</v>
      </c>
      <c r="E11" s="563">
        <f>('Table6b -Special Bonus by g exN'!E12+'Table6bSpecial Bonus by g NOMS'!E12)/1000</f>
        <v>283.84908000000001</v>
      </c>
      <c r="F11" s="563">
        <f>('Table6b -Special Bonus by g exN'!E12+'Table6bSpecial Bonus by g NOMS'!E12)/C11</f>
        <v>214.87439818319456</v>
      </c>
      <c r="G11" s="142"/>
      <c r="H11" s="142">
        <f>'Table6b -Special Bonus by g exN'!H12+'Table6bSpecial Bonus by g NOMS'!H12</f>
        <v>9530.892307692302</v>
      </c>
      <c r="I11" s="813">
        <f>'Table6b -Special Bonus by g exN'!I12+'Table6bSpecial Bonus by g NOMS'!I12</f>
        <v>1691</v>
      </c>
      <c r="J11" s="499">
        <f>I11/(H11*0.01)</f>
        <v>17.742305184113857</v>
      </c>
      <c r="K11" s="563">
        <f>('Table6b -Special Bonus by g exN'!K12+'Table6bSpecial Bonus by g NOMS'!K12)/1000</f>
        <v>500.87700000000001</v>
      </c>
      <c r="L11" s="563">
        <f>('Table6b -Special Bonus by g exN'!K12+'Table6bSpecial Bonus by g NOMS'!K12)/I11</f>
        <v>296.20165582495565</v>
      </c>
      <c r="M11" s="142"/>
      <c r="N11" s="142">
        <f>'Table6b -Special Bonus by g exN'!N12+'Table6bSpecial Bonus by g NOMS'!N12</f>
        <v>955.95384615384614</v>
      </c>
      <c r="O11" s="813">
        <f>'Table6b -Special Bonus by g exN'!O12+'Table6bSpecial Bonus by g NOMS'!O12</f>
        <v>240</v>
      </c>
      <c r="P11" s="499">
        <f>O11/(N11*0.01)</f>
        <v>25.105814571028532</v>
      </c>
      <c r="Q11" s="563">
        <f>('Table6b -Special Bonus by g exN'!Q12+'Table6bSpecial Bonus by g NOMS'!Q12)/1000</f>
        <v>122.08499999999999</v>
      </c>
      <c r="R11" s="142">
        <f>('Table6b -Special Bonus by g exN'!Q12+'Table6bSpecial Bonus by g NOMS'!Q12)/O11</f>
        <v>508.6875</v>
      </c>
      <c r="S11" s="142"/>
      <c r="T11" s="142">
        <v>7243.5999999999794</v>
      </c>
      <c r="U11" s="813" t="s">
        <v>45</v>
      </c>
      <c r="V11" s="499" t="s">
        <v>45</v>
      </c>
      <c r="W11" s="563">
        <v>6.1449999999999996</v>
      </c>
      <c r="X11" s="563">
        <v>472.69230769230768</v>
      </c>
      <c r="Y11" s="142"/>
      <c r="Z11" s="142">
        <v>36504.200000000164</v>
      </c>
      <c r="AA11" s="813">
        <v>3265</v>
      </c>
      <c r="AB11" s="499">
        <v>8.9441762865642449</v>
      </c>
      <c r="AC11" s="813">
        <v>912.95608000000004</v>
      </c>
      <c r="AD11" s="563">
        <v>279.61901378254214</v>
      </c>
    </row>
    <row r="12" spans="1:30" x14ac:dyDescent="0.25">
      <c r="A12" s="7" t="s">
        <v>12</v>
      </c>
      <c r="B12" s="142">
        <f>'Table6b -Special Bonus by g exN'!B13+'Table6bSpecial Bonus by g NOMS'!B13</f>
        <v>19003.692307692312</v>
      </c>
      <c r="C12" s="473">
        <f>'Table6b -Special Bonus by g exN'!C13+'Table6bSpecial Bonus by g NOMS'!C13</f>
        <v>860</v>
      </c>
      <c r="D12" s="499">
        <f>C12/(B12*0.01)</f>
        <v>4.5254363524497254</v>
      </c>
      <c r="E12" s="563">
        <f>('Table6b -Special Bonus by g exN'!E13+'Table6bSpecial Bonus by g NOMS'!E13)/1000</f>
        <v>294.51799999999997</v>
      </c>
      <c r="F12" s="563">
        <f>('Table6b -Special Bonus by g exN'!E13+'Table6bSpecial Bonus by g NOMS'!E13)/C12</f>
        <v>342.46279069767439</v>
      </c>
      <c r="G12" s="142"/>
      <c r="H12" s="142">
        <f>'Table6b -Special Bonus by g exN'!H13+'Table6bSpecial Bonus by g NOMS'!H13</f>
        <v>9667.0461538461532</v>
      </c>
      <c r="I12" s="473">
        <f>'Table6b -Special Bonus by g exN'!I13+'Table6bSpecial Bonus by g NOMS'!I13</f>
        <v>1068</v>
      </c>
      <c r="J12" s="499">
        <f>I12/(H12*0.01)</f>
        <v>11.047842153676726</v>
      </c>
      <c r="K12" s="563">
        <f>('Table6b -Special Bonus by g exN'!K13+'Table6bSpecial Bonus by g NOMS'!K13)/1000</f>
        <v>389.77699999999999</v>
      </c>
      <c r="L12" s="563">
        <f>('Table6b -Special Bonus by g exN'!K13+'Table6bSpecial Bonus by g NOMS'!K13)/I12</f>
        <v>364.95973782771534</v>
      </c>
      <c r="M12" s="142"/>
      <c r="N12" s="142">
        <f>'Table6b -Special Bonus by g exN'!N13+'Table6bSpecial Bonus by g NOMS'!N13</f>
        <v>991.06153846153825</v>
      </c>
      <c r="O12" s="473">
        <f>'Table6b -Special Bonus by g exN'!O13+'Table6bSpecial Bonus by g NOMS'!O13</f>
        <v>201</v>
      </c>
      <c r="P12" s="499">
        <f>O12/(N12*0.01)</f>
        <v>20.281283472267503</v>
      </c>
      <c r="Q12" s="563">
        <f>('Table6b -Special Bonus by g exN'!Q13+'Table6bSpecial Bonus by g NOMS'!Q13)/1000</f>
        <v>134.81700000000001</v>
      </c>
      <c r="R12" s="142">
        <f>('Table6b -Special Bonus by g exN'!Q13+'Table6bSpecial Bonus by g NOMS'!Q13)/O12</f>
        <v>670.73134328358208</v>
      </c>
      <c r="S12" s="142"/>
      <c r="T12" s="142">
        <v>2432.2000000000021</v>
      </c>
      <c r="U12" s="473" t="s">
        <v>45</v>
      </c>
      <c r="V12" s="499" t="s">
        <v>45</v>
      </c>
      <c r="W12" s="563">
        <v>0.5</v>
      </c>
      <c r="X12" s="563">
        <v>500</v>
      </c>
      <c r="Y12" s="142"/>
      <c r="Z12" s="142">
        <v>32094.000000000102</v>
      </c>
      <c r="AA12" s="473">
        <v>2130</v>
      </c>
      <c r="AB12" s="499">
        <v>6.636754533557653</v>
      </c>
      <c r="AC12" s="473">
        <v>819.61199999999997</v>
      </c>
      <c r="AD12" s="563">
        <v>384.79436619718308</v>
      </c>
    </row>
    <row r="13" spans="1:30" x14ac:dyDescent="0.25">
      <c r="A13" s="40" t="s">
        <v>13</v>
      </c>
      <c r="B13" s="27"/>
      <c r="C13" s="759"/>
      <c r="D13" s="504"/>
      <c r="E13" s="565"/>
      <c r="F13" s="557"/>
      <c r="G13" s="5"/>
      <c r="H13" s="503"/>
      <c r="I13" s="759"/>
      <c r="J13" s="504"/>
      <c r="K13" s="565"/>
      <c r="L13" s="557"/>
      <c r="M13" s="5"/>
      <c r="N13" s="503"/>
      <c r="O13" s="759"/>
      <c r="P13" s="504"/>
      <c r="Q13" s="565"/>
      <c r="R13" s="565"/>
      <c r="S13" s="5"/>
      <c r="T13" s="503"/>
      <c r="U13" s="759"/>
      <c r="V13" s="504"/>
      <c r="W13" s="565"/>
      <c r="X13" s="557"/>
      <c r="Y13" s="5"/>
      <c r="Z13" s="503"/>
      <c r="AA13" s="759"/>
      <c r="AB13" s="504"/>
      <c r="AC13" s="759"/>
      <c r="AD13" s="557"/>
    </row>
    <row r="14" spans="1:30" x14ac:dyDescent="0.25">
      <c r="A14" s="7" t="s">
        <v>14</v>
      </c>
      <c r="B14" s="142">
        <f>'Table6b -Special Bonus by g exN'!B15+'Table6bSpecial Bonus by g NOMS'!B15</f>
        <v>5665.8307692307699</v>
      </c>
      <c r="C14" s="813">
        <f>'Table6b -Special Bonus by g exN'!C15+'Table6bSpecial Bonus by g NOMS'!C15</f>
        <v>336</v>
      </c>
      <c r="D14" s="499">
        <f>C14/(B14*0.01)</f>
        <v>5.9302865490565564</v>
      </c>
      <c r="E14" s="563">
        <f>('Table6b -Special Bonus by g exN'!E15+'Table6bSpecial Bonus by g NOMS'!E15)/1000</f>
        <v>85.29</v>
      </c>
      <c r="F14" s="563">
        <f>('Table6b -Special Bonus by g exN'!E15+'Table6bSpecial Bonus by g NOMS'!E15)/C14</f>
        <v>253.83928571428572</v>
      </c>
      <c r="G14" s="142"/>
      <c r="H14" s="142">
        <f>'Table6b -Special Bonus by g exN'!H15+'Table6bSpecial Bonus by g NOMS'!H15</f>
        <v>1571.9692307692308</v>
      </c>
      <c r="I14" s="813">
        <f>'Table6b -Special Bonus by g exN'!I15+'Table6bSpecial Bonus by g NOMS'!I15</f>
        <v>254</v>
      </c>
      <c r="J14" s="499">
        <f>I14/(H14*0.01)</f>
        <v>16.158077081172074</v>
      </c>
      <c r="K14" s="563">
        <f>('Table6b -Special Bonus by g exN'!K15+'Table6bSpecial Bonus by g NOMS'!K15)/1000</f>
        <v>67.62</v>
      </c>
      <c r="L14" s="563">
        <f>('Table6b -Special Bonus by g exN'!K15+'Table6bSpecial Bonus by g NOMS'!K15)/I14</f>
        <v>266.22047244094489</v>
      </c>
      <c r="M14" s="142"/>
      <c r="N14" s="142">
        <f>'Table6b -Special Bonus by g exN'!N15+'Table6bSpecial Bonus by g NOMS'!N15</f>
        <v>35.753846153846155</v>
      </c>
      <c r="O14" s="813">
        <f>'Table6b -Special Bonus by g exN'!O15+'Table6bSpecial Bonus by g NOMS'!O15</f>
        <v>12</v>
      </c>
      <c r="P14" s="499">
        <f>O14/(N14*0.01)</f>
        <v>33.56282271944923</v>
      </c>
      <c r="Q14" s="563">
        <f>('Table6b -Special Bonus by g exN'!Q15+'Table6bSpecial Bonus by g NOMS'!Q15)/1000</f>
        <v>3.35</v>
      </c>
      <c r="R14" s="142">
        <f>('Table6b -Special Bonus by g exN'!Q15+'Table6bSpecial Bonus by g NOMS'!Q15)/O14</f>
        <v>279.16666666666669</v>
      </c>
      <c r="S14" s="142"/>
      <c r="T14" s="142">
        <v>1037.6000000000006</v>
      </c>
      <c r="U14" s="813" t="s">
        <v>45</v>
      </c>
      <c r="V14" s="499" t="s">
        <v>45</v>
      </c>
      <c r="W14" s="563">
        <v>0</v>
      </c>
      <c r="X14" s="563" t="s">
        <v>235</v>
      </c>
      <c r="Y14" s="142"/>
      <c r="Z14" s="142">
        <v>8311.1538461538385</v>
      </c>
      <c r="AA14" s="813">
        <v>602</v>
      </c>
      <c r="AB14" s="499">
        <v>7.2432782636864337</v>
      </c>
      <c r="AC14" s="813">
        <v>156.26</v>
      </c>
      <c r="AD14" s="563">
        <v>259.56810631229234</v>
      </c>
    </row>
    <row r="15" spans="1:30" x14ac:dyDescent="0.25">
      <c r="A15" s="7" t="s">
        <v>15</v>
      </c>
      <c r="B15" s="142">
        <f>'Table6b -Special Bonus by g exN'!B16+'Table6bSpecial Bonus by g NOMS'!B16</f>
        <v>7921.7076923076929</v>
      </c>
      <c r="C15" s="813">
        <f>'Table6b -Special Bonus by g exN'!C16+'Table6bSpecial Bonus by g NOMS'!C16</f>
        <v>571</v>
      </c>
      <c r="D15" s="499">
        <f>C15/(B15*0.01)</f>
        <v>7.2080417780936896</v>
      </c>
      <c r="E15" s="563">
        <f>('Table6b -Special Bonus by g exN'!E16+'Table6bSpecial Bonus by g NOMS'!E16)/1000</f>
        <v>143.83199999999999</v>
      </c>
      <c r="F15" s="563">
        <f>('Table6b -Special Bonus by g exN'!E16+'Table6bSpecial Bonus by g NOMS'!E16)/C15</f>
        <v>251.89492119089317</v>
      </c>
      <c r="G15" s="142"/>
      <c r="H15" s="142">
        <f>'Table6b -Special Bonus by g exN'!H16+'Table6bSpecial Bonus by g NOMS'!H16</f>
        <v>4448.6307692307691</v>
      </c>
      <c r="I15" s="813">
        <f>'Table6b -Special Bonus by g exN'!I16+'Table6bSpecial Bonus by g NOMS'!I16</f>
        <v>759</v>
      </c>
      <c r="J15" s="499">
        <f>I15/(H15*0.01)</f>
        <v>17.061429445879632</v>
      </c>
      <c r="K15" s="563">
        <f>('Table6b -Special Bonus by g exN'!K16+'Table6bSpecial Bonus by g NOMS'!K16)/1000</f>
        <v>212.61600000000001</v>
      </c>
      <c r="L15" s="563">
        <f>('Table6b -Special Bonus by g exN'!K16+'Table6bSpecial Bonus by g NOMS'!K16)/I15</f>
        <v>280.12648221343875</v>
      </c>
      <c r="M15" s="142"/>
      <c r="N15" s="142">
        <f>'Table6b -Special Bonus by g exN'!N16+'Table6bSpecial Bonus by g NOMS'!N16</f>
        <v>421.2461538461539</v>
      </c>
      <c r="O15" s="813">
        <f>'Table6b -Special Bonus by g exN'!O16+'Table6bSpecial Bonus by g NOMS'!O16</f>
        <v>103</v>
      </c>
      <c r="P15" s="499">
        <f>O15/(N15*0.01)</f>
        <v>24.45126182389248</v>
      </c>
      <c r="Q15" s="563">
        <f>('Table6b -Special Bonus by g exN'!Q16+'Table6bSpecial Bonus by g NOMS'!Q16)/1000</f>
        <v>49.887</v>
      </c>
      <c r="R15" s="142">
        <f>('Table6b -Special Bonus by g exN'!Q16+'Table6bSpecial Bonus by g NOMS'!Q16)/O15</f>
        <v>484.33980582524271</v>
      </c>
      <c r="S15" s="142"/>
      <c r="T15" s="142">
        <v>2805.7999999999997</v>
      </c>
      <c r="U15" s="813">
        <v>4</v>
      </c>
      <c r="V15" s="499">
        <v>0.14256183619645024</v>
      </c>
      <c r="W15" s="563">
        <v>1.17</v>
      </c>
      <c r="X15" s="563">
        <v>292.5</v>
      </c>
      <c r="Y15" s="142"/>
      <c r="Z15" s="142">
        <v>15597.384615384595</v>
      </c>
      <c r="AA15" s="813">
        <v>1437</v>
      </c>
      <c r="AB15" s="499">
        <v>9.2130830612627488</v>
      </c>
      <c r="AC15" s="813">
        <v>407.505</v>
      </c>
      <c r="AD15" s="563">
        <v>283.58037578288099</v>
      </c>
    </row>
    <row r="16" spans="1:30" x14ac:dyDescent="0.25">
      <c r="A16" s="7" t="s">
        <v>16</v>
      </c>
      <c r="B16" s="142">
        <f>'Table6b -Special Bonus by g exN'!B17+'Table6bSpecial Bonus by g NOMS'!B17</f>
        <v>9835.7384615384581</v>
      </c>
      <c r="C16" s="813">
        <f>'Table6b -Special Bonus by g exN'!C17+'Table6bSpecial Bonus by g NOMS'!C17</f>
        <v>558</v>
      </c>
      <c r="D16" s="499">
        <f>C16/(B16*0.01)</f>
        <v>5.6731886698898695</v>
      </c>
      <c r="E16" s="563">
        <f>('Table6b -Special Bonus by g exN'!E17+'Table6bSpecial Bonus by g NOMS'!E17)/1000</f>
        <v>165.06308000000001</v>
      </c>
      <c r="F16" s="563">
        <f>('Table6b -Special Bonus by g exN'!E17+'Table6bSpecial Bonus by g NOMS'!E17)/C16</f>
        <v>295.81197132616489</v>
      </c>
      <c r="G16" s="142"/>
      <c r="H16" s="142">
        <f>'Table6b -Special Bonus by g exN'!H17+'Table6bSpecial Bonus by g NOMS'!H17</f>
        <v>6315.9076923076937</v>
      </c>
      <c r="I16" s="813">
        <f>'Table6b -Special Bonus by g exN'!I17+'Table6bSpecial Bonus by g NOMS'!I17</f>
        <v>893</v>
      </c>
      <c r="J16" s="499">
        <f>I16/(H16*0.01)</f>
        <v>14.13890201542381</v>
      </c>
      <c r="K16" s="563">
        <f>('Table6b -Special Bonus by g exN'!K17+'Table6bSpecial Bonus by g NOMS'!K17)/1000</f>
        <v>317.51799999999997</v>
      </c>
      <c r="L16" s="563">
        <f>('Table6b -Special Bonus by g exN'!K17+'Table6bSpecial Bonus by g NOMS'!K17)/I16</f>
        <v>355.56326987681973</v>
      </c>
      <c r="M16" s="142"/>
      <c r="N16" s="142">
        <f>'Table6b -Special Bonus by g exN'!N17+'Table6bSpecial Bonus by g NOMS'!N17</f>
        <v>657.3384615384615</v>
      </c>
      <c r="O16" s="813">
        <f>'Table6b -Special Bonus by g exN'!O17+'Table6bSpecial Bonus by g NOMS'!O17</f>
        <v>167</v>
      </c>
      <c r="P16" s="499">
        <f>O16/(N16*0.01)</f>
        <v>25.40548131158284</v>
      </c>
      <c r="Q16" s="563">
        <f>('Table6b -Special Bonus by g exN'!Q17+'Table6bSpecial Bonus by g NOMS'!Q17)/1000</f>
        <v>99.43</v>
      </c>
      <c r="R16" s="142">
        <f>('Table6b -Special Bonus by g exN'!Q17+'Table6bSpecial Bonus by g NOMS'!Q17)/O16</f>
        <v>595.38922155688624</v>
      </c>
      <c r="S16" s="142"/>
      <c r="T16" s="142">
        <v>2389.4</v>
      </c>
      <c r="U16" s="813">
        <v>4</v>
      </c>
      <c r="V16" s="499">
        <v>0.16740604335816522</v>
      </c>
      <c r="W16" s="563">
        <v>2.0249999999999999</v>
      </c>
      <c r="X16" s="563">
        <v>506.25</v>
      </c>
      <c r="Y16" s="142"/>
      <c r="Z16" s="142">
        <v>19198.38461538461</v>
      </c>
      <c r="AA16" s="813">
        <v>1622</v>
      </c>
      <c r="AB16" s="499">
        <v>8.448627488690958</v>
      </c>
      <c r="AC16" s="813">
        <v>584.03608000000008</v>
      </c>
      <c r="AD16" s="563">
        <v>360.07156596794084</v>
      </c>
    </row>
    <row r="17" spans="1:30" x14ac:dyDescent="0.25">
      <c r="A17" s="7" t="s">
        <v>17</v>
      </c>
      <c r="B17" s="142">
        <f>'Table6b -Special Bonus by g exN'!B18+'Table6bSpecial Bonus by g NOMS'!B18</f>
        <v>10717.41538461538</v>
      </c>
      <c r="C17" s="813">
        <f>'Table6b -Special Bonus by g exN'!C18+'Table6bSpecial Bonus by g NOMS'!C18</f>
        <v>539</v>
      </c>
      <c r="D17" s="499">
        <f>C17/(B17*0.01)</f>
        <v>5.0291976251449855</v>
      </c>
      <c r="E17" s="563">
        <f>('Table6b -Special Bonus by g exN'!E18+'Table6bSpecial Bonus by g NOMS'!E18)/1000</f>
        <v>145.01400000000001</v>
      </c>
      <c r="F17" s="563">
        <f>('Table6b -Special Bonus by g exN'!E18+'Table6bSpecial Bonus by g NOMS'!E18)/C17</f>
        <v>269.04267161410019</v>
      </c>
      <c r="G17" s="142"/>
      <c r="H17" s="142">
        <f>'Table6b -Special Bonus by g exN'!H18+'Table6bSpecial Bonus by g NOMS'!H18</f>
        <v>5824.7384615384617</v>
      </c>
      <c r="I17" s="813">
        <f>'Table6b -Special Bonus by g exN'!I18+'Table6bSpecial Bonus by g NOMS'!I18</f>
        <v>738</v>
      </c>
      <c r="J17" s="499">
        <f>I17/(H17*0.01)</f>
        <v>12.670096775556775</v>
      </c>
      <c r="K17" s="563">
        <f>('Table6b -Special Bonus by g exN'!K18+'Table6bSpecial Bonus by g NOMS'!K18)/1000</f>
        <v>259.61</v>
      </c>
      <c r="L17" s="563">
        <f>('Table6b -Special Bonus by g exN'!K18+'Table6bSpecial Bonus by g NOMS'!K18)/I17</f>
        <v>351.77506775067752</v>
      </c>
      <c r="M17" s="142"/>
      <c r="N17" s="142">
        <f>'Table6b -Special Bonus by g exN'!N18+'Table6bSpecial Bonus by g NOMS'!N18</f>
        <v>728.26153846153841</v>
      </c>
      <c r="O17" s="813">
        <f>'Table6b -Special Bonus by g exN'!O18+'Table6bSpecial Bonus by g NOMS'!O18</f>
        <v>146</v>
      </c>
      <c r="P17" s="499">
        <f>O17/(N17*0.01)</f>
        <v>20.047742780488839</v>
      </c>
      <c r="Q17" s="563">
        <f>('Table6b -Special Bonus by g exN'!Q18+'Table6bSpecial Bonus by g NOMS'!Q18)/1000</f>
        <v>89.01</v>
      </c>
      <c r="R17" s="142">
        <f>('Table6b -Special Bonus by g exN'!Q18+'Table6bSpecial Bonus by g NOMS'!Q18)/O17</f>
        <v>609.65753424657532</v>
      </c>
      <c r="S17" s="142"/>
      <c r="T17" s="142">
        <v>2613.400000000001</v>
      </c>
      <c r="U17" s="813">
        <v>5</v>
      </c>
      <c r="V17" s="499">
        <v>0.19132164995790915</v>
      </c>
      <c r="W17" s="563">
        <v>3.2</v>
      </c>
      <c r="X17" s="563">
        <v>640</v>
      </c>
      <c r="Y17" s="142"/>
      <c r="Z17" s="142">
        <v>19883.815384615373</v>
      </c>
      <c r="AA17" s="813">
        <v>1428</v>
      </c>
      <c r="AB17" s="499">
        <v>7.1817202703706489</v>
      </c>
      <c r="AC17" s="813">
        <v>496.834</v>
      </c>
      <c r="AD17" s="563">
        <v>347.92296918767505</v>
      </c>
    </row>
    <row r="18" spans="1:30" x14ac:dyDescent="0.25">
      <c r="A18" s="7" t="s">
        <v>18</v>
      </c>
      <c r="B18" s="142">
        <f>'Table6b -Special Bonus by g exN'!B19+'Table6bSpecial Bonus by g NOMS'!B19</f>
        <v>3636.7538461538466</v>
      </c>
      <c r="C18" s="473">
        <f>'Table6b -Special Bonus by g exN'!C19+'Table6bSpecial Bonus by g NOMS'!C19</f>
        <v>177</v>
      </c>
      <c r="D18" s="499">
        <f>C18/(B18*0.01)</f>
        <v>4.8669777358506527</v>
      </c>
      <c r="E18" s="563">
        <f>('Table6b -Special Bonus by g exN'!E19+'Table6bSpecial Bonus by g NOMS'!E19)/1000</f>
        <v>39.167999999999999</v>
      </c>
      <c r="F18" s="563">
        <f>('Table6b -Special Bonus by g exN'!E19+'Table6bSpecial Bonus by g NOMS'!E19)/C18</f>
        <v>221.28813559322035</v>
      </c>
      <c r="G18" s="142"/>
      <c r="H18" s="142">
        <f>'Table6b -Special Bonus by g exN'!H19+'Table6bSpecial Bonus by g NOMS'!H19</f>
        <v>1036.6923076923078</v>
      </c>
      <c r="I18" s="473">
        <f>'Table6b -Special Bonus by g exN'!I19+'Table6bSpecial Bonus by g NOMS'!I19</f>
        <v>115</v>
      </c>
      <c r="J18" s="499">
        <f>I18/(H18*0.01)</f>
        <v>11.092973213623207</v>
      </c>
      <c r="K18" s="563">
        <f>('Table6b -Special Bonus by g exN'!K19+'Table6bSpecial Bonus by g NOMS'!K19)/1000</f>
        <v>33.29</v>
      </c>
      <c r="L18" s="563">
        <f>('Table6b -Special Bonus by g exN'!K19+'Table6bSpecial Bonus by g NOMS'!K19)/I18</f>
        <v>289.47826086956519</v>
      </c>
      <c r="M18" s="142"/>
      <c r="N18" s="142">
        <f>'Table6b -Special Bonus by g exN'!N19+'Table6bSpecial Bonus by g NOMS'!N19</f>
        <v>104.41538461538461</v>
      </c>
      <c r="O18" s="473">
        <f>'Table6b -Special Bonus by g exN'!O19+'Table6bSpecial Bonus by g NOMS'!O19</f>
        <v>13</v>
      </c>
      <c r="P18" s="499">
        <f>O18/(N18*0.01)</f>
        <v>12.450272579932223</v>
      </c>
      <c r="Q18" s="563">
        <f>('Table6b -Special Bonus by g exN'!Q19+'Table6bSpecial Bonus by g NOMS'!Q19)/1000</f>
        <v>15.225</v>
      </c>
      <c r="R18" s="142">
        <f>('Table6b -Special Bonus by g exN'!Q19+'Table6bSpecial Bonus by g NOMS'!Q19)/O18</f>
        <v>1171.1538461538462</v>
      </c>
      <c r="S18" s="142"/>
      <c r="T18" s="142">
        <v>829.59999999999991</v>
      </c>
      <c r="U18" s="473" t="s">
        <v>45</v>
      </c>
      <c r="V18" s="499" t="s">
        <v>45</v>
      </c>
      <c r="W18" s="563">
        <v>0.25</v>
      </c>
      <c r="X18" s="563">
        <v>250</v>
      </c>
      <c r="Y18" s="142"/>
      <c r="Z18" s="142">
        <v>5607.461538461539</v>
      </c>
      <c r="AA18" s="473">
        <v>306</v>
      </c>
      <c r="AB18" s="499">
        <v>5.4570146919626312</v>
      </c>
      <c r="AC18" s="473">
        <v>87.933000000000007</v>
      </c>
      <c r="AD18" s="563">
        <v>287.36274509803923</v>
      </c>
    </row>
    <row r="19" spans="1:30" x14ac:dyDescent="0.25">
      <c r="A19" s="40" t="s">
        <v>137</v>
      </c>
      <c r="B19" s="27"/>
      <c r="C19" s="599"/>
      <c r="D19" s="504"/>
      <c r="E19" s="565"/>
      <c r="F19" s="557"/>
      <c r="G19" s="5"/>
      <c r="H19" s="503"/>
      <c r="I19" s="599"/>
      <c r="J19" s="504"/>
      <c r="K19" s="565"/>
      <c r="L19" s="557"/>
      <c r="M19" s="5"/>
      <c r="N19" s="503"/>
      <c r="O19" s="599"/>
      <c r="P19" s="504"/>
      <c r="Q19" s="565"/>
      <c r="R19" s="565"/>
      <c r="S19" s="5"/>
      <c r="T19" s="503"/>
      <c r="U19" s="599"/>
      <c r="V19" s="504"/>
      <c r="W19" s="565"/>
      <c r="X19" s="557"/>
      <c r="Y19" s="5"/>
      <c r="Z19" s="503"/>
      <c r="AA19" s="599"/>
      <c r="AB19" s="504"/>
      <c r="AC19" s="599"/>
      <c r="AD19" s="557"/>
    </row>
    <row r="20" spans="1:30" x14ac:dyDescent="0.25">
      <c r="A20" s="7" t="s">
        <v>72</v>
      </c>
      <c r="B20" s="142">
        <f>SUM(B22:B25)</f>
        <v>3688.6461538461535</v>
      </c>
      <c r="C20" s="813">
        <f>SUM(C22:C25)</f>
        <v>375</v>
      </c>
      <c r="D20" s="499">
        <f>C20/(B20*0.01)</f>
        <v>10.166331612182081</v>
      </c>
      <c r="E20" s="142">
        <f>SUM(E22:E25)</f>
        <v>79.108000000000004</v>
      </c>
      <c r="F20" s="563">
        <f>('Table6b -Special Bonus by g exN'!E22+'Table6bSpecial Bonus by g NOMS'!E22)/C20</f>
        <v>210.95466666666667</v>
      </c>
      <c r="G20" s="142"/>
      <c r="H20" s="142">
        <f>'Table6b -Special Bonus by g exN'!H22+'Table6bSpecial Bonus by g NOMS'!H22</f>
        <v>1889.7384615384617</v>
      </c>
      <c r="I20" s="813">
        <f>'Table6b -Special Bonus by g exN'!I22+'Table6bSpecial Bonus by g NOMS'!I22</f>
        <v>316</v>
      </c>
      <c r="J20" s="499">
        <f>I20/(H20*0.01)</f>
        <v>16.721890697125364</v>
      </c>
      <c r="K20" s="563">
        <f>('Table6b -Special Bonus by g exN'!K22+'Table6bSpecial Bonus by g NOMS'!K22)/1000</f>
        <v>88.525000000000006</v>
      </c>
      <c r="L20" s="563">
        <f>('Table6b -Special Bonus by g exN'!K22+'Table6bSpecial Bonus by g NOMS'!K22)/I20</f>
        <v>280.14240506329116</v>
      </c>
      <c r="M20" s="142"/>
      <c r="N20" s="142">
        <f>'Table6b -Special Bonus by g exN'!N22+'Table6bSpecial Bonus by g NOMS'!N22</f>
        <v>117.15</v>
      </c>
      <c r="O20" s="813">
        <f>'Table6b -Special Bonus by g exN'!O22+'Table6bSpecial Bonus by g NOMS'!O22</f>
        <v>26</v>
      </c>
      <c r="P20" s="499">
        <f>O20/(N20*0.01)</f>
        <v>22.193768672641912</v>
      </c>
      <c r="Q20" s="563">
        <f>('Table6b -Special Bonus by g exN'!Q22+'Table6bSpecial Bonus by g NOMS'!Q22)/1000</f>
        <v>12.722</v>
      </c>
      <c r="R20" s="142">
        <f>('Table6b -Special Bonus by g exN'!Q22+'Table6bSpecial Bonus by g NOMS'!Q22)/O20</f>
        <v>489.30769230769232</v>
      </c>
      <c r="S20" s="142"/>
      <c r="T20" s="142">
        <v>448.00000000000006</v>
      </c>
      <c r="U20" s="813" t="s">
        <v>45</v>
      </c>
      <c r="V20" s="813" t="s">
        <v>45</v>
      </c>
      <c r="W20" s="563">
        <v>0.45</v>
      </c>
      <c r="X20" s="563">
        <v>225</v>
      </c>
      <c r="Y20" s="142"/>
      <c r="Z20" s="142">
        <v>6143.5346153846158</v>
      </c>
      <c r="AA20" s="813">
        <v>719</v>
      </c>
      <c r="AB20" s="499">
        <v>11.703360443342875</v>
      </c>
      <c r="AC20" s="813">
        <v>180.80500000000001</v>
      </c>
      <c r="AD20" s="563">
        <v>251.46731571627259</v>
      </c>
    </row>
    <row r="21" spans="1:30" x14ac:dyDescent="0.25">
      <c r="A21" s="196" t="s">
        <v>73</v>
      </c>
      <c r="B21" s="142"/>
      <c r="C21" s="813"/>
      <c r="D21" s="142"/>
      <c r="E21" s="556"/>
      <c r="F21" s="556"/>
      <c r="G21" s="142"/>
      <c r="H21" s="142"/>
      <c r="I21" s="813"/>
      <c r="J21" s="142"/>
      <c r="K21" s="556"/>
      <c r="L21" s="556"/>
      <c r="M21" s="142"/>
      <c r="N21" s="142"/>
      <c r="O21" s="813"/>
      <c r="P21" s="142"/>
      <c r="Q21" s="556"/>
      <c r="R21" s="142"/>
      <c r="S21" s="142"/>
      <c r="T21" s="142"/>
      <c r="U21" s="813"/>
      <c r="V21" s="813"/>
      <c r="W21" s="556"/>
      <c r="X21" s="556"/>
      <c r="Y21" s="142"/>
      <c r="Z21" s="142"/>
      <c r="AA21" s="813"/>
      <c r="AB21" s="142"/>
      <c r="AC21" s="813"/>
      <c r="AD21" s="556"/>
    </row>
    <row r="22" spans="1:30" x14ac:dyDescent="0.25">
      <c r="A22" s="196" t="s">
        <v>23</v>
      </c>
      <c r="B22" s="142">
        <f>'Table6b -Special Bonus by g exN'!B24+'Table6bSpecial Bonus by g NOMS'!B24</f>
        <v>1563.1692307692306</v>
      </c>
      <c r="C22" s="813">
        <f>'Table6b -Special Bonus by g exN'!C24+'Table6bSpecial Bonus by g NOMS'!C24</f>
        <v>186</v>
      </c>
      <c r="D22" s="499">
        <f t="shared" ref="D22:D27" si="0">C22/(B22*0.01)</f>
        <v>11.898903608054644</v>
      </c>
      <c r="E22" s="563">
        <f>('Table6b -Special Bonus by g exN'!E24+'Table6bSpecial Bonus by g NOMS'!E24)/1000</f>
        <v>36.54</v>
      </c>
      <c r="F22" s="563">
        <f>('Table6b -Special Bonus by g exN'!E24+'Table6bSpecial Bonus by g NOMS'!E24)/C22</f>
        <v>196.45161290322579</v>
      </c>
      <c r="G22" s="142"/>
      <c r="H22" s="142">
        <f>'Table6b -Special Bonus by g exN'!H24+'Table6bSpecial Bonus by g NOMS'!H24</f>
        <v>820.93846153846152</v>
      </c>
      <c r="I22" s="813">
        <f>'Table6b -Special Bonus by g exN'!I24+'Table6bSpecial Bonus by g NOMS'!I24</f>
        <v>147</v>
      </c>
      <c r="J22" s="499">
        <f t="shared" ref="J22:J27" si="1">I22/(H22*0.01)</f>
        <v>17.906336088154269</v>
      </c>
      <c r="K22" s="563">
        <f>('Table6b -Special Bonus by g exN'!K24+'Table6bSpecial Bonus by g NOMS'!K24)/1000</f>
        <v>32.835000000000001</v>
      </c>
      <c r="L22" s="563">
        <f>('Table6b -Special Bonus by g exN'!K24+'Table6bSpecial Bonus by g NOMS'!K24)/I22</f>
        <v>223.36734693877551</v>
      </c>
      <c r="M22" s="142"/>
      <c r="N22" s="142">
        <f>'Table6b -Special Bonus by g exN'!N24+'Table6bSpecial Bonus by g NOMS'!N24</f>
        <v>41.030769230769231</v>
      </c>
      <c r="O22" s="813">
        <f>'Table6b -Special Bonus by g exN'!O24+'Table6bSpecial Bonus by g NOMS'!O24</f>
        <v>8</v>
      </c>
      <c r="P22" s="499">
        <f t="shared" ref="P22:P27" si="2">O22/(N22*0.01)</f>
        <v>19.497562804649419</v>
      </c>
      <c r="Q22" s="563">
        <f>('Table6b -Special Bonus by g exN'!Q24+'Table6bSpecial Bonus by g NOMS'!Q24)/1000</f>
        <v>2.8</v>
      </c>
      <c r="R22" s="142">
        <f>('Table6b -Special Bonus by g exN'!Q24+'Table6bSpecial Bonus by g NOMS'!Q24)/O22</f>
        <v>350</v>
      </c>
      <c r="S22" s="142"/>
      <c r="T22" s="142">
        <v>161.6</v>
      </c>
      <c r="U22" s="813" t="s">
        <v>45</v>
      </c>
      <c r="V22" s="813" t="s">
        <v>45</v>
      </c>
      <c r="W22" s="563">
        <v>0.25</v>
      </c>
      <c r="X22" s="563">
        <v>250</v>
      </c>
      <c r="Y22" s="142"/>
      <c r="Z22" s="142">
        <v>2586.7384615384626</v>
      </c>
      <c r="AA22" s="813">
        <v>342</v>
      </c>
      <c r="AB22" s="499">
        <v>13.221282517931693</v>
      </c>
      <c r="AC22" s="813">
        <v>72.424999999999997</v>
      </c>
      <c r="AD22" s="563">
        <v>211.76900584795322</v>
      </c>
    </row>
    <row r="23" spans="1:30" x14ac:dyDescent="0.25">
      <c r="A23" s="196" t="s">
        <v>24</v>
      </c>
      <c r="B23" s="142">
        <f>'Table6b -Special Bonus by g exN'!B25+'Table6bSpecial Bonus by g NOMS'!B25</f>
        <v>1456.4461538461537</v>
      </c>
      <c r="C23" s="813">
        <f>'Table6b -Special Bonus by g exN'!C25+'Table6bSpecial Bonus by g NOMS'!C25</f>
        <v>143</v>
      </c>
      <c r="D23" s="499">
        <f t="shared" si="0"/>
        <v>9.8184199685219031</v>
      </c>
      <c r="E23" s="563">
        <f>('Table6b -Special Bonus by g exN'!E25+'Table6bSpecial Bonus by g NOMS'!E25)/1000</f>
        <v>29.693000000000001</v>
      </c>
      <c r="F23" s="563">
        <f>('Table6b -Special Bonus by g exN'!E25+'Table6bSpecial Bonus by g NOMS'!E25)/C23</f>
        <v>207.64335664335664</v>
      </c>
      <c r="G23" s="142"/>
      <c r="H23" s="142">
        <f>'Table6b -Special Bonus by g exN'!H25+'Table6bSpecial Bonus by g NOMS'!H25</f>
        <v>637.2461538461539</v>
      </c>
      <c r="I23" s="813">
        <f>'Table6b -Special Bonus by g exN'!I25+'Table6bSpecial Bonus by g NOMS'!I25</f>
        <v>99</v>
      </c>
      <c r="J23" s="499">
        <f t="shared" si="1"/>
        <v>15.535597885130731</v>
      </c>
      <c r="K23" s="563">
        <f>('Table6b -Special Bonus by g exN'!K25+'Table6bSpecial Bonus by g NOMS'!K25)/1000</f>
        <v>31.111000000000001</v>
      </c>
      <c r="L23" s="563">
        <f>('Table6b -Special Bonus by g exN'!K25+'Table6bSpecial Bonus by g NOMS'!K25)/I23</f>
        <v>314.25252525252523</v>
      </c>
      <c r="M23" s="142"/>
      <c r="N23" s="142">
        <f>'Table6b -Special Bonus by g exN'!N25+'Table6bSpecial Bonus by g NOMS'!N25</f>
        <v>30.53846153846154</v>
      </c>
      <c r="O23" s="813">
        <f>'Table6b -Special Bonus by g exN'!O25+'Table6bSpecial Bonus by g NOMS'!O25</f>
        <v>6</v>
      </c>
      <c r="P23" s="499">
        <f t="shared" si="2"/>
        <v>19.647355163727958</v>
      </c>
      <c r="Q23" s="563">
        <f>('Table6b -Special Bonus by g exN'!Q25+'Table6bSpecial Bonus by g NOMS'!Q25)/1000</f>
        <v>1.66</v>
      </c>
      <c r="R23" s="142">
        <f>('Table6b -Special Bonus by g exN'!Q25+'Table6bSpecial Bonus by g NOMS'!Q25)/O23</f>
        <v>276.66666666666669</v>
      </c>
      <c r="S23" s="142"/>
      <c r="T23" s="142">
        <v>198.20000000000002</v>
      </c>
      <c r="U23" s="813" t="s">
        <v>45</v>
      </c>
      <c r="V23" s="813" t="s">
        <v>45</v>
      </c>
      <c r="W23" s="563">
        <v>0.2</v>
      </c>
      <c r="X23" s="563">
        <v>200</v>
      </c>
      <c r="Y23" s="142"/>
      <c r="Z23" s="142">
        <v>2322.4307692307693</v>
      </c>
      <c r="AA23" s="813">
        <v>249</v>
      </c>
      <c r="AB23" s="499">
        <v>10.721525192437632</v>
      </c>
      <c r="AC23" s="813">
        <v>62.664000000000001</v>
      </c>
      <c r="AD23" s="563">
        <v>251.66265060240963</v>
      </c>
    </row>
    <row r="24" spans="1:30" x14ac:dyDescent="0.25">
      <c r="A24" s="196" t="s">
        <v>25</v>
      </c>
      <c r="B24" s="142">
        <f>'Table6b -Special Bonus by g exN'!B26+'Table6bSpecial Bonus by g NOMS'!B26</f>
        <v>240.95384615384617</v>
      </c>
      <c r="C24" s="813">
        <f>'Table6b -Special Bonus by g exN'!C26+'Table6bSpecial Bonus by g NOMS'!C26</f>
        <v>20</v>
      </c>
      <c r="D24" s="499">
        <f t="shared" si="0"/>
        <v>8.3003447835525481</v>
      </c>
      <c r="E24" s="563">
        <f>('Table6b -Special Bonus by g exN'!E26+'Table6bSpecial Bonus by g NOMS'!E26)/1000</f>
        <v>6.2949999999999999</v>
      </c>
      <c r="F24" s="563">
        <f>('Table6b -Special Bonus by g exN'!E26+'Table6bSpecial Bonus by g NOMS'!E26)/C24</f>
        <v>314.75</v>
      </c>
      <c r="G24" s="142"/>
      <c r="H24" s="142">
        <f>'Table6b -Special Bonus by g exN'!H26+'Table6bSpecial Bonus by g NOMS'!H26</f>
        <v>169.12307692307695</v>
      </c>
      <c r="I24" s="813">
        <f>'Table6b -Special Bonus by g exN'!I26+'Table6bSpecial Bonus by g NOMS'!I26</f>
        <v>22</v>
      </c>
      <c r="J24" s="499">
        <f t="shared" si="1"/>
        <v>13.008277995087781</v>
      </c>
      <c r="K24" s="563">
        <f>('Table6b -Special Bonus by g exN'!K26+'Table6bSpecial Bonus by g NOMS'!K26)/1000</f>
        <v>7.1189999999999998</v>
      </c>
      <c r="L24" s="563">
        <f>('Table6b -Special Bonus by g exN'!K26+'Table6bSpecial Bonus by g NOMS'!K26)/I24</f>
        <v>323.59090909090907</v>
      </c>
      <c r="M24" s="142"/>
      <c r="N24" s="142">
        <f>'Table6b -Special Bonus by g exN'!N26+'Table6bSpecial Bonus by g NOMS'!N26</f>
        <v>15.246153846153847</v>
      </c>
      <c r="O24" s="813">
        <f>'Table6b -Special Bonus by g exN'!O26+'Table6bSpecial Bonus by g NOMS'!O26</f>
        <v>6</v>
      </c>
      <c r="P24" s="499">
        <f t="shared" si="2"/>
        <v>39.354187689202817</v>
      </c>
      <c r="Q24" s="563">
        <f>('Table6b -Special Bonus by g exN'!Q26+'Table6bSpecial Bonus by g NOMS'!Q26)/1000</f>
        <v>4.2</v>
      </c>
      <c r="R24" s="142">
        <f>('Table6b -Special Bonus by g exN'!Q26+'Table6bSpecial Bonus by g NOMS'!Q26)/O24</f>
        <v>700</v>
      </c>
      <c r="S24" s="142"/>
      <c r="T24" s="142">
        <v>14.799999999999999</v>
      </c>
      <c r="U24" s="813" t="s">
        <v>45</v>
      </c>
      <c r="V24" s="813" t="s">
        <v>45</v>
      </c>
      <c r="W24" s="563">
        <v>0</v>
      </c>
      <c r="X24" s="563" t="s">
        <v>235</v>
      </c>
      <c r="Y24" s="142"/>
      <c r="Z24" s="142">
        <v>440.12307692307689</v>
      </c>
      <c r="AA24" s="813">
        <v>48</v>
      </c>
      <c r="AB24" s="499">
        <v>10.906040268456376</v>
      </c>
      <c r="AC24" s="813">
        <v>17.614000000000001</v>
      </c>
      <c r="AD24" s="563">
        <v>366.95833333333331</v>
      </c>
    </row>
    <row r="25" spans="1:30" x14ac:dyDescent="0.25">
      <c r="A25" s="196" t="s">
        <v>74</v>
      </c>
      <c r="B25" s="142">
        <f>'Table6b -Special Bonus by g exN'!B27+'Table6bSpecial Bonus by g NOMS'!B27</f>
        <v>428.07692307692304</v>
      </c>
      <c r="C25" s="813">
        <f>'Table6b -Special Bonus by g exN'!C27+'Table6bSpecial Bonus by g NOMS'!C27</f>
        <v>26</v>
      </c>
      <c r="D25" s="499">
        <f t="shared" si="0"/>
        <v>6.0736747529200361</v>
      </c>
      <c r="E25" s="563">
        <f>('Table6b -Special Bonus by g exN'!E27+'Table6bSpecial Bonus by g NOMS'!E27)/1000</f>
        <v>6.58</v>
      </c>
      <c r="F25" s="563">
        <f>('Table6b -Special Bonus by g exN'!E27+'Table6bSpecial Bonus by g NOMS'!E27)/C25</f>
        <v>253.07692307692307</v>
      </c>
      <c r="G25" s="142"/>
      <c r="H25" s="142">
        <f>'Table6b -Special Bonus by g exN'!H27+'Table6bSpecial Bonus by g NOMS'!H27</f>
        <v>262.43076923076922</v>
      </c>
      <c r="I25" s="813">
        <f>'Table6b -Special Bonus by g exN'!I27+'Table6bSpecial Bonus by g NOMS'!I27</f>
        <v>48</v>
      </c>
      <c r="J25" s="499">
        <f t="shared" si="1"/>
        <v>18.290538163911364</v>
      </c>
      <c r="K25" s="563">
        <f>('Table6b -Special Bonus by g exN'!K27+'Table6bSpecial Bonus by g NOMS'!K27)/1000</f>
        <v>17.46</v>
      </c>
      <c r="L25" s="563">
        <f>('Table6b -Special Bonus by g exN'!K27+'Table6bSpecial Bonus by g NOMS'!K27)/I25</f>
        <v>363.75</v>
      </c>
      <c r="M25" s="142"/>
      <c r="N25" s="142">
        <f>'Table6b -Special Bonus by g exN'!N27+'Table6bSpecial Bonus by g NOMS'!N27</f>
        <v>30.04615384615385</v>
      </c>
      <c r="O25" s="813">
        <f>'Table6b -Special Bonus by g exN'!O27+'Table6bSpecial Bonus by g NOMS'!O27</f>
        <v>6</v>
      </c>
      <c r="P25" s="499">
        <f t="shared" si="2"/>
        <v>19.969278033794161</v>
      </c>
      <c r="Q25" s="563">
        <f>('Table6b -Special Bonus by g exN'!Q27+'Table6bSpecial Bonus by g NOMS'!Q27)/1000</f>
        <v>4.0620000000000003</v>
      </c>
      <c r="R25" s="142">
        <f>('Table6b -Special Bonus by g exN'!Q27+'Table6bSpecial Bonus by g NOMS'!Q27)/O25</f>
        <v>677</v>
      </c>
      <c r="S25" s="142"/>
      <c r="T25" s="142">
        <v>73.40000000000002</v>
      </c>
      <c r="U25" s="813" t="s">
        <v>45</v>
      </c>
      <c r="V25" s="813" t="s">
        <v>45</v>
      </c>
      <c r="W25" s="563">
        <v>0</v>
      </c>
      <c r="X25" s="563" t="s">
        <v>235</v>
      </c>
      <c r="Y25" s="142"/>
      <c r="Z25" s="142">
        <v>793.95384615384592</v>
      </c>
      <c r="AA25" s="813">
        <v>80</v>
      </c>
      <c r="AB25" s="499">
        <v>10.076152459937608</v>
      </c>
      <c r="AC25" s="813">
        <v>28.102</v>
      </c>
      <c r="AD25" s="563">
        <v>351.27499999999998</v>
      </c>
    </row>
    <row r="26" spans="1:30" x14ac:dyDescent="0.25">
      <c r="A26" s="7" t="s">
        <v>27</v>
      </c>
      <c r="B26" s="142">
        <f>'Table6b -Special Bonus by g exN'!B28+'Table6bSpecial Bonus by g NOMS'!B28</f>
        <v>27091.215384615389</v>
      </c>
      <c r="C26" s="813">
        <f>'Table6b -Special Bonus by g exN'!C28+'Table6bSpecial Bonus by g NOMS'!C28</f>
        <v>1343</v>
      </c>
      <c r="D26" s="499">
        <f t="shared" si="0"/>
        <v>4.9573265020906572</v>
      </c>
      <c r="E26" s="563">
        <f>('Table6b -Special Bonus by g exN'!E28+'Table6bSpecial Bonus by g NOMS'!E28)/1000</f>
        <v>388.98308000000003</v>
      </c>
      <c r="F26" s="563">
        <f>('Table6b -Special Bonus by g exN'!E28+'Table6bSpecial Bonus by g NOMS'!E28)/C26</f>
        <v>289.63743857036485</v>
      </c>
      <c r="G26" s="142"/>
      <c r="H26" s="142">
        <f>'Table6b -Special Bonus by g exN'!H28+'Table6bSpecial Bonus by g NOMS'!H28</f>
        <v>14325.092307692317</v>
      </c>
      <c r="I26" s="813">
        <f>'Table6b -Special Bonus by g exN'!I28+'Table6bSpecial Bonus by g NOMS'!I28</f>
        <v>1960</v>
      </c>
      <c r="J26" s="499">
        <f t="shared" si="1"/>
        <v>13.682285306793556</v>
      </c>
      <c r="K26" s="563">
        <f>('Table6b -Special Bonus by g exN'!K28+'Table6bSpecial Bonus by g NOMS'!K28)/1000</f>
        <v>673.74400000000003</v>
      </c>
      <c r="L26" s="563">
        <f>('Table6b -Special Bonus by g exN'!K28+'Table6bSpecial Bonus by g NOMS'!K28)/I26</f>
        <v>343.74693877551022</v>
      </c>
      <c r="M26" s="142"/>
      <c r="N26" s="142">
        <f>'Table6b -Special Bonus by g exN'!N28+'Table6bSpecial Bonus by g NOMS'!N28</f>
        <v>1374.9846153846152</v>
      </c>
      <c r="O26" s="813">
        <f>'Table6b -Special Bonus by g exN'!O28+'Table6bSpecial Bonus by g NOMS'!O28</f>
        <v>328</v>
      </c>
      <c r="P26" s="499">
        <f t="shared" si="2"/>
        <v>23.854812361536915</v>
      </c>
      <c r="Q26" s="563">
        <f>('Table6b -Special Bonus by g exN'!Q28+'Table6bSpecial Bonus by g NOMS'!Q28)/1000</f>
        <v>210.16499999999999</v>
      </c>
      <c r="R26" s="142">
        <f>('Table6b -Special Bonus by g exN'!Q28+'Table6bSpecial Bonus by g NOMS'!Q28)/O26</f>
        <v>640.7469512195122</v>
      </c>
      <c r="S26" s="142"/>
      <c r="T26" s="142">
        <v>3223.6000000000017</v>
      </c>
      <c r="U26" s="813">
        <v>9</v>
      </c>
      <c r="V26" s="499">
        <v>0.27919096662116871</v>
      </c>
      <c r="W26" s="563">
        <v>5.37</v>
      </c>
      <c r="X26" s="563">
        <v>596.66666666666663</v>
      </c>
      <c r="Y26" s="142"/>
      <c r="Z26" s="142">
        <v>46014.892307692404</v>
      </c>
      <c r="AA26" s="813">
        <v>3640</v>
      </c>
      <c r="AB26" s="499">
        <v>7.9104824926244444</v>
      </c>
      <c r="AC26" s="813">
        <v>1278.26208</v>
      </c>
      <c r="AD26" s="563">
        <v>351.17090109890114</v>
      </c>
    </row>
    <row r="27" spans="1:30" x14ac:dyDescent="0.25">
      <c r="A27" s="446" t="s">
        <v>333</v>
      </c>
      <c r="B27" s="142">
        <f>'Table6b -Special Bonus by g exN'!B29+'Table6bSpecial Bonus by g NOMS'!B29</f>
        <v>6997.5846153846123</v>
      </c>
      <c r="C27" s="813">
        <f>'Table6b -Special Bonus by g exN'!C29+'Table6bSpecial Bonus by g NOMS'!C29</f>
        <v>463</v>
      </c>
      <c r="D27" s="499">
        <f t="shared" si="0"/>
        <v>6.6165687940674065</v>
      </c>
      <c r="E27" s="563">
        <f>('Table6b -Special Bonus by g exN'!E29+'Table6bSpecial Bonus by g NOMS'!E29)/1000</f>
        <v>110.276</v>
      </c>
      <c r="F27" s="563">
        <f>('Table6b -Special Bonus by g exN'!E29+'Table6bSpecial Bonus by g NOMS'!E29)/C27</f>
        <v>238.17710583153348</v>
      </c>
      <c r="G27" s="142"/>
      <c r="H27" s="142">
        <f>'Table6b -Special Bonus by g exN'!H29+'Table6bSpecial Bonus by g NOMS'!H29</f>
        <v>2983.1076923076926</v>
      </c>
      <c r="I27" s="813">
        <f>'Table6b -Special Bonus by g exN'!I29+'Table6bSpecial Bonus by g NOMS'!I29</f>
        <v>483</v>
      </c>
      <c r="J27" s="499">
        <f t="shared" si="1"/>
        <v>16.191168734721664</v>
      </c>
      <c r="K27" s="563">
        <f>('Table6b -Special Bonus by g exN'!K29+'Table6bSpecial Bonus by g NOMS'!K29)/1000</f>
        <v>128.38499999999999</v>
      </c>
      <c r="L27" s="563">
        <f>('Table6b -Special Bonus by g exN'!K29+'Table6bSpecial Bonus by g NOMS'!K29)/I27</f>
        <v>265.80745341614909</v>
      </c>
      <c r="M27" s="142"/>
      <c r="N27" s="142">
        <f>'Table6b -Special Bonus by g exN'!N29+'Table6bSpecial Bonus by g NOMS'!N29</f>
        <v>455.16923076923081</v>
      </c>
      <c r="O27" s="813">
        <f>'Table6b -Special Bonus by g exN'!O29+'Table6bSpecial Bonus by g NOMS'!O29</f>
        <v>87</v>
      </c>
      <c r="P27" s="499">
        <f t="shared" si="2"/>
        <v>19.11377002636382</v>
      </c>
      <c r="Q27" s="563">
        <f>('Table6b -Special Bonus by g exN'!Q29+'Table6bSpecial Bonus by g NOMS'!Q29)/1000</f>
        <v>34.015000000000001</v>
      </c>
      <c r="R27" s="142">
        <f>('Table6b -Special Bonus by g exN'!Q29+'Table6bSpecial Bonus by g NOMS'!Q29)/O27</f>
        <v>390.97701149425285</v>
      </c>
      <c r="S27" s="142"/>
      <c r="T27" s="142">
        <v>6004.1999999999871</v>
      </c>
      <c r="U27" s="813">
        <v>3</v>
      </c>
      <c r="V27" s="499">
        <v>4.9965024482862101E-2</v>
      </c>
      <c r="W27" s="563">
        <v>0.82499999999999996</v>
      </c>
      <c r="X27" s="563">
        <v>275</v>
      </c>
      <c r="Y27" s="142"/>
      <c r="Z27" s="142">
        <v>16440.061538461527</v>
      </c>
      <c r="AA27" s="813">
        <v>1036</v>
      </c>
      <c r="AB27" s="499">
        <v>6.3016795744728684</v>
      </c>
      <c r="AC27" s="813">
        <v>273.50099999999998</v>
      </c>
      <c r="AD27" s="563">
        <v>263.99710424710423</v>
      </c>
    </row>
    <row r="28" spans="1:30" x14ac:dyDescent="0.25">
      <c r="A28" s="7"/>
      <c r="B28" s="142"/>
      <c r="C28" s="759"/>
      <c r="D28" s="499"/>
      <c r="E28" s="563"/>
      <c r="F28" s="563"/>
      <c r="G28" s="142"/>
      <c r="H28" s="142"/>
      <c r="I28" s="759"/>
      <c r="J28" s="499"/>
      <c r="K28" s="563"/>
      <c r="L28" s="563"/>
      <c r="M28" s="142"/>
      <c r="N28" s="142"/>
      <c r="O28" s="759"/>
      <c r="P28" s="499"/>
      <c r="Q28" s="563"/>
      <c r="R28" s="142"/>
      <c r="S28" s="142"/>
      <c r="T28" s="142"/>
      <c r="U28" s="759"/>
      <c r="V28" s="499"/>
      <c r="W28" s="563"/>
      <c r="X28" s="563"/>
      <c r="Y28" s="142"/>
      <c r="Z28" s="142"/>
      <c r="AA28" s="759"/>
      <c r="AB28" s="499"/>
      <c r="AC28" s="563"/>
      <c r="AD28" s="563"/>
    </row>
    <row r="29" spans="1:30" ht="15.6" x14ac:dyDescent="0.25">
      <c r="A29" s="505" t="s">
        <v>310</v>
      </c>
      <c r="B29" s="715"/>
      <c r="C29" s="715">
        <f>SUM(C22:C26)/SUM(C22:C27)</f>
        <v>0.78771205868867489</v>
      </c>
      <c r="D29" s="715"/>
      <c r="E29" s="715"/>
      <c r="F29" s="715"/>
      <c r="G29" s="142"/>
      <c r="H29" s="715"/>
      <c r="I29" s="715">
        <f>SUM(I22:I26)/SUM(I22:I27)</f>
        <v>0.82493657122145703</v>
      </c>
      <c r="J29" s="715"/>
      <c r="K29" s="715"/>
      <c r="L29" s="715"/>
      <c r="M29" s="142"/>
      <c r="N29" s="715"/>
      <c r="O29" s="715">
        <f>SUM(O22:O26)/SUM(O22:O27)</f>
        <v>0.80272108843537415</v>
      </c>
      <c r="P29" s="715"/>
      <c r="Q29" s="715"/>
      <c r="R29" s="988"/>
      <c r="S29" s="142"/>
      <c r="T29" s="715"/>
      <c r="U29" s="715">
        <v>0.7857142857142857</v>
      </c>
      <c r="V29" s="715"/>
      <c r="W29" s="715"/>
      <c r="X29" s="715"/>
      <c r="Y29" s="142"/>
      <c r="Z29" s="715"/>
      <c r="AA29" s="715">
        <v>0.80797034291010195</v>
      </c>
      <c r="AB29" s="715"/>
      <c r="AC29" s="715"/>
      <c r="AD29" s="715"/>
    </row>
    <row r="30" spans="1:30" x14ac:dyDescent="0.25">
      <c r="A30" s="7"/>
      <c r="B30" s="142"/>
      <c r="C30" s="761"/>
      <c r="D30" s="499"/>
      <c r="E30" s="563"/>
      <c r="F30" s="563"/>
      <c r="G30" s="142"/>
      <c r="H30" s="142"/>
      <c r="I30" s="761"/>
      <c r="J30" s="499"/>
      <c r="K30" s="563"/>
      <c r="L30" s="563"/>
      <c r="M30" s="142"/>
      <c r="N30" s="142"/>
      <c r="O30" s="761"/>
      <c r="P30" s="499"/>
      <c r="Q30" s="563"/>
      <c r="R30" s="142"/>
      <c r="S30" s="142"/>
      <c r="T30" s="142"/>
      <c r="U30" s="761"/>
      <c r="V30" s="499"/>
      <c r="W30" s="563"/>
      <c r="X30" s="563"/>
      <c r="Y30" s="142"/>
      <c r="Z30" s="142"/>
      <c r="AA30" s="761"/>
      <c r="AB30" s="499"/>
      <c r="AC30" s="563"/>
      <c r="AD30" s="563"/>
    </row>
    <row r="31" spans="1:30" x14ac:dyDescent="0.25">
      <c r="A31" s="40" t="s">
        <v>29</v>
      </c>
      <c r="B31" s="503"/>
      <c r="C31" s="599"/>
      <c r="D31" s="570"/>
      <c r="E31" s="571"/>
      <c r="F31" s="565"/>
      <c r="G31" s="142"/>
      <c r="H31" s="503"/>
      <c r="I31" s="599"/>
      <c r="J31" s="570"/>
      <c r="K31" s="571"/>
      <c r="L31" s="565"/>
      <c r="M31" s="142"/>
      <c r="N31" s="503"/>
      <c r="O31" s="599"/>
      <c r="P31" s="570"/>
      <c r="Q31" s="571"/>
      <c r="R31" s="565"/>
      <c r="S31" s="142"/>
      <c r="T31" s="503"/>
      <c r="U31" s="599"/>
      <c r="V31" s="570"/>
      <c r="W31" s="571"/>
      <c r="X31" s="565"/>
      <c r="Y31" s="142"/>
      <c r="Z31" s="503"/>
      <c r="AA31" s="599"/>
      <c r="AB31" s="570"/>
      <c r="AC31" s="571"/>
      <c r="AD31" s="565"/>
    </row>
    <row r="32" spans="1:30" x14ac:dyDescent="0.25">
      <c r="A32" s="7" t="s">
        <v>30</v>
      </c>
      <c r="B32" s="142">
        <f>'Table6b -Special Bonus by g exN'!B32+'Table6bSpecial Bonus by g NOMS'!B32</f>
        <v>1507.8615384615384</v>
      </c>
      <c r="C32" s="813">
        <f>'Table6b -Special Bonus by g exN'!C32+'Table6bSpecial Bonus by g NOMS'!C32</f>
        <v>84</v>
      </c>
      <c r="D32" s="499">
        <f>C32/(B32*0.01)</f>
        <v>5.5708032771831739</v>
      </c>
      <c r="E32" s="563">
        <f>('Table6b -Special Bonus by g exN'!E32+'Table6bSpecial Bonus by g NOMS'!E32)/1000</f>
        <v>19.265000000000001</v>
      </c>
      <c r="F32" s="563">
        <f>('Table6b -Special Bonus by g exN'!E32+'Table6bSpecial Bonus by g NOMS'!E32)/C32</f>
        <v>229.3452380952381</v>
      </c>
      <c r="G32" s="142"/>
      <c r="H32" s="142">
        <f>'Table6b -Special Bonus by g exN'!H32+'Table6bSpecial Bonus by g NOMS'!H32</f>
        <v>772.61538461538476</v>
      </c>
      <c r="I32" s="813">
        <f>'Table6b -Special Bonus by g exN'!I32+'Table6bSpecial Bonus by g NOMS'!I32</f>
        <v>95</v>
      </c>
      <c r="J32" s="499">
        <f>I32/(H32*0.01)</f>
        <v>12.295898048586219</v>
      </c>
      <c r="K32" s="563">
        <f>('Table6b -Special Bonus by g exN'!K32+'Table6bSpecial Bonus by g NOMS'!K32)/1000</f>
        <v>31.574999999999999</v>
      </c>
      <c r="L32" s="563">
        <f>('Table6b -Special Bonus by g exN'!K32+'Table6bSpecial Bonus by g NOMS'!K32)/I32</f>
        <v>332.36842105263156</v>
      </c>
      <c r="M32" s="142"/>
      <c r="N32" s="142">
        <f>'Table6b -Special Bonus by g exN'!N32+'Table6bSpecial Bonus by g NOMS'!N32</f>
        <v>58.676923076923075</v>
      </c>
      <c r="O32" s="813">
        <f>'Table6b -Special Bonus by g exN'!O32+'Table6bSpecial Bonus by g NOMS'!O32</f>
        <v>6</v>
      </c>
      <c r="P32" s="499">
        <f>O32/(N32*0.01)</f>
        <v>10.225485055060306</v>
      </c>
      <c r="Q32" s="563">
        <f>('Table6b -Special Bonus by g exN'!Q32+'Table6bSpecial Bonus by g NOMS'!Q32)/1000</f>
        <v>7.35</v>
      </c>
      <c r="R32" s="142">
        <f>('Table6b -Special Bonus by g exN'!Q32+'Table6bSpecial Bonus by g NOMS'!Q32)/O32</f>
        <v>1225</v>
      </c>
      <c r="S32" s="142"/>
      <c r="T32" s="142">
        <v>437.99999999999977</v>
      </c>
      <c r="U32" s="813" t="s">
        <v>45</v>
      </c>
      <c r="V32" s="499" t="s">
        <v>234</v>
      </c>
      <c r="W32" s="563">
        <v>0.7</v>
      </c>
      <c r="X32" s="563">
        <v>350</v>
      </c>
      <c r="Y32" s="142"/>
      <c r="Z32" s="142">
        <v>2777.1538461538494</v>
      </c>
      <c r="AA32" s="813">
        <v>187</v>
      </c>
      <c r="AB32" s="499">
        <v>6.7335124504888713</v>
      </c>
      <c r="AC32" s="813">
        <v>58.89</v>
      </c>
      <c r="AD32" s="563">
        <v>314.9197860962567</v>
      </c>
    </row>
    <row r="33" spans="1:35" x14ac:dyDescent="0.25">
      <c r="A33" s="7" t="s">
        <v>31</v>
      </c>
      <c r="B33" s="142">
        <f>'Table6b -Special Bonus by g exN'!B33+'Table6bSpecial Bonus by g NOMS'!B33</f>
        <v>22841.692307692323</v>
      </c>
      <c r="C33" s="813">
        <f>'Table6b -Special Bonus by g exN'!C33+'Table6bSpecial Bonus by g NOMS'!C33</f>
        <v>1466</v>
      </c>
      <c r="D33" s="499">
        <f>C33/(B33*0.01)</f>
        <v>6.4180883808959281</v>
      </c>
      <c r="E33" s="563">
        <f>('Table6b -Special Bonus by g exN'!E33+'Table6bSpecial Bonus by g NOMS'!E33)/1000</f>
        <v>386.19108</v>
      </c>
      <c r="F33" s="563">
        <f>('Table6b -Special Bonus by g exN'!E33+'Table6bSpecial Bonus by g NOMS'!E33)/C33</f>
        <v>263.43184174624832</v>
      </c>
      <c r="G33" s="142"/>
      <c r="H33" s="142">
        <f>'Table6b -Special Bonus by g exN'!H33+'Table6bSpecial Bonus by g NOMS'!H33</f>
        <v>11961.399999999994</v>
      </c>
      <c r="I33" s="813">
        <f>'Table6b -Special Bonus by g exN'!I33+'Table6bSpecial Bonus by g NOMS'!I33</f>
        <v>1963</v>
      </c>
      <c r="J33" s="499">
        <f>I33/(H33*0.01)</f>
        <v>16.411122443861093</v>
      </c>
      <c r="K33" s="563">
        <f>('Table6b -Special Bonus by g exN'!K33+'Table6bSpecial Bonus by g NOMS'!K33)/1000</f>
        <v>614.84299999999996</v>
      </c>
      <c r="L33" s="563">
        <f>('Table6b -Special Bonus by g exN'!K33+'Table6bSpecial Bonus by g NOMS'!K33)/I33</f>
        <v>313.21599592460518</v>
      </c>
      <c r="M33" s="142"/>
      <c r="N33" s="142">
        <f>'Table6b -Special Bonus by g exN'!N33+'Table6bSpecial Bonus by g NOMS'!N33</f>
        <v>1200.5384615384614</v>
      </c>
      <c r="O33" s="813">
        <f>'Table6b -Special Bonus by g exN'!O33+'Table6bSpecial Bonus by g NOMS'!O33</f>
        <v>309</v>
      </c>
      <c r="P33" s="499">
        <f>O33/(N33*0.01)</f>
        <v>25.738450695200875</v>
      </c>
      <c r="Q33" s="563">
        <f>('Table6b -Special Bonus by g exN'!Q33+'Table6bSpecial Bonus by g NOMS'!Q33)/1000</f>
        <v>186.85</v>
      </c>
      <c r="R33" s="142">
        <f>('Table6b -Special Bonus by g exN'!Q33+'Table6bSpecial Bonus by g NOMS'!Q33)/O33</f>
        <v>604.6925566343042</v>
      </c>
      <c r="S33" s="142"/>
      <c r="T33" s="142">
        <v>2775.6000000000026</v>
      </c>
      <c r="U33" s="813" t="s">
        <v>45</v>
      </c>
      <c r="V33" s="499" t="s">
        <v>234</v>
      </c>
      <c r="W33" s="563">
        <v>2.5249999999999999</v>
      </c>
      <c r="X33" s="563">
        <v>420.83333333333331</v>
      </c>
      <c r="Y33" s="142"/>
      <c r="Z33" s="142">
        <v>38779.230769230846</v>
      </c>
      <c r="AA33" s="813">
        <v>3744</v>
      </c>
      <c r="AB33" s="499">
        <v>9.6546525697736509</v>
      </c>
      <c r="AC33" s="813">
        <v>1190.4090800000001</v>
      </c>
      <c r="AD33" s="563">
        <v>317.95114316239318</v>
      </c>
    </row>
    <row r="34" spans="1:35" x14ac:dyDescent="0.25">
      <c r="A34" s="446" t="s">
        <v>333</v>
      </c>
      <c r="B34" s="142">
        <f>'Table6b -Special Bonus by g exN'!B34+'Table6bSpecial Bonus by g NOMS'!B34</f>
        <v>13427.892307692309</v>
      </c>
      <c r="C34" s="813">
        <f>'Table6b -Special Bonus by g exN'!C34+'Table6bSpecial Bonus by g NOMS'!C34</f>
        <v>631</v>
      </c>
      <c r="D34" s="499">
        <f>C34/(B34*0.01)</f>
        <v>4.699173820738233</v>
      </c>
      <c r="E34" s="563">
        <f>('Table6b -Special Bonus by g exN'!E34+'Table6bSpecial Bonus by g NOMS'!E34)/1000</f>
        <v>172.911</v>
      </c>
      <c r="F34" s="563">
        <f>('Table6b -Special Bonus by g exN'!E34+'Table6bSpecial Bonus by g NOMS'!E34)/C34</f>
        <v>274.02694136291603</v>
      </c>
      <c r="G34" s="142"/>
      <c r="H34" s="142">
        <f>'Table6b -Special Bonus by g exN'!H34+'Table6bSpecial Bonus by g NOMS'!H34</f>
        <v>6463.9230769230726</v>
      </c>
      <c r="I34" s="813">
        <f>'Table6b -Special Bonus by g exN'!I34+'Table6bSpecial Bonus by g NOMS'!I34</f>
        <v>701</v>
      </c>
      <c r="J34" s="499">
        <f>I34/(H34*0.01)</f>
        <v>10.844807273506214</v>
      </c>
      <c r="K34" s="563">
        <f>('Table6b -Special Bonus by g exN'!K34+'Table6bSpecial Bonus by g NOMS'!K34)/1000</f>
        <v>244.23599999999999</v>
      </c>
      <c r="L34" s="563">
        <f>('Table6b -Special Bonus by g exN'!K34+'Table6bSpecial Bonus by g NOMS'!K34)/I34</f>
        <v>348.41084165477889</v>
      </c>
      <c r="M34" s="142"/>
      <c r="N34" s="142">
        <f>'Table6b -Special Bonus by g exN'!N34+'Table6bSpecial Bonus by g NOMS'!N34</f>
        <v>687.8</v>
      </c>
      <c r="O34" s="813">
        <f>'Table6b -Special Bonus by g exN'!O34+'Table6bSpecial Bonus by g NOMS'!O34</f>
        <v>126</v>
      </c>
      <c r="P34" s="499">
        <f>O34/(N34*0.01)</f>
        <v>18.31927886013376</v>
      </c>
      <c r="Q34" s="563">
        <f>('Table6b -Special Bonus by g exN'!Q34+'Table6bSpecial Bonus by g NOMS'!Q34)/1000</f>
        <v>62.701999999999998</v>
      </c>
      <c r="R34" s="142">
        <f>('Table6b -Special Bonus by g exN'!Q34+'Table6bSpecial Bonus by g NOMS'!Q34)/O34</f>
        <v>497.63492063492066</v>
      </c>
      <c r="S34" s="142"/>
      <c r="T34" s="142">
        <v>6462.1999999999862</v>
      </c>
      <c r="U34" s="813">
        <v>6</v>
      </c>
      <c r="V34" s="499" t="s">
        <v>234</v>
      </c>
      <c r="W34" s="563">
        <v>3.42</v>
      </c>
      <c r="X34" s="563">
        <v>570</v>
      </c>
      <c r="Y34" s="142"/>
      <c r="Z34" s="142">
        <v>27041.815384615416</v>
      </c>
      <c r="AA34" s="813">
        <v>1464</v>
      </c>
      <c r="AB34" s="499">
        <v>5.4138377145821961</v>
      </c>
      <c r="AC34" s="813">
        <v>483.26900000000001</v>
      </c>
      <c r="AD34" s="563">
        <v>330.10177595628414</v>
      </c>
    </row>
    <row r="35" spans="1:35" x14ac:dyDescent="0.25">
      <c r="A35" s="7"/>
      <c r="B35" s="142"/>
      <c r="C35" s="759"/>
      <c r="D35" s="499"/>
      <c r="E35" s="563"/>
      <c r="F35" s="563"/>
      <c r="G35" s="142"/>
      <c r="H35" s="142"/>
      <c r="I35" s="759"/>
      <c r="J35" s="499"/>
      <c r="K35" s="563"/>
      <c r="L35" s="563"/>
      <c r="M35" s="142"/>
      <c r="N35" s="142"/>
      <c r="O35" s="759"/>
      <c r="P35" s="499"/>
      <c r="Q35" s="563"/>
      <c r="R35" s="563"/>
      <c r="S35" s="142"/>
      <c r="T35" s="142"/>
      <c r="U35" s="759"/>
      <c r="V35" s="499"/>
      <c r="W35" s="563"/>
      <c r="X35" s="563"/>
      <c r="Y35" s="142"/>
      <c r="Z35" s="142"/>
      <c r="AA35" s="759"/>
      <c r="AB35" s="499"/>
      <c r="AC35" s="563"/>
      <c r="AD35" s="563"/>
    </row>
    <row r="36" spans="1:35" ht="15.6" x14ac:dyDescent="0.25">
      <c r="A36" s="505" t="s">
        <v>310</v>
      </c>
      <c r="B36" s="715"/>
      <c r="C36" s="715">
        <f>SUM(C32:C33)/SUM(C32:C34)</f>
        <v>0.71068317285648785</v>
      </c>
      <c r="D36" s="715"/>
      <c r="E36" s="715"/>
      <c r="F36" s="715"/>
      <c r="G36" s="142"/>
      <c r="H36" s="715"/>
      <c r="I36" s="715">
        <f>SUM(I32:I33)/SUM(I32:I34)</f>
        <v>0.74592243566509608</v>
      </c>
      <c r="J36" s="715"/>
      <c r="K36" s="715"/>
      <c r="L36" s="715"/>
      <c r="M36" s="142"/>
      <c r="N36" s="715"/>
      <c r="O36" s="715">
        <f>SUM(O32:O33)/SUM(O32:O34)</f>
        <v>0.7142857142857143</v>
      </c>
      <c r="P36" s="715"/>
      <c r="Q36" s="715"/>
      <c r="R36" s="715"/>
      <c r="S36" s="142"/>
      <c r="T36" s="715"/>
      <c r="U36" s="715">
        <v>0.5714285714285714</v>
      </c>
      <c r="V36" s="715"/>
      <c r="W36" s="715"/>
      <c r="X36" s="715"/>
      <c r="Y36" s="142"/>
      <c r="Z36" s="715"/>
      <c r="AA36" s="715">
        <v>0.72863762743280813</v>
      </c>
      <c r="AB36" s="715"/>
      <c r="AC36" s="715"/>
      <c r="AD36" s="715"/>
    </row>
    <row r="37" spans="1:35" s="5" customFormat="1" ht="13.8" thickBot="1" x14ac:dyDescent="0.3">
      <c r="A37" s="86"/>
      <c r="B37" s="455"/>
      <c r="C37" s="455"/>
      <c r="D37" s="576"/>
      <c r="E37" s="578"/>
      <c r="F37" s="578"/>
      <c r="G37" s="455"/>
      <c r="H37" s="455"/>
      <c r="I37" s="455"/>
      <c r="J37" s="576"/>
      <c r="K37" s="578"/>
      <c r="L37" s="578"/>
      <c r="M37" s="455"/>
      <c r="N37" s="455"/>
      <c r="O37" s="455"/>
      <c r="P37" s="576"/>
      <c r="Q37" s="578"/>
      <c r="R37" s="578"/>
      <c r="S37" s="455"/>
      <c r="T37" s="455"/>
      <c r="U37" s="455"/>
      <c r="V37" s="576"/>
      <c r="W37" s="578"/>
      <c r="X37" s="578"/>
      <c r="Y37" s="455"/>
      <c r="Z37" s="455"/>
      <c r="AA37" s="455"/>
      <c r="AB37" s="576"/>
      <c r="AC37" s="578"/>
      <c r="AD37" s="578"/>
    </row>
    <row r="38" spans="1:35" s="5" customFormat="1" x14ac:dyDescent="0.25">
      <c r="A38" s="14"/>
      <c r="B38" s="14"/>
      <c r="H38" s="14"/>
      <c r="N38" s="14"/>
      <c r="T38" s="14"/>
      <c r="Z38" s="14"/>
    </row>
    <row r="39" spans="1:35" x14ac:dyDescent="0.25">
      <c r="A39" s="14" t="s">
        <v>35</v>
      </c>
    </row>
    <row r="40" spans="1:35" x14ac:dyDescent="0.25">
      <c r="A40" s="5" t="s">
        <v>295</v>
      </c>
      <c r="B40" s="511"/>
      <c r="C40" s="511"/>
      <c r="E40" s="511"/>
      <c r="F40" s="511"/>
      <c r="H40" s="511"/>
      <c r="I40" s="511"/>
      <c r="K40" s="511"/>
      <c r="L40" s="511"/>
      <c r="N40" s="511"/>
      <c r="O40" s="511"/>
      <c r="Q40" s="511"/>
      <c r="R40" s="511"/>
      <c r="T40" s="511"/>
      <c r="U40" s="511"/>
      <c r="W40" s="511"/>
      <c r="X40" s="511"/>
      <c r="Z40" s="511"/>
      <c r="AA40" s="511"/>
      <c r="AC40" s="511"/>
      <c r="AD40" s="511"/>
      <c r="AF40" s="511"/>
      <c r="AH40" s="511"/>
      <c r="AI40" s="511"/>
    </row>
    <row r="41" spans="1:35" x14ac:dyDescent="0.25">
      <c r="A41" s="3" t="s">
        <v>340</v>
      </c>
      <c r="B41" s="511"/>
      <c r="C41" s="511"/>
      <c r="E41" s="511"/>
      <c r="F41" s="511"/>
      <c r="H41" s="511"/>
      <c r="I41" s="511"/>
      <c r="K41" s="511"/>
      <c r="L41" s="511"/>
      <c r="N41" s="511"/>
      <c r="O41" s="511"/>
      <c r="Q41" s="511"/>
      <c r="R41" s="511"/>
      <c r="T41" s="511"/>
      <c r="U41" s="511"/>
      <c r="W41" s="511"/>
      <c r="X41" s="511"/>
      <c r="Z41" s="511"/>
      <c r="AA41" s="511"/>
      <c r="AC41" s="511"/>
      <c r="AD41" s="511"/>
      <c r="AF41" s="511"/>
      <c r="AH41" s="511"/>
      <c r="AI41" s="511"/>
    </row>
    <row r="42" spans="1:35" ht="15.6" x14ac:dyDescent="0.25">
      <c r="A42" s="512" t="s">
        <v>339</v>
      </c>
      <c r="B42" s="511"/>
      <c r="C42" s="511"/>
      <c r="E42" s="511"/>
      <c r="F42" s="511"/>
      <c r="H42" s="511"/>
      <c r="I42" s="511"/>
      <c r="K42" s="511"/>
      <c r="L42" s="511"/>
      <c r="N42" s="511"/>
      <c r="O42" s="511"/>
      <c r="Q42" s="511"/>
      <c r="R42" s="511"/>
      <c r="T42" s="511"/>
      <c r="U42" s="511"/>
      <c r="W42" s="511"/>
      <c r="X42" s="511"/>
      <c r="Z42" s="511"/>
      <c r="AA42" s="511"/>
      <c r="AC42" s="511"/>
      <c r="AD42" s="511"/>
      <c r="AF42" s="511"/>
      <c r="AH42" s="511"/>
      <c r="AI42" s="511"/>
    </row>
    <row r="43" spans="1:35" ht="25.5" customHeight="1" x14ac:dyDescent="0.25">
      <c r="A43" s="1090" t="s">
        <v>317</v>
      </c>
      <c r="B43" s="1090"/>
      <c r="C43" s="1090"/>
      <c r="D43" s="1090"/>
      <c r="E43" s="1090"/>
      <c r="F43" s="1090"/>
      <c r="G43" s="1090"/>
      <c r="H43" s="1090"/>
      <c r="I43" s="1090"/>
      <c r="J43" s="1090"/>
      <c r="K43" s="1090"/>
      <c r="L43" s="1090"/>
    </row>
    <row r="44" spans="1:35" x14ac:dyDescent="0.25">
      <c r="A44" s="3" t="s">
        <v>316</v>
      </c>
    </row>
    <row r="45" spans="1:35" ht="26.25" customHeight="1" x14ac:dyDescent="0.3">
      <c r="A45" s="1052" t="s">
        <v>372</v>
      </c>
      <c r="B45" s="1053"/>
      <c r="C45" s="1053"/>
      <c r="D45" s="1053"/>
      <c r="E45" s="1053"/>
      <c r="F45" s="1053"/>
      <c r="G45" s="1053"/>
      <c r="H45" s="1053"/>
      <c r="I45" s="1053"/>
      <c r="J45" s="1053"/>
      <c r="K45" s="1053"/>
      <c r="L45" s="1053"/>
      <c r="M45" s="949"/>
      <c r="N45" s="949"/>
      <c r="O45" s="949"/>
      <c r="P45" s="950"/>
      <c r="Q45" s="89"/>
      <c r="R45" s="89"/>
      <c r="S45" s="905"/>
      <c r="T45" s="905"/>
      <c r="U45" s="905"/>
      <c r="V45" s="905"/>
      <c r="W45" s="905"/>
      <c r="X45" s="905"/>
      <c r="Y45" s="905"/>
      <c r="Z45" s="905"/>
    </row>
    <row r="47" spans="1:35" ht="24" customHeight="1" x14ac:dyDescent="0.25">
      <c r="A47" s="1020" t="s">
        <v>328</v>
      </c>
      <c r="B47" s="1020"/>
      <c r="C47" s="1020"/>
      <c r="D47" s="1020"/>
      <c r="E47" s="1020"/>
      <c r="F47" s="1020"/>
      <c r="G47" s="1020"/>
      <c r="H47" s="1020"/>
      <c r="I47" s="1020"/>
      <c r="J47" s="1020"/>
      <c r="K47" s="1020"/>
      <c r="L47" s="1020"/>
      <c r="M47" s="923"/>
      <c r="N47" s="923"/>
      <c r="O47" s="923"/>
      <c r="P47" s="89"/>
      <c r="Q47" s="89"/>
      <c r="R47" s="89"/>
      <c r="S47" s="89"/>
      <c r="T47" s="89"/>
      <c r="U47" s="89"/>
      <c r="V47" s="89"/>
      <c r="W47" s="89"/>
      <c r="X47" s="89"/>
      <c r="Y47" s="89"/>
      <c r="Z47" s="89"/>
      <c r="AA47" s="89"/>
      <c r="AB47" s="89"/>
      <c r="AC47" s="89"/>
      <c r="AD47" s="89"/>
    </row>
    <row r="48" spans="1:35" s="581" customFormat="1" x14ac:dyDescent="0.25">
      <c r="A48" s="5" t="s">
        <v>319</v>
      </c>
      <c r="B48" s="922"/>
      <c r="C48" s="922"/>
      <c r="D48" s="922"/>
      <c r="E48" s="922"/>
      <c r="F48" s="922"/>
      <c r="G48" s="922"/>
      <c r="H48" s="922"/>
      <c r="I48" s="922"/>
      <c r="J48" s="922"/>
      <c r="K48" s="922"/>
      <c r="L48" s="922"/>
      <c r="M48" s="922"/>
      <c r="N48" s="922"/>
      <c r="O48" s="922"/>
    </row>
    <row r="49" spans="1:15" x14ac:dyDescent="0.25">
      <c r="A49" s="1089" t="s">
        <v>341</v>
      </c>
      <c r="B49" s="1089"/>
      <c r="C49" s="1089"/>
      <c r="D49" s="1089"/>
      <c r="E49" s="1089"/>
      <c r="F49" s="1089"/>
      <c r="G49" s="1089"/>
      <c r="H49" s="1089"/>
      <c r="I49" s="1089"/>
      <c r="J49" s="1089"/>
      <c r="K49" s="1089"/>
      <c r="L49" s="1089"/>
      <c r="M49" s="1089"/>
      <c r="N49" s="1089"/>
      <c r="O49" s="1089"/>
    </row>
  </sheetData>
  <sheetProtection algorithmName="SHA-512" hashValue="W8lTh1yNQrYV+bO6HS6b1AZxs98aPqIKjIQis8Kjtj++LDwhMndVouTx8/nEjiCFuXCRlO1ilt2jBXP4oXHP+Q==" saltValue="L1S50qzFNsQb1sxR3EH3Ew==" spinCount="100000" sheet="1" objects="1" scenarios="1"/>
  <mergeCells count="29">
    <mergeCell ref="Z4:AD4"/>
    <mergeCell ref="Z5:Z7"/>
    <mergeCell ref="AA5:AB5"/>
    <mergeCell ref="B5:B7"/>
    <mergeCell ref="AC5:AD5"/>
    <mergeCell ref="C6:C7"/>
    <mergeCell ref="I6:I7"/>
    <mergeCell ref="O6:O7"/>
    <mergeCell ref="U6:U7"/>
    <mergeCell ref="AA6:AA7"/>
    <mergeCell ref="K5:L5"/>
    <mergeCell ref="N5:N7"/>
    <mergeCell ref="O5:P5"/>
    <mergeCell ref="Q5:R5"/>
    <mergeCell ref="T5:T7"/>
    <mergeCell ref="U5:V5"/>
    <mergeCell ref="A49:O49"/>
    <mergeCell ref="B4:F4"/>
    <mergeCell ref="H4:L4"/>
    <mergeCell ref="N4:R4"/>
    <mergeCell ref="T4:X4"/>
    <mergeCell ref="C5:D5"/>
    <mergeCell ref="A47:L47"/>
    <mergeCell ref="W5:X5"/>
    <mergeCell ref="E5:F5"/>
    <mergeCell ref="H5:H7"/>
    <mergeCell ref="I5:J5"/>
    <mergeCell ref="A43:L43"/>
    <mergeCell ref="A45:L45"/>
  </mergeCells>
  <pageMargins left="0.74803149606299213" right="0.74803149606299213" top="0.98425196850393704" bottom="0.98425196850393704" header="0.51181102362204722" footer="0.51181102362204722"/>
  <pageSetup paperSize="8" scale="73" fitToWidth="2" orientation="landscape" r:id="rId1"/>
  <headerFooter alignWithMargins="0"/>
  <colBreaks count="1" manualBreakCount="1">
    <brk id="19" max="48"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59"/>
  <sheetViews>
    <sheetView zoomScaleNormal="100" zoomScaleSheetLayoutView="100" workbookViewId="0">
      <selection activeCell="Y12" sqref="Y12"/>
    </sheetView>
  </sheetViews>
  <sheetFormatPr defaultRowHeight="13.2" x14ac:dyDescent="0.25"/>
  <cols>
    <col min="1" max="1" width="30.5546875" style="581" customWidth="1"/>
    <col min="2" max="5" width="15.5546875" style="581" hidden="1" customWidth="1"/>
    <col min="6" max="6" width="4.5546875" style="581" hidden="1" customWidth="1"/>
    <col min="7" max="10" width="15.5546875" style="581" hidden="1" customWidth="1"/>
    <col min="11" max="11" width="5" style="581" hidden="1" customWidth="1"/>
    <col min="12" max="15" width="15.5546875" style="581" hidden="1" customWidth="1"/>
    <col min="16" max="16" width="4" style="581" customWidth="1"/>
    <col min="17" max="19" width="18.44140625" style="581" customWidth="1"/>
    <col min="20" max="20" width="3.5546875" style="581" customWidth="1"/>
    <col min="21" max="21" width="18.44140625" style="581" customWidth="1"/>
    <col min="22" max="25" width="15.5546875" style="581" customWidth="1"/>
    <col min="26" max="256" width="9.109375" style="581"/>
    <col min="257" max="257" width="30.5546875" style="581" customWidth="1"/>
    <col min="258" max="271" width="0" style="581" hidden="1" customWidth="1"/>
    <col min="272" max="272" width="4" style="581" customWidth="1"/>
    <col min="273" max="276" width="18.44140625" style="581" customWidth="1"/>
    <col min="277" max="277" width="3.88671875" style="581" customWidth="1"/>
    <col min="278" max="281" width="15.5546875" style="581" customWidth="1"/>
    <col min="282" max="512" width="9.109375" style="581"/>
    <col min="513" max="513" width="30.5546875" style="581" customWidth="1"/>
    <col min="514" max="527" width="0" style="581" hidden="1" customWidth="1"/>
    <col min="528" max="528" width="4" style="581" customWidth="1"/>
    <col min="529" max="532" width="18.44140625" style="581" customWidth="1"/>
    <col min="533" max="533" width="3.88671875" style="581" customWidth="1"/>
    <col min="534" max="537" width="15.5546875" style="581" customWidth="1"/>
    <col min="538" max="768" width="9.109375" style="581"/>
    <col min="769" max="769" width="30.5546875" style="581" customWidth="1"/>
    <col min="770" max="783" width="0" style="581" hidden="1" customWidth="1"/>
    <col min="784" max="784" width="4" style="581" customWidth="1"/>
    <col min="785" max="788" width="18.44140625" style="581" customWidth="1"/>
    <col min="789" max="789" width="3.88671875" style="581" customWidth="1"/>
    <col min="790" max="793" width="15.5546875" style="581" customWidth="1"/>
    <col min="794" max="1024" width="9.109375" style="581"/>
    <col min="1025" max="1025" width="30.5546875" style="581" customWidth="1"/>
    <col min="1026" max="1039" width="0" style="581" hidden="1" customWidth="1"/>
    <col min="1040" max="1040" width="4" style="581" customWidth="1"/>
    <col min="1041" max="1044" width="18.44140625" style="581" customWidth="1"/>
    <col min="1045" max="1045" width="3.88671875" style="581" customWidth="1"/>
    <col min="1046" max="1049" width="15.5546875" style="581" customWidth="1"/>
    <col min="1050" max="1280" width="9.109375" style="581"/>
    <col min="1281" max="1281" width="30.5546875" style="581" customWidth="1"/>
    <col min="1282" max="1295" width="0" style="581" hidden="1" customWidth="1"/>
    <col min="1296" max="1296" width="4" style="581" customWidth="1"/>
    <col min="1297" max="1300" width="18.44140625" style="581" customWidth="1"/>
    <col min="1301" max="1301" width="3.88671875" style="581" customWidth="1"/>
    <col min="1302" max="1305" width="15.5546875" style="581" customWidth="1"/>
    <col min="1306" max="1536" width="9.109375" style="581"/>
    <col min="1537" max="1537" width="30.5546875" style="581" customWidth="1"/>
    <col min="1538" max="1551" width="0" style="581" hidden="1" customWidth="1"/>
    <col min="1552" max="1552" width="4" style="581" customWidth="1"/>
    <col min="1553" max="1556" width="18.44140625" style="581" customWidth="1"/>
    <col min="1557" max="1557" width="3.88671875" style="581" customWidth="1"/>
    <col min="1558" max="1561" width="15.5546875" style="581" customWidth="1"/>
    <col min="1562" max="1792" width="9.109375" style="581"/>
    <col min="1793" max="1793" width="30.5546875" style="581" customWidth="1"/>
    <col min="1794" max="1807" width="0" style="581" hidden="1" customWidth="1"/>
    <col min="1808" max="1808" width="4" style="581" customWidth="1"/>
    <col min="1809" max="1812" width="18.44140625" style="581" customWidth="1"/>
    <col min="1813" max="1813" width="3.88671875" style="581" customWidth="1"/>
    <col min="1814" max="1817" width="15.5546875" style="581" customWidth="1"/>
    <col min="1818" max="2048" width="9.109375" style="581"/>
    <col min="2049" max="2049" width="30.5546875" style="581" customWidth="1"/>
    <col min="2050" max="2063" width="0" style="581" hidden="1" customWidth="1"/>
    <col min="2064" max="2064" width="4" style="581" customWidth="1"/>
    <col min="2065" max="2068" width="18.44140625" style="581" customWidth="1"/>
    <col min="2069" max="2069" width="3.88671875" style="581" customWidth="1"/>
    <col min="2070" max="2073" width="15.5546875" style="581" customWidth="1"/>
    <col min="2074" max="2304" width="9.109375" style="581"/>
    <col min="2305" max="2305" width="30.5546875" style="581" customWidth="1"/>
    <col min="2306" max="2319" width="0" style="581" hidden="1" customWidth="1"/>
    <col min="2320" max="2320" width="4" style="581" customWidth="1"/>
    <col min="2321" max="2324" width="18.44140625" style="581" customWidth="1"/>
    <col min="2325" max="2325" width="3.88671875" style="581" customWidth="1"/>
    <col min="2326" max="2329" width="15.5546875" style="581" customWidth="1"/>
    <col min="2330" max="2560" width="9.109375" style="581"/>
    <col min="2561" max="2561" width="30.5546875" style="581" customWidth="1"/>
    <col min="2562" max="2575" width="0" style="581" hidden="1" customWidth="1"/>
    <col min="2576" max="2576" width="4" style="581" customWidth="1"/>
    <col min="2577" max="2580" width="18.44140625" style="581" customWidth="1"/>
    <col min="2581" max="2581" width="3.88671875" style="581" customWidth="1"/>
    <col min="2582" max="2585" width="15.5546875" style="581" customWidth="1"/>
    <col min="2586" max="2816" width="9.109375" style="581"/>
    <col min="2817" max="2817" width="30.5546875" style="581" customWidth="1"/>
    <col min="2818" max="2831" width="0" style="581" hidden="1" customWidth="1"/>
    <col min="2832" max="2832" width="4" style="581" customWidth="1"/>
    <col min="2833" max="2836" width="18.44140625" style="581" customWidth="1"/>
    <col min="2837" max="2837" width="3.88671875" style="581" customWidth="1"/>
    <col min="2838" max="2841" width="15.5546875" style="581" customWidth="1"/>
    <col min="2842" max="3072" width="9.109375" style="581"/>
    <col min="3073" max="3073" width="30.5546875" style="581" customWidth="1"/>
    <col min="3074" max="3087" width="0" style="581" hidden="1" customWidth="1"/>
    <col min="3088" max="3088" width="4" style="581" customWidth="1"/>
    <col min="3089" max="3092" width="18.44140625" style="581" customWidth="1"/>
    <col min="3093" max="3093" width="3.88671875" style="581" customWidth="1"/>
    <col min="3094" max="3097" width="15.5546875" style="581" customWidth="1"/>
    <col min="3098" max="3328" width="9.109375" style="581"/>
    <col min="3329" max="3329" width="30.5546875" style="581" customWidth="1"/>
    <col min="3330" max="3343" width="0" style="581" hidden="1" customWidth="1"/>
    <col min="3344" max="3344" width="4" style="581" customWidth="1"/>
    <col min="3345" max="3348" width="18.44140625" style="581" customWidth="1"/>
    <col min="3349" max="3349" width="3.88671875" style="581" customWidth="1"/>
    <col min="3350" max="3353" width="15.5546875" style="581" customWidth="1"/>
    <col min="3354" max="3584" width="9.109375" style="581"/>
    <col min="3585" max="3585" width="30.5546875" style="581" customWidth="1"/>
    <col min="3586" max="3599" width="0" style="581" hidden="1" customWidth="1"/>
    <col min="3600" max="3600" width="4" style="581" customWidth="1"/>
    <col min="3601" max="3604" width="18.44140625" style="581" customWidth="1"/>
    <col min="3605" max="3605" width="3.88671875" style="581" customWidth="1"/>
    <col min="3606" max="3609" width="15.5546875" style="581" customWidth="1"/>
    <col min="3610" max="3840" width="9.109375" style="581"/>
    <col min="3841" max="3841" width="30.5546875" style="581" customWidth="1"/>
    <col min="3842" max="3855" width="0" style="581" hidden="1" customWidth="1"/>
    <col min="3856" max="3856" width="4" style="581" customWidth="1"/>
    <col min="3857" max="3860" width="18.44140625" style="581" customWidth="1"/>
    <col min="3861" max="3861" width="3.88671875" style="581" customWidth="1"/>
    <col min="3862" max="3865" width="15.5546875" style="581" customWidth="1"/>
    <col min="3866" max="4096" width="9.109375" style="581"/>
    <col min="4097" max="4097" width="30.5546875" style="581" customWidth="1"/>
    <col min="4098" max="4111" width="0" style="581" hidden="1" customWidth="1"/>
    <col min="4112" max="4112" width="4" style="581" customWidth="1"/>
    <col min="4113" max="4116" width="18.44140625" style="581" customWidth="1"/>
    <col min="4117" max="4117" width="3.88671875" style="581" customWidth="1"/>
    <col min="4118" max="4121" width="15.5546875" style="581" customWidth="1"/>
    <col min="4122" max="4352" width="9.109375" style="581"/>
    <col min="4353" max="4353" width="30.5546875" style="581" customWidth="1"/>
    <col min="4354" max="4367" width="0" style="581" hidden="1" customWidth="1"/>
    <col min="4368" max="4368" width="4" style="581" customWidth="1"/>
    <col min="4369" max="4372" width="18.44140625" style="581" customWidth="1"/>
    <col min="4373" max="4373" width="3.88671875" style="581" customWidth="1"/>
    <col min="4374" max="4377" width="15.5546875" style="581" customWidth="1"/>
    <col min="4378" max="4608" width="9.109375" style="581"/>
    <col min="4609" max="4609" width="30.5546875" style="581" customWidth="1"/>
    <col min="4610" max="4623" width="0" style="581" hidden="1" customWidth="1"/>
    <col min="4624" max="4624" width="4" style="581" customWidth="1"/>
    <col min="4625" max="4628" width="18.44140625" style="581" customWidth="1"/>
    <col min="4629" max="4629" width="3.88671875" style="581" customWidth="1"/>
    <col min="4630" max="4633" width="15.5546875" style="581" customWidth="1"/>
    <col min="4634" max="4864" width="9.109375" style="581"/>
    <col min="4865" max="4865" width="30.5546875" style="581" customWidth="1"/>
    <col min="4866" max="4879" width="0" style="581" hidden="1" customWidth="1"/>
    <col min="4880" max="4880" width="4" style="581" customWidth="1"/>
    <col min="4881" max="4884" width="18.44140625" style="581" customWidth="1"/>
    <col min="4885" max="4885" width="3.88671875" style="581" customWidth="1"/>
    <col min="4886" max="4889" width="15.5546875" style="581" customWidth="1"/>
    <col min="4890" max="5120" width="9.109375" style="581"/>
    <col min="5121" max="5121" width="30.5546875" style="581" customWidth="1"/>
    <col min="5122" max="5135" width="0" style="581" hidden="1" customWidth="1"/>
    <col min="5136" max="5136" width="4" style="581" customWidth="1"/>
    <col min="5137" max="5140" width="18.44140625" style="581" customWidth="1"/>
    <col min="5141" max="5141" width="3.88671875" style="581" customWidth="1"/>
    <col min="5142" max="5145" width="15.5546875" style="581" customWidth="1"/>
    <col min="5146" max="5376" width="9.109375" style="581"/>
    <col min="5377" max="5377" width="30.5546875" style="581" customWidth="1"/>
    <col min="5378" max="5391" width="0" style="581" hidden="1" customWidth="1"/>
    <col min="5392" max="5392" width="4" style="581" customWidth="1"/>
    <col min="5393" max="5396" width="18.44140625" style="581" customWidth="1"/>
    <col min="5397" max="5397" width="3.88671875" style="581" customWidth="1"/>
    <col min="5398" max="5401" width="15.5546875" style="581" customWidth="1"/>
    <col min="5402" max="5632" width="9.109375" style="581"/>
    <col min="5633" max="5633" width="30.5546875" style="581" customWidth="1"/>
    <col min="5634" max="5647" width="0" style="581" hidden="1" customWidth="1"/>
    <col min="5648" max="5648" width="4" style="581" customWidth="1"/>
    <col min="5649" max="5652" width="18.44140625" style="581" customWidth="1"/>
    <col min="5653" max="5653" width="3.88671875" style="581" customWidth="1"/>
    <col min="5654" max="5657" width="15.5546875" style="581" customWidth="1"/>
    <col min="5658" max="5888" width="9.109375" style="581"/>
    <col min="5889" max="5889" width="30.5546875" style="581" customWidth="1"/>
    <col min="5890" max="5903" width="0" style="581" hidden="1" customWidth="1"/>
    <col min="5904" max="5904" width="4" style="581" customWidth="1"/>
    <col min="5905" max="5908" width="18.44140625" style="581" customWidth="1"/>
    <col min="5909" max="5909" width="3.88671875" style="581" customWidth="1"/>
    <col min="5910" max="5913" width="15.5546875" style="581" customWidth="1"/>
    <col min="5914" max="6144" width="9.109375" style="581"/>
    <col min="6145" max="6145" width="30.5546875" style="581" customWidth="1"/>
    <col min="6146" max="6159" width="0" style="581" hidden="1" customWidth="1"/>
    <col min="6160" max="6160" width="4" style="581" customWidth="1"/>
    <col min="6161" max="6164" width="18.44140625" style="581" customWidth="1"/>
    <col min="6165" max="6165" width="3.88671875" style="581" customWidth="1"/>
    <col min="6166" max="6169" width="15.5546875" style="581" customWidth="1"/>
    <col min="6170" max="6400" width="9.109375" style="581"/>
    <col min="6401" max="6401" width="30.5546875" style="581" customWidth="1"/>
    <col min="6402" max="6415" width="0" style="581" hidden="1" customWidth="1"/>
    <col min="6416" max="6416" width="4" style="581" customWidth="1"/>
    <col min="6417" max="6420" width="18.44140625" style="581" customWidth="1"/>
    <col min="6421" max="6421" width="3.88671875" style="581" customWidth="1"/>
    <col min="6422" max="6425" width="15.5546875" style="581" customWidth="1"/>
    <col min="6426" max="6656" width="9.109375" style="581"/>
    <col min="6657" max="6657" width="30.5546875" style="581" customWidth="1"/>
    <col min="6658" max="6671" width="0" style="581" hidden="1" customWidth="1"/>
    <col min="6672" max="6672" width="4" style="581" customWidth="1"/>
    <col min="6673" max="6676" width="18.44140625" style="581" customWidth="1"/>
    <col min="6677" max="6677" width="3.88671875" style="581" customWidth="1"/>
    <col min="6678" max="6681" width="15.5546875" style="581" customWidth="1"/>
    <col min="6682" max="6912" width="9.109375" style="581"/>
    <col min="6913" max="6913" width="30.5546875" style="581" customWidth="1"/>
    <col min="6914" max="6927" width="0" style="581" hidden="1" customWidth="1"/>
    <col min="6928" max="6928" width="4" style="581" customWidth="1"/>
    <col min="6929" max="6932" width="18.44140625" style="581" customWidth="1"/>
    <col min="6933" max="6933" width="3.88671875" style="581" customWidth="1"/>
    <col min="6934" max="6937" width="15.5546875" style="581" customWidth="1"/>
    <col min="6938" max="7168" width="9.109375" style="581"/>
    <col min="7169" max="7169" width="30.5546875" style="581" customWidth="1"/>
    <col min="7170" max="7183" width="0" style="581" hidden="1" customWidth="1"/>
    <col min="7184" max="7184" width="4" style="581" customWidth="1"/>
    <col min="7185" max="7188" width="18.44140625" style="581" customWidth="1"/>
    <col min="7189" max="7189" width="3.88671875" style="581" customWidth="1"/>
    <col min="7190" max="7193" width="15.5546875" style="581" customWidth="1"/>
    <col min="7194" max="7424" width="9.109375" style="581"/>
    <col min="7425" max="7425" width="30.5546875" style="581" customWidth="1"/>
    <col min="7426" max="7439" width="0" style="581" hidden="1" customWidth="1"/>
    <col min="7440" max="7440" width="4" style="581" customWidth="1"/>
    <col min="7441" max="7444" width="18.44140625" style="581" customWidth="1"/>
    <col min="7445" max="7445" width="3.88671875" style="581" customWidth="1"/>
    <col min="7446" max="7449" width="15.5546875" style="581" customWidth="1"/>
    <col min="7450" max="7680" width="9.109375" style="581"/>
    <col min="7681" max="7681" width="30.5546875" style="581" customWidth="1"/>
    <col min="7682" max="7695" width="0" style="581" hidden="1" customWidth="1"/>
    <col min="7696" max="7696" width="4" style="581" customWidth="1"/>
    <col min="7697" max="7700" width="18.44140625" style="581" customWidth="1"/>
    <col min="7701" max="7701" width="3.88671875" style="581" customWidth="1"/>
    <col min="7702" max="7705" width="15.5546875" style="581" customWidth="1"/>
    <col min="7706" max="7936" width="9.109375" style="581"/>
    <col min="7937" max="7937" width="30.5546875" style="581" customWidth="1"/>
    <col min="7938" max="7951" width="0" style="581" hidden="1" customWidth="1"/>
    <col min="7952" max="7952" width="4" style="581" customWidth="1"/>
    <col min="7953" max="7956" width="18.44140625" style="581" customWidth="1"/>
    <col min="7957" max="7957" width="3.88671875" style="581" customWidth="1"/>
    <col min="7958" max="7961" width="15.5546875" style="581" customWidth="1"/>
    <col min="7962" max="8192" width="9.109375" style="581"/>
    <col min="8193" max="8193" width="30.5546875" style="581" customWidth="1"/>
    <col min="8194" max="8207" width="0" style="581" hidden="1" customWidth="1"/>
    <col min="8208" max="8208" width="4" style="581" customWidth="1"/>
    <col min="8209" max="8212" width="18.44140625" style="581" customWidth="1"/>
    <col min="8213" max="8213" width="3.88671875" style="581" customWidth="1"/>
    <col min="8214" max="8217" width="15.5546875" style="581" customWidth="1"/>
    <col min="8218" max="8448" width="9.109375" style="581"/>
    <col min="8449" max="8449" width="30.5546875" style="581" customWidth="1"/>
    <col min="8450" max="8463" width="0" style="581" hidden="1" customWidth="1"/>
    <col min="8464" max="8464" width="4" style="581" customWidth="1"/>
    <col min="8465" max="8468" width="18.44140625" style="581" customWidth="1"/>
    <col min="8469" max="8469" width="3.88671875" style="581" customWidth="1"/>
    <col min="8470" max="8473" width="15.5546875" style="581" customWidth="1"/>
    <col min="8474" max="8704" width="9.109375" style="581"/>
    <col min="8705" max="8705" width="30.5546875" style="581" customWidth="1"/>
    <col min="8706" max="8719" width="0" style="581" hidden="1" customWidth="1"/>
    <col min="8720" max="8720" width="4" style="581" customWidth="1"/>
    <col min="8721" max="8724" width="18.44140625" style="581" customWidth="1"/>
    <col min="8725" max="8725" width="3.88671875" style="581" customWidth="1"/>
    <col min="8726" max="8729" width="15.5546875" style="581" customWidth="1"/>
    <col min="8730" max="8960" width="9.109375" style="581"/>
    <col min="8961" max="8961" width="30.5546875" style="581" customWidth="1"/>
    <col min="8962" max="8975" width="0" style="581" hidden="1" customWidth="1"/>
    <col min="8976" max="8976" width="4" style="581" customWidth="1"/>
    <col min="8977" max="8980" width="18.44140625" style="581" customWidth="1"/>
    <col min="8981" max="8981" width="3.88671875" style="581" customWidth="1"/>
    <col min="8982" max="8985" width="15.5546875" style="581" customWidth="1"/>
    <col min="8986" max="9216" width="9.109375" style="581"/>
    <col min="9217" max="9217" width="30.5546875" style="581" customWidth="1"/>
    <col min="9218" max="9231" width="0" style="581" hidden="1" customWidth="1"/>
    <col min="9232" max="9232" width="4" style="581" customWidth="1"/>
    <col min="9233" max="9236" width="18.44140625" style="581" customWidth="1"/>
    <col min="9237" max="9237" width="3.88671875" style="581" customWidth="1"/>
    <col min="9238" max="9241" width="15.5546875" style="581" customWidth="1"/>
    <col min="9242" max="9472" width="9.109375" style="581"/>
    <col min="9473" max="9473" width="30.5546875" style="581" customWidth="1"/>
    <col min="9474" max="9487" width="0" style="581" hidden="1" customWidth="1"/>
    <col min="9488" max="9488" width="4" style="581" customWidth="1"/>
    <col min="9489" max="9492" width="18.44140625" style="581" customWidth="1"/>
    <col min="9493" max="9493" width="3.88671875" style="581" customWidth="1"/>
    <col min="9494" max="9497" width="15.5546875" style="581" customWidth="1"/>
    <col min="9498" max="9728" width="9.109375" style="581"/>
    <col min="9729" max="9729" width="30.5546875" style="581" customWidth="1"/>
    <col min="9730" max="9743" width="0" style="581" hidden="1" customWidth="1"/>
    <col min="9744" max="9744" width="4" style="581" customWidth="1"/>
    <col min="9745" max="9748" width="18.44140625" style="581" customWidth="1"/>
    <col min="9749" max="9749" width="3.88671875" style="581" customWidth="1"/>
    <col min="9750" max="9753" width="15.5546875" style="581" customWidth="1"/>
    <col min="9754" max="9984" width="9.109375" style="581"/>
    <col min="9985" max="9985" width="30.5546875" style="581" customWidth="1"/>
    <col min="9986" max="9999" width="0" style="581" hidden="1" customWidth="1"/>
    <col min="10000" max="10000" width="4" style="581" customWidth="1"/>
    <col min="10001" max="10004" width="18.44140625" style="581" customWidth="1"/>
    <col min="10005" max="10005" width="3.88671875" style="581" customWidth="1"/>
    <col min="10006" max="10009" width="15.5546875" style="581" customWidth="1"/>
    <col min="10010" max="10240" width="9.109375" style="581"/>
    <col min="10241" max="10241" width="30.5546875" style="581" customWidth="1"/>
    <col min="10242" max="10255" width="0" style="581" hidden="1" customWidth="1"/>
    <col min="10256" max="10256" width="4" style="581" customWidth="1"/>
    <col min="10257" max="10260" width="18.44140625" style="581" customWidth="1"/>
    <col min="10261" max="10261" width="3.88671875" style="581" customWidth="1"/>
    <col min="10262" max="10265" width="15.5546875" style="581" customWidth="1"/>
    <col min="10266" max="10496" width="9.109375" style="581"/>
    <col min="10497" max="10497" width="30.5546875" style="581" customWidth="1"/>
    <col min="10498" max="10511" width="0" style="581" hidden="1" customWidth="1"/>
    <col min="10512" max="10512" width="4" style="581" customWidth="1"/>
    <col min="10513" max="10516" width="18.44140625" style="581" customWidth="1"/>
    <col min="10517" max="10517" width="3.88671875" style="581" customWidth="1"/>
    <col min="10518" max="10521" width="15.5546875" style="581" customWidth="1"/>
    <col min="10522" max="10752" width="9.109375" style="581"/>
    <col min="10753" max="10753" width="30.5546875" style="581" customWidth="1"/>
    <col min="10754" max="10767" width="0" style="581" hidden="1" customWidth="1"/>
    <col min="10768" max="10768" width="4" style="581" customWidth="1"/>
    <col min="10769" max="10772" width="18.44140625" style="581" customWidth="1"/>
    <col min="10773" max="10773" width="3.88671875" style="581" customWidth="1"/>
    <col min="10774" max="10777" width="15.5546875" style="581" customWidth="1"/>
    <col min="10778" max="11008" width="9.109375" style="581"/>
    <col min="11009" max="11009" width="30.5546875" style="581" customWidth="1"/>
    <col min="11010" max="11023" width="0" style="581" hidden="1" customWidth="1"/>
    <col min="11024" max="11024" width="4" style="581" customWidth="1"/>
    <col min="11025" max="11028" width="18.44140625" style="581" customWidth="1"/>
    <col min="11029" max="11029" width="3.88671875" style="581" customWidth="1"/>
    <col min="11030" max="11033" width="15.5546875" style="581" customWidth="1"/>
    <col min="11034" max="11264" width="9.109375" style="581"/>
    <col min="11265" max="11265" width="30.5546875" style="581" customWidth="1"/>
    <col min="11266" max="11279" width="0" style="581" hidden="1" customWidth="1"/>
    <col min="11280" max="11280" width="4" style="581" customWidth="1"/>
    <col min="11281" max="11284" width="18.44140625" style="581" customWidth="1"/>
    <col min="11285" max="11285" width="3.88671875" style="581" customWidth="1"/>
    <col min="11286" max="11289" width="15.5546875" style="581" customWidth="1"/>
    <col min="11290" max="11520" width="9.109375" style="581"/>
    <col min="11521" max="11521" width="30.5546875" style="581" customWidth="1"/>
    <col min="11522" max="11535" width="0" style="581" hidden="1" customWidth="1"/>
    <col min="11536" max="11536" width="4" style="581" customWidth="1"/>
    <col min="11537" max="11540" width="18.44140625" style="581" customWidth="1"/>
    <col min="11541" max="11541" width="3.88671875" style="581" customWidth="1"/>
    <col min="11542" max="11545" width="15.5546875" style="581" customWidth="1"/>
    <col min="11546" max="11776" width="9.109375" style="581"/>
    <col min="11777" max="11777" width="30.5546875" style="581" customWidth="1"/>
    <col min="11778" max="11791" width="0" style="581" hidden="1" customWidth="1"/>
    <col min="11792" max="11792" width="4" style="581" customWidth="1"/>
    <col min="11793" max="11796" width="18.44140625" style="581" customWidth="1"/>
    <col min="11797" max="11797" width="3.88671875" style="581" customWidth="1"/>
    <col min="11798" max="11801" width="15.5546875" style="581" customWidth="1"/>
    <col min="11802" max="12032" width="9.109375" style="581"/>
    <col min="12033" max="12033" width="30.5546875" style="581" customWidth="1"/>
    <col min="12034" max="12047" width="0" style="581" hidden="1" customWidth="1"/>
    <col min="12048" max="12048" width="4" style="581" customWidth="1"/>
    <col min="12049" max="12052" width="18.44140625" style="581" customWidth="1"/>
    <col min="12053" max="12053" width="3.88671875" style="581" customWidth="1"/>
    <col min="12054" max="12057" width="15.5546875" style="581" customWidth="1"/>
    <col min="12058" max="12288" width="9.109375" style="581"/>
    <col min="12289" max="12289" width="30.5546875" style="581" customWidth="1"/>
    <col min="12290" max="12303" width="0" style="581" hidden="1" customWidth="1"/>
    <col min="12304" max="12304" width="4" style="581" customWidth="1"/>
    <col min="12305" max="12308" width="18.44140625" style="581" customWidth="1"/>
    <col min="12309" max="12309" width="3.88671875" style="581" customWidth="1"/>
    <col min="12310" max="12313" width="15.5546875" style="581" customWidth="1"/>
    <col min="12314" max="12544" width="9.109375" style="581"/>
    <col min="12545" max="12545" width="30.5546875" style="581" customWidth="1"/>
    <col min="12546" max="12559" width="0" style="581" hidden="1" customWidth="1"/>
    <col min="12560" max="12560" width="4" style="581" customWidth="1"/>
    <col min="12561" max="12564" width="18.44140625" style="581" customWidth="1"/>
    <col min="12565" max="12565" width="3.88671875" style="581" customWidth="1"/>
    <col min="12566" max="12569" width="15.5546875" style="581" customWidth="1"/>
    <col min="12570" max="12800" width="9.109375" style="581"/>
    <col min="12801" max="12801" width="30.5546875" style="581" customWidth="1"/>
    <col min="12802" max="12815" width="0" style="581" hidden="1" customWidth="1"/>
    <col min="12816" max="12816" width="4" style="581" customWidth="1"/>
    <col min="12817" max="12820" width="18.44140625" style="581" customWidth="1"/>
    <col min="12821" max="12821" width="3.88671875" style="581" customWidth="1"/>
    <col min="12822" max="12825" width="15.5546875" style="581" customWidth="1"/>
    <col min="12826" max="13056" width="9.109375" style="581"/>
    <col min="13057" max="13057" width="30.5546875" style="581" customWidth="1"/>
    <col min="13058" max="13071" width="0" style="581" hidden="1" customWidth="1"/>
    <col min="13072" max="13072" width="4" style="581" customWidth="1"/>
    <col min="13073" max="13076" width="18.44140625" style="581" customWidth="1"/>
    <col min="13077" max="13077" width="3.88671875" style="581" customWidth="1"/>
    <col min="13078" max="13081" width="15.5546875" style="581" customWidth="1"/>
    <col min="13082" max="13312" width="9.109375" style="581"/>
    <col min="13313" max="13313" width="30.5546875" style="581" customWidth="1"/>
    <col min="13314" max="13327" width="0" style="581" hidden="1" customWidth="1"/>
    <col min="13328" max="13328" width="4" style="581" customWidth="1"/>
    <col min="13329" max="13332" width="18.44140625" style="581" customWidth="1"/>
    <col min="13333" max="13333" width="3.88671875" style="581" customWidth="1"/>
    <col min="13334" max="13337" width="15.5546875" style="581" customWidth="1"/>
    <col min="13338" max="13568" width="9.109375" style="581"/>
    <col min="13569" max="13569" width="30.5546875" style="581" customWidth="1"/>
    <col min="13570" max="13583" width="0" style="581" hidden="1" customWidth="1"/>
    <col min="13584" max="13584" width="4" style="581" customWidth="1"/>
    <col min="13585" max="13588" width="18.44140625" style="581" customWidth="1"/>
    <col min="13589" max="13589" width="3.88671875" style="581" customWidth="1"/>
    <col min="13590" max="13593" width="15.5546875" style="581" customWidth="1"/>
    <col min="13594" max="13824" width="9.109375" style="581"/>
    <col min="13825" max="13825" width="30.5546875" style="581" customWidth="1"/>
    <col min="13826" max="13839" width="0" style="581" hidden="1" customWidth="1"/>
    <col min="13840" max="13840" width="4" style="581" customWidth="1"/>
    <col min="13841" max="13844" width="18.44140625" style="581" customWidth="1"/>
    <col min="13845" max="13845" width="3.88671875" style="581" customWidth="1"/>
    <col min="13846" max="13849" width="15.5546875" style="581" customWidth="1"/>
    <col min="13850" max="14080" width="9.109375" style="581"/>
    <col min="14081" max="14081" width="30.5546875" style="581" customWidth="1"/>
    <col min="14082" max="14095" width="0" style="581" hidden="1" customWidth="1"/>
    <col min="14096" max="14096" width="4" style="581" customWidth="1"/>
    <col min="14097" max="14100" width="18.44140625" style="581" customWidth="1"/>
    <col min="14101" max="14101" width="3.88671875" style="581" customWidth="1"/>
    <col min="14102" max="14105" width="15.5546875" style="581" customWidth="1"/>
    <col min="14106" max="14336" width="9.109375" style="581"/>
    <col min="14337" max="14337" width="30.5546875" style="581" customWidth="1"/>
    <col min="14338" max="14351" width="0" style="581" hidden="1" customWidth="1"/>
    <col min="14352" max="14352" width="4" style="581" customWidth="1"/>
    <col min="14353" max="14356" width="18.44140625" style="581" customWidth="1"/>
    <col min="14357" max="14357" width="3.88671875" style="581" customWidth="1"/>
    <col min="14358" max="14361" width="15.5546875" style="581" customWidth="1"/>
    <col min="14362" max="14592" width="9.109375" style="581"/>
    <col min="14593" max="14593" width="30.5546875" style="581" customWidth="1"/>
    <col min="14594" max="14607" width="0" style="581" hidden="1" customWidth="1"/>
    <col min="14608" max="14608" width="4" style="581" customWidth="1"/>
    <col min="14609" max="14612" width="18.44140625" style="581" customWidth="1"/>
    <col min="14613" max="14613" width="3.88671875" style="581" customWidth="1"/>
    <col min="14614" max="14617" width="15.5546875" style="581" customWidth="1"/>
    <col min="14618" max="14848" width="9.109375" style="581"/>
    <col min="14849" max="14849" width="30.5546875" style="581" customWidth="1"/>
    <col min="14850" max="14863" width="0" style="581" hidden="1" customWidth="1"/>
    <col min="14864" max="14864" width="4" style="581" customWidth="1"/>
    <col min="14865" max="14868" width="18.44140625" style="581" customWidth="1"/>
    <col min="14869" max="14869" width="3.88671875" style="581" customWidth="1"/>
    <col min="14870" max="14873" width="15.5546875" style="581" customWidth="1"/>
    <col min="14874" max="15104" width="9.109375" style="581"/>
    <col min="15105" max="15105" width="30.5546875" style="581" customWidth="1"/>
    <col min="15106" max="15119" width="0" style="581" hidden="1" customWidth="1"/>
    <col min="15120" max="15120" width="4" style="581" customWidth="1"/>
    <col min="15121" max="15124" width="18.44140625" style="581" customWidth="1"/>
    <col min="15125" max="15125" width="3.88671875" style="581" customWidth="1"/>
    <col min="15126" max="15129" width="15.5546875" style="581" customWidth="1"/>
    <col min="15130" max="15360" width="9.109375" style="581"/>
    <col min="15361" max="15361" width="30.5546875" style="581" customWidth="1"/>
    <col min="15362" max="15375" width="0" style="581" hidden="1" customWidth="1"/>
    <col min="15376" max="15376" width="4" style="581" customWidth="1"/>
    <col min="15377" max="15380" width="18.44140625" style="581" customWidth="1"/>
    <col min="15381" max="15381" width="3.88671875" style="581" customWidth="1"/>
    <col min="15382" max="15385" width="15.5546875" style="581" customWidth="1"/>
    <col min="15386" max="15616" width="9.109375" style="581"/>
    <col min="15617" max="15617" width="30.5546875" style="581" customWidth="1"/>
    <col min="15618" max="15631" width="0" style="581" hidden="1" customWidth="1"/>
    <col min="15632" max="15632" width="4" style="581" customWidth="1"/>
    <col min="15633" max="15636" width="18.44140625" style="581" customWidth="1"/>
    <col min="15637" max="15637" width="3.88671875" style="581" customWidth="1"/>
    <col min="15638" max="15641" width="15.5546875" style="581" customWidth="1"/>
    <col min="15642" max="15872" width="9.109375" style="581"/>
    <col min="15873" max="15873" width="30.5546875" style="581" customWidth="1"/>
    <col min="15874" max="15887" width="0" style="581" hidden="1" customWidth="1"/>
    <col min="15888" max="15888" width="4" style="581" customWidth="1"/>
    <col min="15889" max="15892" width="18.44140625" style="581" customWidth="1"/>
    <col min="15893" max="15893" width="3.88671875" style="581" customWidth="1"/>
    <col min="15894" max="15897" width="15.5546875" style="581" customWidth="1"/>
    <col min="15898" max="16128" width="9.109375" style="581"/>
    <col min="16129" max="16129" width="30.5546875" style="581" customWidth="1"/>
    <col min="16130" max="16143" width="0" style="581" hidden="1" customWidth="1"/>
    <col min="16144" max="16144" width="4" style="581" customWidth="1"/>
    <col min="16145" max="16148" width="18.44140625" style="581" customWidth="1"/>
    <col min="16149" max="16149" width="3.88671875" style="581" customWidth="1"/>
    <col min="16150" max="16153" width="15.5546875" style="581" customWidth="1"/>
    <col min="16154" max="16384" width="9.109375" style="581"/>
  </cols>
  <sheetData>
    <row r="1" spans="1:35" ht="17.399999999999999" x14ac:dyDescent="0.3">
      <c r="A1" s="580" t="s">
        <v>344</v>
      </c>
      <c r="Q1" s="580"/>
      <c r="R1" s="580"/>
      <c r="S1" s="580"/>
      <c r="T1" s="580"/>
      <c r="U1" s="580"/>
    </row>
    <row r="2" spans="1:35" ht="17.399999999999999" x14ac:dyDescent="0.3">
      <c r="A2" s="580"/>
      <c r="Q2" s="580"/>
      <c r="R2" s="580"/>
      <c r="S2" s="580"/>
      <c r="T2" s="580"/>
      <c r="U2" s="580"/>
      <c r="X2" s="582"/>
    </row>
    <row r="3" spans="1:35" ht="13.8" thickBot="1" x14ac:dyDescent="0.3">
      <c r="E3" s="582"/>
      <c r="U3" s="938"/>
      <c r="V3" s="938"/>
      <c r="W3" s="938"/>
    </row>
    <row r="4" spans="1:35" ht="15" customHeight="1" x14ac:dyDescent="0.25">
      <c r="A4" s="583"/>
      <c r="B4" s="1064" t="s">
        <v>53</v>
      </c>
      <c r="C4" s="1064"/>
      <c r="D4" s="1064"/>
      <c r="E4" s="1064"/>
      <c r="F4" s="583"/>
      <c r="G4" s="1065" t="s">
        <v>54</v>
      </c>
      <c r="H4" s="1065"/>
      <c r="I4" s="1065"/>
      <c r="J4" s="1065"/>
      <c r="K4" s="583"/>
      <c r="L4" s="1065" t="s">
        <v>55</v>
      </c>
      <c r="M4" s="1065"/>
      <c r="N4" s="1065"/>
      <c r="O4" s="1065"/>
      <c r="P4" s="583"/>
      <c r="Q4" s="1065" t="s">
        <v>56</v>
      </c>
      <c r="R4" s="1065"/>
      <c r="S4" s="1065"/>
      <c r="T4" s="939"/>
      <c r="U4" s="1064" t="s">
        <v>57</v>
      </c>
      <c r="V4" s="1064"/>
      <c r="W4" s="1064"/>
      <c r="X4" s="582"/>
    </row>
    <row r="5" spans="1:35" s="586" customFormat="1" ht="39.6" x14ac:dyDescent="0.25">
      <c r="A5" s="840"/>
      <c r="B5" s="840" t="s">
        <v>168</v>
      </c>
      <c r="C5" s="840" t="s">
        <v>169</v>
      </c>
      <c r="D5" s="840" t="s">
        <v>170</v>
      </c>
      <c r="E5" s="840" t="s">
        <v>171</v>
      </c>
      <c r="F5" s="840"/>
      <c r="G5" s="840" t="s">
        <v>168</v>
      </c>
      <c r="H5" s="840" t="s">
        <v>172</v>
      </c>
      <c r="I5" s="840" t="s">
        <v>170</v>
      </c>
      <c r="J5" s="840" t="s">
        <v>171</v>
      </c>
      <c r="K5" s="840"/>
      <c r="L5" s="840" t="s">
        <v>168</v>
      </c>
      <c r="M5" s="840" t="s">
        <v>172</v>
      </c>
      <c r="N5" s="840" t="s">
        <v>170</v>
      </c>
      <c r="O5" s="840" t="s">
        <v>171</v>
      </c>
      <c r="P5" s="840"/>
      <c r="Q5" s="991" t="s">
        <v>173</v>
      </c>
      <c r="R5" s="991" t="s">
        <v>174</v>
      </c>
      <c r="S5" s="991" t="s">
        <v>321</v>
      </c>
      <c r="T5" s="842"/>
      <c r="U5" s="840" t="s">
        <v>173</v>
      </c>
      <c r="V5" s="840" t="s">
        <v>174</v>
      </c>
      <c r="W5" s="991" t="s">
        <v>321</v>
      </c>
      <c r="X5" s="582"/>
      <c r="Y5" s="581"/>
      <c r="Z5" s="581"/>
      <c r="AA5" s="581"/>
      <c r="AB5" s="581"/>
      <c r="AC5" s="581"/>
      <c r="AD5" s="581"/>
      <c r="AE5" s="581"/>
      <c r="AF5" s="581"/>
      <c r="AG5" s="581"/>
      <c r="AH5" s="581"/>
      <c r="AI5" s="581"/>
    </row>
    <row r="6" spans="1:35" x14ac:dyDescent="0.25">
      <c r="A6" s="589" t="s">
        <v>136</v>
      </c>
      <c r="B6" s="194"/>
      <c r="C6" s="194"/>
      <c r="D6" s="194"/>
      <c r="E6" s="194"/>
      <c r="F6" s="590"/>
      <c r="G6" s="591"/>
      <c r="H6" s="194"/>
      <c r="I6" s="194"/>
      <c r="J6" s="591"/>
      <c r="K6" s="590"/>
      <c r="L6" s="591"/>
      <c r="M6" s="194"/>
      <c r="N6" s="591"/>
      <c r="O6" s="194"/>
      <c r="P6" s="590"/>
      <c r="T6" s="617"/>
      <c r="X6" s="582"/>
      <c r="Y6" s="582"/>
      <c r="Z6" s="582"/>
      <c r="AA6" s="582"/>
      <c r="AB6" s="582"/>
      <c r="AC6" s="582"/>
      <c r="AD6" s="582"/>
      <c r="AE6" s="582"/>
      <c r="AF6" s="582"/>
      <c r="AG6" s="582"/>
      <c r="AH6" s="582"/>
      <c r="AI6" s="582"/>
    </row>
    <row r="7" spans="1:35" x14ac:dyDescent="0.25">
      <c r="A7" s="597"/>
      <c r="B7" s="195"/>
      <c r="C7" s="195"/>
      <c r="D7" s="195"/>
      <c r="E7" s="195"/>
      <c r="F7" s="598"/>
      <c r="G7" s="195"/>
      <c r="H7" s="195"/>
      <c r="I7" s="195"/>
      <c r="J7" s="195"/>
      <c r="K7" s="598"/>
      <c r="L7" s="195"/>
      <c r="M7" s="195"/>
      <c r="N7" s="195"/>
      <c r="O7" s="195"/>
      <c r="P7" s="598"/>
      <c r="Q7" s="195">
        <f>'Table 7 - AWDL MOJ'!Q7+'Table 7 - AWDL NOMS'!Q7</f>
        <v>655623.97468816815</v>
      </c>
      <c r="R7" s="195">
        <f>'Table 7 - AWDL MOJ'!R7+'Table 7 - AWDL NOMS'!R7</f>
        <v>64177.311319835528</v>
      </c>
      <c r="S7" s="603">
        <f>Q7/R7</f>
        <v>10.215821778833728</v>
      </c>
      <c r="T7" s="591"/>
      <c r="U7" s="195">
        <f>'Table 7 - AWDL MOJ'!V7+'Table 7 - AWDL NOMS'!V7</f>
        <v>613496.02838628262</v>
      </c>
      <c r="V7" s="195">
        <f>'Table 7 - AWDL MOJ'!W7+'Table 7 - AWDL NOMS'!W7</f>
        <v>64444.804535038333</v>
      </c>
      <c r="W7" s="603">
        <f>U7/V7</f>
        <v>9.519712765250576</v>
      </c>
    </row>
    <row r="8" spans="1:35" x14ac:dyDescent="0.25">
      <c r="A8" s="589" t="s">
        <v>10</v>
      </c>
      <c r="B8" s="194"/>
      <c r="C8" s="194"/>
      <c r="D8" s="194"/>
      <c r="E8" s="194"/>
      <c r="F8" s="599"/>
      <c r="G8" s="194"/>
      <c r="H8" s="194"/>
      <c r="I8" s="194"/>
      <c r="J8" s="194"/>
      <c r="K8" s="599"/>
      <c r="L8" s="194"/>
      <c r="M8" s="194"/>
      <c r="N8" s="194"/>
      <c r="O8" s="194"/>
      <c r="P8" s="599"/>
      <c r="Q8" s="194"/>
      <c r="R8" s="194"/>
      <c r="S8" s="591"/>
      <c r="T8" s="194"/>
      <c r="U8" s="194"/>
      <c r="V8" s="194"/>
      <c r="W8" s="591"/>
      <c r="Y8" s="582"/>
      <c r="Z8" s="582"/>
      <c r="AA8" s="582"/>
      <c r="AB8" s="582"/>
      <c r="AC8" s="582"/>
      <c r="AD8" s="582"/>
      <c r="AE8" s="582"/>
      <c r="AF8" s="582"/>
      <c r="AG8" s="582"/>
      <c r="AH8" s="582"/>
      <c r="AI8" s="582"/>
    </row>
    <row r="9" spans="1:35" x14ac:dyDescent="0.25">
      <c r="A9" s="600" t="s">
        <v>11</v>
      </c>
      <c r="B9" s="194"/>
      <c r="C9" s="194"/>
      <c r="D9" s="194"/>
      <c r="E9" s="194"/>
      <c r="F9" s="590"/>
      <c r="G9" s="591"/>
      <c r="H9" s="194"/>
      <c r="I9" s="194"/>
      <c r="J9" s="591"/>
      <c r="K9" s="590"/>
      <c r="L9" s="591"/>
      <c r="M9" s="194"/>
      <c r="N9" s="591"/>
      <c r="O9" s="194"/>
      <c r="P9" s="590"/>
      <c r="Q9" s="143">
        <f>'Table 7 - AWDL MOJ'!Q10+'Table 7 - AWDL NOMS'!Q10</f>
        <v>335850.14025791979</v>
      </c>
      <c r="R9" s="143">
        <f>'Table 7 - AWDL MOJ'!R10+'Table 7 - AWDL NOMS'!R10</f>
        <v>32171.165998538356</v>
      </c>
      <c r="S9" s="591">
        <f t="shared" ref="S9:S32" si="0">Q9/R9</f>
        <v>10.439476774736066</v>
      </c>
      <c r="T9" s="591"/>
      <c r="U9" s="194">
        <f>'Table 7 - AWDL MOJ'!V10+'Table 7 - AWDL NOMS'!V10</f>
        <v>324936.1395399326</v>
      </c>
      <c r="V9" s="194">
        <f>'Table 7 - AWDL MOJ'!W10+'Table 7 - AWDL NOMS'!W10</f>
        <v>33278.095030568446</v>
      </c>
      <c r="W9" s="591">
        <f t="shared" ref="W9:W32" si="1">U9/V9</f>
        <v>9.7642650290364941</v>
      </c>
      <c r="X9" s="582"/>
      <c r="Y9" s="582"/>
      <c r="Z9" s="582"/>
      <c r="AA9" s="582"/>
      <c r="AB9" s="582"/>
      <c r="AC9" s="582"/>
      <c r="AD9" s="582"/>
      <c r="AE9" s="582"/>
      <c r="AF9" s="582"/>
      <c r="AG9" s="582"/>
      <c r="AH9" s="582"/>
      <c r="AI9" s="582"/>
    </row>
    <row r="10" spans="1:35" x14ac:dyDescent="0.25">
      <c r="A10" s="601" t="s">
        <v>12</v>
      </c>
      <c r="B10" s="195"/>
      <c r="C10" s="195"/>
      <c r="D10" s="195"/>
      <c r="E10" s="195"/>
      <c r="F10" s="602"/>
      <c r="G10" s="603"/>
      <c r="H10" s="195"/>
      <c r="I10" s="195"/>
      <c r="J10" s="603"/>
      <c r="K10" s="602"/>
      <c r="L10" s="603"/>
      <c r="M10" s="195"/>
      <c r="N10" s="603"/>
      <c r="O10" s="195"/>
      <c r="P10" s="602"/>
      <c r="Q10" s="154">
        <f>'Table 7 - AWDL MOJ'!Q11+'Table 7 - AWDL NOMS'!Q11</f>
        <v>319773.83443024842</v>
      </c>
      <c r="R10" s="154">
        <f>'Table 7 - AWDL MOJ'!R11+'Table 7 - AWDL NOMS'!R11</f>
        <v>32006.145321297208</v>
      </c>
      <c r="S10" s="603">
        <f t="shared" si="0"/>
        <v>9.991013638792289</v>
      </c>
      <c r="T10" s="591"/>
      <c r="U10" s="195">
        <f>'Table 7 - AWDL MOJ'!V11+'Table 7 - AWDL NOMS'!V11</f>
        <v>288559.88884634996</v>
      </c>
      <c r="V10" s="195">
        <f>'Table 7 - AWDL MOJ'!W11+'Table 7 - AWDL NOMS'!W11</f>
        <v>31166.709504469884</v>
      </c>
      <c r="W10" s="603">
        <f t="shared" si="1"/>
        <v>9.2585933335363855</v>
      </c>
      <c r="X10" s="582"/>
    </row>
    <row r="11" spans="1:35" x14ac:dyDescent="0.25">
      <c r="A11" s="589" t="s">
        <v>13</v>
      </c>
      <c r="B11" s="194"/>
      <c r="C11" s="194"/>
      <c r="D11" s="194"/>
      <c r="E11" s="194"/>
      <c r="F11" s="599"/>
      <c r="G11" s="194"/>
      <c r="H11" s="194"/>
      <c r="I11" s="194"/>
      <c r="J11" s="194"/>
      <c r="K11" s="599"/>
      <c r="L11" s="194"/>
      <c r="M11" s="194"/>
      <c r="N11" s="194"/>
      <c r="O11" s="194"/>
      <c r="P11" s="599"/>
      <c r="Q11" s="143"/>
      <c r="R11" s="143"/>
      <c r="S11" s="591"/>
      <c r="T11" s="194"/>
      <c r="U11" s="194"/>
      <c r="V11" s="194"/>
      <c r="W11" s="591"/>
      <c r="Y11" s="582"/>
      <c r="Z11" s="582"/>
      <c r="AA11" s="582"/>
      <c r="AB11" s="582"/>
      <c r="AC11" s="582"/>
      <c r="AD11" s="582"/>
      <c r="AE11" s="582"/>
      <c r="AF11" s="582"/>
      <c r="AG11" s="582"/>
      <c r="AH11" s="582"/>
      <c r="AI11" s="582"/>
    </row>
    <row r="12" spans="1:35" x14ac:dyDescent="0.25">
      <c r="A12" s="600" t="s">
        <v>14</v>
      </c>
      <c r="B12" s="194"/>
      <c r="C12" s="194"/>
      <c r="D12" s="194"/>
      <c r="E12" s="194"/>
      <c r="F12" s="590"/>
      <c r="G12" s="591"/>
      <c r="H12" s="194"/>
      <c r="I12" s="194"/>
      <c r="J12" s="591"/>
      <c r="K12" s="590"/>
      <c r="L12" s="591"/>
      <c r="M12" s="194"/>
      <c r="N12" s="591"/>
      <c r="O12" s="194"/>
      <c r="P12" s="590"/>
      <c r="Q12" s="143">
        <f>'Table 7 - AWDL MOJ'!Q13+'Table 7 - AWDL NOMS'!Q13</f>
        <v>49888.941823424189</v>
      </c>
      <c r="R12" s="143">
        <f>'Table 7 - AWDL MOJ'!R13+'Table 7 - AWDL NOMS'!R13</f>
        <v>6801.9015522959398</v>
      </c>
      <c r="S12" s="591">
        <f t="shared" si="0"/>
        <v>7.3345580555461707</v>
      </c>
      <c r="T12" s="591"/>
      <c r="U12" s="194">
        <f>'Table 7 - AWDL MOJ'!V13+'Table 7 - AWDL NOMS'!V13</f>
        <v>49690.552970715464</v>
      </c>
      <c r="V12" s="194">
        <f>'Table 7 - AWDL MOJ'!W13+'Table 7 - AWDL NOMS'!W13</f>
        <v>7998.534907646319</v>
      </c>
      <c r="W12" s="591">
        <f t="shared" si="1"/>
        <v>6.2124568492178529</v>
      </c>
      <c r="X12" s="582"/>
      <c r="Y12" s="582"/>
      <c r="AA12" s="582"/>
    </row>
    <row r="13" spans="1:35" x14ac:dyDescent="0.25">
      <c r="A13" s="600" t="s">
        <v>15</v>
      </c>
      <c r="B13" s="194"/>
      <c r="C13" s="194"/>
      <c r="D13" s="194"/>
      <c r="E13" s="194"/>
      <c r="F13" s="590"/>
      <c r="G13" s="591"/>
      <c r="H13" s="194"/>
      <c r="I13" s="194"/>
      <c r="J13" s="591"/>
      <c r="K13" s="590"/>
      <c r="L13" s="591"/>
      <c r="M13" s="194"/>
      <c r="N13" s="591"/>
      <c r="O13" s="194"/>
      <c r="P13" s="590"/>
      <c r="Q13" s="143">
        <f>'Table 7 - AWDL MOJ'!Q14+'Table 7 - AWDL NOMS'!Q14</f>
        <v>126203.3280457199</v>
      </c>
      <c r="R13" s="143">
        <f>'Table 7 - AWDL MOJ'!R14+'Table 7 - AWDL NOMS'!R14</f>
        <v>14195.635566772224</v>
      </c>
      <c r="S13" s="591">
        <f t="shared" si="0"/>
        <v>8.8902907835366314</v>
      </c>
      <c r="T13" s="591"/>
      <c r="U13" s="194">
        <f>'Table 7 - AWDL MOJ'!V14+'Table 7 - AWDL NOMS'!V14</f>
        <v>117641.62720210804</v>
      </c>
      <c r="V13" s="194">
        <f>'Table 7 - AWDL MOJ'!W14+'Table 7 - AWDL NOMS'!W14</f>
        <v>14599.469851874388</v>
      </c>
      <c r="W13" s="591">
        <f t="shared" si="1"/>
        <v>8.0579382947254299</v>
      </c>
      <c r="X13" s="582"/>
      <c r="Y13" s="582"/>
      <c r="AA13" s="582"/>
    </row>
    <row r="14" spans="1:35" x14ac:dyDescent="0.25">
      <c r="A14" s="600" t="s">
        <v>16</v>
      </c>
      <c r="B14" s="194"/>
      <c r="C14" s="194"/>
      <c r="D14" s="194"/>
      <c r="E14" s="194"/>
      <c r="F14" s="590"/>
      <c r="G14" s="591"/>
      <c r="H14" s="194"/>
      <c r="I14" s="194"/>
      <c r="J14" s="591"/>
      <c r="K14" s="590"/>
      <c r="L14" s="591"/>
      <c r="M14" s="194"/>
      <c r="N14" s="591"/>
      <c r="O14" s="194"/>
      <c r="P14" s="590"/>
      <c r="Q14" s="143">
        <f>'Table 7 - AWDL MOJ'!Q15+'Table 7 - AWDL NOMS'!Q15</f>
        <v>202663.35350594413</v>
      </c>
      <c r="R14" s="143">
        <f>'Table 7 - AWDL MOJ'!R15+'Table 7 - AWDL NOMS'!R15</f>
        <v>19307.684272483013</v>
      </c>
      <c r="S14" s="591">
        <f t="shared" si="0"/>
        <v>10.496512717207446</v>
      </c>
      <c r="T14" s="591"/>
      <c r="U14" s="194">
        <f>'Table 7 - AWDL MOJ'!V15+'Table 7 - AWDL NOMS'!V15</f>
        <v>180337.28133184498</v>
      </c>
      <c r="V14" s="194">
        <f>'Table 7 - AWDL MOJ'!W15+'Table 7 - AWDL NOMS'!W15</f>
        <v>18040.182748342486</v>
      </c>
      <c r="W14" s="591">
        <f t="shared" si="1"/>
        <v>9.9964220899266767</v>
      </c>
      <c r="X14" s="582"/>
      <c r="Y14" s="582"/>
      <c r="AA14" s="582"/>
    </row>
    <row r="15" spans="1:35" x14ac:dyDescent="0.25">
      <c r="A15" s="600" t="s">
        <v>17</v>
      </c>
      <c r="B15" s="194"/>
      <c r="C15" s="194"/>
      <c r="D15" s="194"/>
      <c r="E15" s="194"/>
      <c r="F15" s="590"/>
      <c r="G15" s="591"/>
      <c r="H15" s="194"/>
      <c r="I15" s="194"/>
      <c r="J15" s="591"/>
      <c r="K15" s="590"/>
      <c r="L15" s="591"/>
      <c r="M15" s="194"/>
      <c r="N15" s="591"/>
      <c r="O15" s="194"/>
      <c r="P15" s="590"/>
      <c r="Q15" s="143">
        <f>'Table 7 - AWDL MOJ'!Q16+'Table 7 - AWDL NOMS'!Q16</f>
        <v>208772.0454997849</v>
      </c>
      <c r="R15" s="143">
        <f>'Table 7 - AWDL MOJ'!R16+'Table 7 - AWDL NOMS'!R16</f>
        <v>18820.661707418938</v>
      </c>
      <c r="S15" s="591">
        <f t="shared" si="0"/>
        <v>11.092704855190549</v>
      </c>
      <c r="T15" s="591"/>
      <c r="U15" s="194">
        <f>'Table 7 - AWDL MOJ'!V16+'Table 7 - AWDL NOMS'!V16</f>
        <v>200981.05872436083</v>
      </c>
      <c r="V15" s="194">
        <f>'Table 7 - AWDL MOJ'!W16+'Table 7 - AWDL NOMS'!W16</f>
        <v>19045.172346886779</v>
      </c>
      <c r="W15" s="591">
        <f t="shared" si="1"/>
        <v>10.552861116912613</v>
      </c>
      <c r="X15" s="582"/>
      <c r="Y15" s="582"/>
      <c r="AA15" s="582"/>
    </row>
    <row r="16" spans="1:35" x14ac:dyDescent="0.25">
      <c r="A16" s="601" t="s">
        <v>18</v>
      </c>
      <c r="B16" s="195"/>
      <c r="C16" s="195"/>
      <c r="D16" s="195"/>
      <c r="E16" s="195"/>
      <c r="F16" s="602"/>
      <c r="G16" s="603"/>
      <c r="H16" s="195"/>
      <c r="I16" s="195"/>
      <c r="J16" s="603"/>
      <c r="K16" s="602"/>
      <c r="L16" s="603"/>
      <c r="M16" s="195"/>
      <c r="N16" s="603"/>
      <c r="O16" s="195"/>
      <c r="P16" s="602"/>
      <c r="Q16" s="154">
        <f>'Table 7 - AWDL MOJ'!Q17+'Table 7 - AWDL NOMS'!Q17</f>
        <v>67498.178400164266</v>
      </c>
      <c r="R16" s="154">
        <f>'Table 7 - AWDL MOJ'!R17+'Table 7 - AWDL NOMS'!R17</f>
        <v>5051.4282208653722</v>
      </c>
      <c r="S16" s="603">
        <f t="shared" si="0"/>
        <v>13.362196877579505</v>
      </c>
      <c r="T16" s="591"/>
      <c r="U16" s="195">
        <f>'Table 7 - AWDL MOJ'!V17+'Table 7 - AWDL NOMS'!V17</f>
        <v>64845.508157251403</v>
      </c>
      <c r="V16" s="195">
        <f>'Table 7 - AWDL MOJ'!W17+'Table 7 - AWDL NOMS'!W17</f>
        <v>4761.4446802883995</v>
      </c>
      <c r="W16" s="603">
        <f t="shared" si="1"/>
        <v>13.618872529528943</v>
      </c>
      <c r="X16" s="582"/>
      <c r="Y16" s="582"/>
      <c r="AA16" s="582"/>
    </row>
    <row r="17" spans="1:27" x14ac:dyDescent="0.25">
      <c r="A17" s="589" t="s">
        <v>137</v>
      </c>
      <c r="B17" s="194"/>
      <c r="C17" s="194"/>
      <c r="D17" s="194"/>
      <c r="E17" s="599"/>
      <c r="F17" s="599"/>
      <c r="G17" s="590"/>
      <c r="H17" s="599"/>
      <c r="I17" s="599"/>
      <c r="J17" s="590"/>
      <c r="K17" s="599"/>
      <c r="L17" s="590"/>
      <c r="M17" s="599"/>
      <c r="N17" s="590"/>
      <c r="O17" s="599"/>
      <c r="P17" s="599"/>
      <c r="Q17" s="143"/>
      <c r="R17" s="143"/>
      <c r="S17" s="591"/>
      <c r="T17" s="590"/>
      <c r="U17" s="194"/>
      <c r="V17" s="194"/>
      <c r="W17" s="591"/>
    </row>
    <row r="18" spans="1:27" x14ac:dyDescent="0.25">
      <c r="A18" s="600" t="s">
        <v>21</v>
      </c>
      <c r="B18" s="194"/>
      <c r="C18" s="194"/>
      <c r="D18" s="194"/>
      <c r="E18" s="194"/>
      <c r="F18" s="607"/>
      <c r="G18" s="591"/>
      <c r="H18" s="194"/>
      <c r="I18" s="194"/>
      <c r="J18" s="591"/>
      <c r="K18" s="607"/>
      <c r="L18" s="591"/>
      <c r="M18" s="194"/>
      <c r="N18" s="591"/>
      <c r="O18" s="194"/>
      <c r="P18" s="607"/>
      <c r="Q18" s="143">
        <f>'Table 7 - AWDL MOJ'!Q20+'Table 7 - AWDL NOMS'!Q20</f>
        <v>54589.02428595259</v>
      </c>
      <c r="R18" s="143">
        <f>'Table 7 - AWDL MOJ'!R20+'Table 7 - AWDL NOMS'!R20</f>
        <v>5412.111774744375</v>
      </c>
      <c r="S18" s="591">
        <f t="shared" si="0"/>
        <v>10.08645544622569</v>
      </c>
      <c r="T18" s="591"/>
      <c r="U18" s="194">
        <f>'Table 7 - AWDL MOJ'!V20+'Table 7 - AWDL NOMS'!V20</f>
        <v>51716.562733657076</v>
      </c>
      <c r="V18" s="194">
        <f>'Table 7 - AWDL MOJ'!W20+'Table 7 - AWDL NOMS'!W20</f>
        <v>5863.8297202403082</v>
      </c>
      <c r="W18" s="591">
        <f t="shared" si="1"/>
        <v>8.8195880850949493</v>
      </c>
      <c r="X18" s="582"/>
      <c r="Y18" s="582"/>
      <c r="AA18" s="582"/>
    </row>
    <row r="19" spans="1:27" x14ac:dyDescent="0.25">
      <c r="A19" s="608" t="s">
        <v>22</v>
      </c>
      <c r="B19" s="194"/>
      <c r="C19" s="194"/>
      <c r="D19" s="194"/>
      <c r="E19" s="194"/>
      <c r="F19" s="609"/>
      <c r="G19" s="591"/>
      <c r="H19" s="194"/>
      <c r="I19" s="194"/>
      <c r="J19" s="591"/>
      <c r="K19" s="609"/>
      <c r="L19" s="591"/>
      <c r="M19" s="194"/>
      <c r="N19" s="591"/>
      <c r="O19" s="194"/>
      <c r="P19" s="609"/>
      <c r="Q19" s="143"/>
      <c r="R19" s="143"/>
      <c r="S19" s="591"/>
      <c r="T19" s="591"/>
      <c r="U19" s="194"/>
      <c r="V19" s="194"/>
      <c r="W19" s="591"/>
    </row>
    <row r="20" spans="1:27" x14ac:dyDescent="0.25">
      <c r="A20" s="608" t="s">
        <v>23</v>
      </c>
      <c r="B20" s="610"/>
      <c r="C20" s="610"/>
      <c r="D20" s="610"/>
      <c r="E20" s="610"/>
      <c r="F20" s="611"/>
      <c r="G20" s="612"/>
      <c r="H20" s="610"/>
      <c r="I20" s="610"/>
      <c r="J20" s="612"/>
      <c r="K20" s="611"/>
      <c r="L20" s="612"/>
      <c r="M20" s="610"/>
      <c r="N20" s="612"/>
      <c r="O20" s="610"/>
      <c r="P20" s="611"/>
      <c r="Q20" s="143">
        <f>'Table 7 - AWDL MOJ'!Q22+'Table 7 - AWDL NOMS'!Q22</f>
        <v>21559.321097485397</v>
      </c>
      <c r="R20" s="143">
        <f>'Table 7 - AWDL MOJ'!R22+'Table 7 - AWDL NOMS'!R22</f>
        <v>2200.0710152048637</v>
      </c>
      <c r="S20" s="591">
        <f t="shared" si="0"/>
        <v>9.799375087661824</v>
      </c>
      <c r="T20" s="591"/>
      <c r="U20" s="194">
        <f>'Table 7 - AWDL MOJ'!V22+'Table 7 - AWDL NOMS'!V22</f>
        <v>21422.314085560531</v>
      </c>
      <c r="V20" s="194">
        <f>'Table 7 - AWDL MOJ'!W22+'Table 7 - AWDL NOMS'!W22</f>
        <v>2433.079445440716</v>
      </c>
      <c r="W20" s="591">
        <f t="shared" si="1"/>
        <v>8.8046093709365909</v>
      </c>
      <c r="X20" s="582"/>
      <c r="Y20" s="582"/>
      <c r="AA20" s="582"/>
    </row>
    <row r="21" spans="1:27" x14ac:dyDescent="0.25">
      <c r="A21" s="608" t="s">
        <v>24</v>
      </c>
      <c r="B21" s="610"/>
      <c r="C21" s="610"/>
      <c r="D21" s="610"/>
      <c r="E21" s="610"/>
      <c r="F21" s="611"/>
      <c r="G21" s="612"/>
      <c r="H21" s="610"/>
      <c r="I21" s="610"/>
      <c r="J21" s="612"/>
      <c r="K21" s="611"/>
      <c r="L21" s="612"/>
      <c r="M21" s="610"/>
      <c r="N21" s="612"/>
      <c r="O21" s="610"/>
      <c r="P21" s="611"/>
      <c r="Q21" s="143">
        <f>'Table 7 - AWDL MOJ'!Q23+'Table 7 - AWDL NOMS'!Q23</f>
        <v>22781.602059944271</v>
      </c>
      <c r="R21" s="143">
        <f>'Table 7 - AWDL MOJ'!R23+'Table 7 - AWDL NOMS'!R23</f>
        <v>2101.39280540867</v>
      </c>
      <c r="S21" s="591">
        <f t="shared" si="0"/>
        <v>10.841191614108434</v>
      </c>
      <c r="T21" s="591"/>
      <c r="U21" s="194">
        <f>'Table 7 - AWDL MOJ'!V23+'Table 7 - AWDL NOMS'!V23</f>
        <v>19950.649945151636</v>
      </c>
      <c r="V21" s="194">
        <f>'Table 7 - AWDL MOJ'!W23+'Table 7 - AWDL NOMS'!W23</f>
        <v>2242.8957711220146</v>
      </c>
      <c r="W21" s="591">
        <f t="shared" si="1"/>
        <v>8.8950410456083162</v>
      </c>
      <c r="X21" s="582"/>
      <c r="Y21" s="582"/>
      <c r="AA21" s="582"/>
    </row>
    <row r="22" spans="1:27" x14ac:dyDescent="0.25">
      <c r="A22" s="608" t="s">
        <v>25</v>
      </c>
      <c r="B22" s="610"/>
      <c r="C22" s="610"/>
      <c r="D22" s="610"/>
      <c r="E22" s="610"/>
      <c r="F22" s="611"/>
      <c r="G22" s="612"/>
      <c r="H22" s="610"/>
      <c r="I22" s="610"/>
      <c r="J22" s="612"/>
      <c r="K22" s="611"/>
      <c r="L22" s="612"/>
      <c r="M22" s="610"/>
      <c r="N22" s="612"/>
      <c r="O22" s="610"/>
      <c r="P22" s="611"/>
      <c r="Q22" s="143">
        <f>'Table 7 - AWDL MOJ'!Q24+'Table 7 - AWDL NOMS'!Q24</f>
        <v>3898.1920671072171</v>
      </c>
      <c r="R22" s="143">
        <f>'Table 7 - AWDL MOJ'!R24+'Table 7 - AWDL NOMS'!R24</f>
        <v>425.58355446446444</v>
      </c>
      <c r="S22" s="591">
        <f t="shared" si="0"/>
        <v>9.1596398080102741</v>
      </c>
      <c r="T22" s="591"/>
      <c r="U22" s="194">
        <f>'Table 7 - AWDL MOJ'!V24+'Table 7 - AWDL NOMS'!V24</f>
        <v>3120.9861795287602</v>
      </c>
      <c r="V22" s="194">
        <f>'Table 7 - AWDL MOJ'!W24+'Table 7 - AWDL NOMS'!W24</f>
        <v>417.07320028246693</v>
      </c>
      <c r="W22" s="591">
        <f t="shared" si="1"/>
        <v>7.4830657482068892</v>
      </c>
      <c r="X22" s="582"/>
      <c r="Y22" s="582"/>
      <c r="AA22" s="582"/>
    </row>
    <row r="23" spans="1:27" x14ac:dyDescent="0.25">
      <c r="A23" s="608" t="s">
        <v>26</v>
      </c>
      <c r="B23" s="610"/>
      <c r="C23" s="610"/>
      <c r="D23" s="610"/>
      <c r="E23" s="610"/>
      <c r="F23" s="611"/>
      <c r="G23" s="612"/>
      <c r="H23" s="610"/>
      <c r="I23" s="610"/>
      <c r="J23" s="612"/>
      <c r="K23" s="611"/>
      <c r="L23" s="612"/>
      <c r="M23" s="610"/>
      <c r="N23" s="612"/>
      <c r="O23" s="610"/>
      <c r="P23" s="611"/>
      <c r="Q23" s="143">
        <f>'Table 7 - AWDL MOJ'!Q25+'Table 7 - AWDL NOMS'!Q25</f>
        <v>6349.9090614157012</v>
      </c>
      <c r="R23" s="143">
        <f>'Table 7 - AWDL MOJ'!R25+'Table 7 - AWDL NOMS'!R25</f>
        <v>685.06439966637402</v>
      </c>
      <c r="S23" s="591">
        <f t="shared" si="0"/>
        <v>9.269068812374579</v>
      </c>
      <c r="T23" s="591"/>
      <c r="U23" s="194">
        <f>'Table 7 - AWDL MOJ'!V25+'Table 7 - AWDL NOMS'!V25</f>
        <v>7222.6125234161582</v>
      </c>
      <c r="V23" s="194">
        <f>'Table 7 - AWDL MOJ'!W25+'Table 7 - AWDL NOMS'!W25</f>
        <v>770.78130339511847</v>
      </c>
      <c r="W23" s="591">
        <f t="shared" si="1"/>
        <v>9.3705081994103558</v>
      </c>
      <c r="X23" s="582"/>
      <c r="Y23" s="582"/>
      <c r="AA23" s="582"/>
    </row>
    <row r="24" spans="1:27" x14ac:dyDescent="0.25">
      <c r="A24" s="600" t="s">
        <v>27</v>
      </c>
      <c r="B24" s="194"/>
      <c r="C24" s="194"/>
      <c r="D24" s="194"/>
      <c r="E24" s="194"/>
      <c r="F24" s="607"/>
      <c r="G24" s="591"/>
      <c r="H24" s="194"/>
      <c r="I24" s="194"/>
      <c r="J24" s="591"/>
      <c r="K24" s="607"/>
      <c r="L24" s="591"/>
      <c r="M24" s="194"/>
      <c r="N24" s="591"/>
      <c r="O24" s="194"/>
      <c r="P24" s="607"/>
      <c r="Q24" s="143">
        <f>'Table 7 - AWDL MOJ'!Q26+'Table 7 - AWDL NOMS'!Q26</f>
        <v>460382.54392999888</v>
      </c>
      <c r="R24" s="143">
        <f>'Table 7 - AWDL MOJ'!R26+'Table 7 - AWDL NOMS'!R26</f>
        <v>43472.494532359444</v>
      </c>
      <c r="S24" s="591">
        <f t="shared" si="0"/>
        <v>10.590203044072059</v>
      </c>
      <c r="T24" s="591"/>
      <c r="U24" s="194">
        <f>'Table 7 - AWDL MOJ'!V26+'Table 7 - AWDL NOMS'!V26</f>
        <v>412201.64325779909</v>
      </c>
      <c r="V24" s="194">
        <f>'Table 7 - AWDL MOJ'!W26+'Table 7 - AWDL NOMS'!W26</f>
        <v>43201.299437417532</v>
      </c>
      <c r="W24" s="591">
        <f t="shared" si="1"/>
        <v>9.5414177033013683</v>
      </c>
      <c r="X24" s="582"/>
      <c r="Y24" s="582"/>
      <c r="AA24" s="582"/>
    </row>
    <row r="25" spans="1:27" x14ac:dyDescent="0.25">
      <c r="A25" s="446" t="s">
        <v>333</v>
      </c>
      <c r="B25" s="194"/>
      <c r="C25" s="194"/>
      <c r="D25" s="194"/>
      <c r="E25" s="194"/>
      <c r="F25" s="607"/>
      <c r="G25" s="591"/>
      <c r="H25" s="194"/>
      <c r="I25" s="194"/>
      <c r="J25" s="591"/>
      <c r="K25" s="607"/>
      <c r="L25" s="591"/>
      <c r="M25" s="194"/>
      <c r="N25" s="591"/>
      <c r="O25" s="194"/>
      <c r="P25" s="607"/>
      <c r="Q25" s="143">
        <f>'Table 7 - AWDL MOJ'!Q27+'Table 7 - AWDL NOMS'!Q27</f>
        <v>140652.4064722161</v>
      </c>
      <c r="R25" s="143">
        <f>'Table 7 - AWDL MOJ'!R27+'Table 7 - AWDL NOMS'!R27</f>
        <v>15292.705012731676</v>
      </c>
      <c r="S25" s="591">
        <f t="shared" si="0"/>
        <v>9.1973530094982134</v>
      </c>
      <c r="T25" s="591"/>
      <c r="U25" s="194">
        <f>'Table 7 - AWDL MOJ'!V27+'Table 7 - AWDL NOMS'!V27</f>
        <v>149577.82239482558</v>
      </c>
      <c r="V25" s="194">
        <f>'Table 7 - AWDL MOJ'!W27+'Table 7 - AWDL NOMS'!W27</f>
        <v>15379.675377380448</v>
      </c>
      <c r="W25" s="591">
        <f t="shared" si="1"/>
        <v>9.7256813765273691</v>
      </c>
      <c r="X25" s="582"/>
      <c r="Y25" s="582"/>
      <c r="AA25" s="582"/>
    </row>
    <row r="26" spans="1:27" x14ac:dyDescent="0.25">
      <c r="A26" s="660"/>
      <c r="B26" s="194"/>
      <c r="C26" s="194"/>
      <c r="D26" s="194"/>
      <c r="E26" s="194"/>
      <c r="F26" s="607"/>
      <c r="G26" s="591"/>
      <c r="H26" s="194"/>
      <c r="I26" s="194"/>
      <c r="J26" s="591"/>
      <c r="K26" s="607"/>
      <c r="L26" s="591"/>
      <c r="M26" s="194"/>
      <c r="N26" s="591"/>
      <c r="O26" s="194"/>
      <c r="P26" s="607"/>
      <c r="Q26" s="143"/>
      <c r="R26" s="143"/>
      <c r="S26" s="591"/>
      <c r="T26" s="591"/>
      <c r="U26" s="194"/>
      <c r="V26" s="194"/>
      <c r="W26" s="591"/>
      <c r="X26" s="582"/>
      <c r="Y26" s="582"/>
      <c r="AA26" s="582"/>
    </row>
    <row r="27" spans="1:27" ht="15.6" x14ac:dyDescent="0.25">
      <c r="A27" s="505" t="s">
        <v>312</v>
      </c>
      <c r="B27" s="566"/>
      <c r="C27" s="566"/>
      <c r="D27" s="566"/>
      <c r="E27" s="526"/>
      <c r="F27" s="599"/>
      <c r="G27" s="526"/>
      <c r="H27" s="526"/>
      <c r="I27" s="526"/>
      <c r="J27" s="526"/>
      <c r="K27" s="599"/>
      <c r="L27" s="526"/>
      <c r="M27" s="526"/>
      <c r="N27" s="526"/>
      <c r="O27" s="526"/>
      <c r="P27" s="505"/>
      <c r="Q27" s="715">
        <f>('6 AWDL'!Q7-'6 AWDL'!Q25)/'6 AWDL'!Q7</f>
        <v>0.78546787197781465</v>
      </c>
      <c r="R27" s="715">
        <f>('6 AWDL'!R7-'6 AWDL'!R25)/'6 AWDL'!R7</f>
        <v>0.76171165949102171</v>
      </c>
      <c r="S27" s="715"/>
      <c r="T27" s="591"/>
      <c r="U27" s="715">
        <f>(U7-U25)/U7</f>
        <v>0.75618779018297877</v>
      </c>
      <c r="V27" s="715">
        <f>(V7-V25)/V7</f>
        <v>0.7613511983108181</v>
      </c>
      <c r="W27" s="715"/>
      <c r="X27" s="582"/>
      <c r="Y27" s="582"/>
      <c r="AA27" s="582"/>
    </row>
    <row r="28" spans="1:27" x14ac:dyDescent="0.25">
      <c r="A28" s="660"/>
      <c r="B28" s="194"/>
      <c r="C28" s="194"/>
      <c r="D28" s="194"/>
      <c r="E28" s="194"/>
      <c r="F28" s="607"/>
      <c r="G28" s="591"/>
      <c r="H28" s="194"/>
      <c r="I28" s="194"/>
      <c r="J28" s="591"/>
      <c r="K28" s="607"/>
      <c r="L28" s="591"/>
      <c r="M28" s="194"/>
      <c r="N28" s="591"/>
      <c r="O28" s="194"/>
      <c r="P28" s="607"/>
      <c r="Q28" s="143"/>
      <c r="R28" s="143"/>
      <c r="S28" s="591"/>
      <c r="T28" s="591"/>
      <c r="U28" s="194"/>
      <c r="V28" s="194"/>
      <c r="W28" s="591"/>
      <c r="X28" s="582"/>
      <c r="Y28" s="582"/>
      <c r="AA28" s="582"/>
    </row>
    <row r="29" spans="1:27" x14ac:dyDescent="0.25">
      <c r="A29" s="661" t="s">
        <v>175</v>
      </c>
      <c r="B29" s="662"/>
      <c r="C29" s="662"/>
      <c r="D29" s="662"/>
      <c r="E29" s="663"/>
      <c r="F29" s="663"/>
      <c r="G29" s="664"/>
      <c r="H29" s="663"/>
      <c r="I29" s="663"/>
      <c r="J29" s="664"/>
      <c r="K29" s="663"/>
      <c r="L29" s="664"/>
      <c r="M29" s="663"/>
      <c r="N29" s="664"/>
      <c r="O29" s="663"/>
      <c r="P29" s="663"/>
      <c r="Q29" s="665"/>
      <c r="R29" s="665"/>
      <c r="S29" s="666"/>
      <c r="T29" s="591"/>
      <c r="U29" s="662"/>
      <c r="V29" s="662"/>
      <c r="W29" s="666"/>
    </row>
    <row r="30" spans="1:27" x14ac:dyDescent="0.25">
      <c r="A30" s="600" t="s">
        <v>30</v>
      </c>
      <c r="B30" s="194"/>
      <c r="C30" s="194"/>
      <c r="D30" s="194"/>
      <c r="E30" s="194"/>
      <c r="F30" s="607"/>
      <c r="G30" s="591"/>
      <c r="H30" s="194"/>
      <c r="I30" s="194"/>
      <c r="J30" s="591"/>
      <c r="K30" s="607"/>
      <c r="L30" s="194"/>
      <c r="M30" s="194"/>
      <c r="N30" s="591"/>
      <c r="O30" s="194"/>
      <c r="P30" s="607"/>
      <c r="Q30" s="143">
        <f>'Table 7 - AWDL MOJ'!Q30+'Table 7 - AWDL NOMS'!Q30</f>
        <v>59380.593463250741</v>
      </c>
      <c r="R30" s="143">
        <f>'Table 7 - AWDL MOJ'!R30+'Table 7 - AWDL NOMS'!R30</f>
        <v>2305.6706434398684</v>
      </c>
      <c r="S30" s="591">
        <f t="shared" si="0"/>
        <v>25.754152542212122</v>
      </c>
      <c r="T30" s="591"/>
      <c r="U30" s="194">
        <f>'Table 7 - AWDL MOJ'!V30+'Table 7 - AWDL NOMS'!V30</f>
        <v>52656.629406583786</v>
      </c>
      <c r="V30" s="194">
        <f>'Table 7 - AWDL MOJ'!W30+'Table 7 - AWDL NOMS'!W30</f>
        <v>2686.5756859126823</v>
      </c>
      <c r="W30" s="591">
        <f t="shared" si="1"/>
        <v>19.59990544196982</v>
      </c>
      <c r="X30" s="582"/>
      <c r="Y30" s="582"/>
      <c r="AA30" s="582"/>
    </row>
    <row r="31" spans="1:27" x14ac:dyDescent="0.25">
      <c r="A31" s="600" t="s">
        <v>31</v>
      </c>
      <c r="B31" s="194"/>
      <c r="C31" s="194"/>
      <c r="D31" s="194"/>
      <c r="E31" s="194"/>
      <c r="F31" s="607"/>
      <c r="G31" s="591"/>
      <c r="H31" s="194"/>
      <c r="I31" s="194"/>
      <c r="J31" s="591"/>
      <c r="K31" s="607"/>
      <c r="L31" s="194"/>
      <c r="M31" s="194"/>
      <c r="N31" s="591"/>
      <c r="O31" s="194"/>
      <c r="P31" s="607"/>
      <c r="Q31" s="143">
        <f>'Table 7 - AWDL MOJ'!Q31+'Table 7 - AWDL NOMS'!Q31</f>
        <v>322332.16106703971</v>
      </c>
      <c r="R31" s="143">
        <f>'Table 7 - AWDL MOJ'!R31+'Table 7 - AWDL NOMS'!R31</f>
        <v>34480.603250201093</v>
      </c>
      <c r="S31" s="591">
        <f t="shared" si="0"/>
        <v>9.3482169882036459</v>
      </c>
      <c r="T31" s="591"/>
      <c r="U31" s="194">
        <f>'Table 7 - AWDL MOJ'!V31+'Table 7 - AWDL NOMS'!V31</f>
        <v>301259.26724625798</v>
      </c>
      <c r="V31" s="194">
        <f>'Table 7 - AWDL MOJ'!W31+'Table 7 - AWDL NOMS'!W31</f>
        <v>36481.392627053378</v>
      </c>
      <c r="W31" s="591">
        <f t="shared" si="1"/>
        <v>8.2578883521802346</v>
      </c>
      <c r="X31" s="582"/>
      <c r="Y31" s="582"/>
      <c r="AA31" s="582"/>
    </row>
    <row r="32" spans="1:27" x14ac:dyDescent="0.25">
      <c r="A32" s="446" t="s">
        <v>343</v>
      </c>
      <c r="B32" s="194"/>
      <c r="C32" s="194"/>
      <c r="D32" s="194"/>
      <c r="E32" s="194"/>
      <c r="F32" s="607"/>
      <c r="G32" s="591"/>
      <c r="H32" s="194"/>
      <c r="I32" s="194"/>
      <c r="J32" s="591"/>
      <c r="K32" s="607"/>
      <c r="L32" s="194"/>
      <c r="M32" s="194"/>
      <c r="N32" s="591"/>
      <c r="O32" s="194"/>
      <c r="P32" s="607"/>
      <c r="Q32" s="143">
        <f>'Table 7 - AWDL MOJ'!Q32+'Table 7 - AWDL NOMS'!Q32</f>
        <v>273911.22015787766</v>
      </c>
      <c r="R32" s="143">
        <f>'Table 7 - AWDL MOJ'!R32+'Table 7 - AWDL NOMS'!R32</f>
        <v>27391.037426194562</v>
      </c>
      <c r="S32" s="591">
        <f t="shared" si="0"/>
        <v>10.000030882215919</v>
      </c>
      <c r="T32" s="591"/>
      <c r="U32" s="194">
        <f>'Table 7 - AWDL MOJ'!V32+'Table 7 - AWDL NOMS'!V32</f>
        <v>259580.13173344033</v>
      </c>
      <c r="V32" s="194">
        <f>'Table 7 - AWDL MOJ'!W32+'Table 7 - AWDL NOMS'!W32</f>
        <v>25276.836222072288</v>
      </c>
      <c r="W32" s="591">
        <f t="shared" si="1"/>
        <v>10.269486634042011</v>
      </c>
      <c r="X32" s="582"/>
      <c r="Y32" s="582"/>
      <c r="AA32" s="582"/>
    </row>
    <row r="33" spans="1:27" x14ac:dyDescent="0.25">
      <c r="A33" s="660"/>
      <c r="B33" s="194"/>
      <c r="C33" s="194"/>
      <c r="D33" s="194"/>
      <c r="E33" s="194"/>
      <c r="F33" s="607"/>
      <c r="G33" s="591"/>
      <c r="H33" s="194"/>
      <c r="I33" s="194"/>
      <c r="J33" s="591"/>
      <c r="K33" s="607"/>
      <c r="L33" s="194"/>
      <c r="M33" s="194"/>
      <c r="N33" s="591"/>
      <c r="O33" s="194"/>
      <c r="P33" s="607"/>
      <c r="Q33" s="143"/>
      <c r="R33" s="143"/>
      <c r="S33" s="591"/>
      <c r="T33" s="591"/>
      <c r="U33" s="194"/>
      <c r="V33" s="194"/>
      <c r="W33" s="591"/>
      <c r="X33" s="582"/>
      <c r="Y33" s="582"/>
      <c r="AA33" s="582"/>
    </row>
    <row r="34" spans="1:27" ht="15.6" x14ac:dyDescent="0.25">
      <c r="A34" s="505" t="s">
        <v>312</v>
      </c>
      <c r="B34" s="572"/>
      <c r="C34" s="532"/>
      <c r="D34" s="508"/>
      <c r="E34" s="573"/>
      <c r="F34" s="574"/>
      <c r="G34" s="579"/>
      <c r="H34" s="526"/>
      <c r="I34" s="526"/>
      <c r="J34" s="526"/>
      <c r="K34" s="609"/>
      <c r="L34" s="526"/>
      <c r="M34" s="526"/>
      <c r="N34" s="526"/>
      <c r="O34" s="526"/>
      <c r="P34" s="505"/>
      <c r="Q34" s="715">
        <f>(Q7-Q32)/Q7</f>
        <v>0.58221292885429188</v>
      </c>
      <c r="R34" s="715">
        <f>(R7-R32)/R7</f>
        <v>0.5731974920281725</v>
      </c>
      <c r="S34" s="715"/>
      <c r="T34" s="591"/>
      <c r="U34" s="715">
        <f>(U7-U32)/U7</f>
        <v>0.57688376171524636</v>
      </c>
      <c r="V34" s="715">
        <f>(V7-V32)/V7</f>
        <v>0.60777542263582474</v>
      </c>
      <c r="W34" s="715"/>
      <c r="X34" s="582"/>
      <c r="Y34" s="582"/>
      <c r="AA34" s="582"/>
    </row>
    <row r="35" spans="1:27" ht="13.8" thickBot="1" x14ac:dyDescent="0.3">
      <c r="A35" s="621"/>
      <c r="B35" s="622"/>
      <c r="C35" s="622"/>
      <c r="D35" s="622"/>
      <c r="E35" s="622"/>
      <c r="F35" s="623"/>
      <c r="G35" s="624"/>
      <c r="H35" s="622"/>
      <c r="I35" s="622"/>
      <c r="J35" s="624"/>
      <c r="K35" s="623"/>
      <c r="L35" s="622"/>
      <c r="M35" s="622"/>
      <c r="N35" s="624"/>
      <c r="O35" s="622"/>
      <c r="P35" s="623"/>
      <c r="Q35" s="876"/>
      <c r="R35" s="876"/>
      <c r="S35" s="729"/>
      <c r="T35" s="729"/>
      <c r="U35" s="876"/>
      <c r="V35" s="730"/>
      <c r="W35" s="730"/>
      <c r="X35" s="582"/>
      <c r="Y35" s="582"/>
      <c r="AA35" s="582"/>
    </row>
    <row r="36" spans="1:27" x14ac:dyDescent="0.25">
      <c r="A36" s="617"/>
      <c r="B36" s="588"/>
      <c r="C36" s="588"/>
      <c r="D36" s="588"/>
      <c r="E36" s="588"/>
      <c r="F36" s="588"/>
      <c r="G36" s="588"/>
      <c r="H36" s="588"/>
      <c r="I36" s="588"/>
      <c r="J36" s="588"/>
      <c r="K36" s="588"/>
      <c r="L36" s="588"/>
      <c r="M36" s="588"/>
      <c r="N36" s="588"/>
      <c r="O36" s="588"/>
      <c r="P36" s="588"/>
      <c r="Q36" s="617"/>
      <c r="R36" s="617"/>
      <c r="S36" s="617"/>
      <c r="T36" s="617"/>
      <c r="U36" s="617"/>
      <c r="V36" s="588"/>
      <c r="W36" s="588"/>
      <c r="X36" s="588"/>
      <c r="Y36" s="588"/>
    </row>
    <row r="37" spans="1:27" s="627" customFormat="1" x14ac:dyDescent="0.25">
      <c r="A37" s="595" t="s">
        <v>35</v>
      </c>
      <c r="B37" s="588"/>
      <c r="C37" s="588"/>
      <c r="D37" s="588"/>
      <c r="E37" s="588"/>
      <c r="F37" s="588"/>
      <c r="G37" s="588"/>
      <c r="H37" s="588"/>
      <c r="I37" s="588"/>
      <c r="J37" s="588"/>
      <c r="K37" s="588"/>
      <c r="L37" s="588"/>
      <c r="M37" s="588"/>
      <c r="N37" s="588"/>
      <c r="O37" s="588"/>
      <c r="P37" s="588"/>
      <c r="Q37" s="595"/>
      <c r="R37" s="595"/>
      <c r="S37" s="595"/>
      <c r="T37" s="595"/>
      <c r="U37" s="595"/>
      <c r="V37" s="588"/>
      <c r="W37" s="588"/>
      <c r="X37" s="588"/>
      <c r="Y37" s="588"/>
    </row>
    <row r="38" spans="1:27" s="627" customFormat="1" ht="15.6" x14ac:dyDescent="0.25">
      <c r="A38" s="5" t="s">
        <v>295</v>
      </c>
      <c r="B38" s="626"/>
      <c r="C38" s="626"/>
      <c r="D38" s="626"/>
      <c r="E38" s="626"/>
      <c r="F38" s="626"/>
      <c r="G38" s="626"/>
      <c r="H38" s="626"/>
      <c r="I38" s="626"/>
      <c r="J38" s="626"/>
      <c r="K38" s="626"/>
      <c r="L38" s="626"/>
      <c r="M38" s="626"/>
      <c r="N38" s="626"/>
      <c r="O38" s="626"/>
      <c r="P38" s="626"/>
      <c r="Q38" s="625"/>
      <c r="R38" s="625"/>
      <c r="S38" s="625"/>
      <c r="T38" s="625"/>
      <c r="U38" s="625"/>
      <c r="V38" s="626"/>
      <c r="W38" s="626"/>
      <c r="X38" s="626"/>
      <c r="Y38" s="626"/>
    </row>
    <row r="39" spans="1:27" s="627" customFormat="1" ht="25.5" customHeight="1" x14ac:dyDescent="0.25">
      <c r="A39" s="1090" t="s">
        <v>320</v>
      </c>
      <c r="B39" s="1090"/>
      <c r="C39" s="1090"/>
      <c r="D39" s="1090"/>
      <c r="E39" s="1090"/>
      <c r="F39" s="1090"/>
      <c r="G39" s="1090"/>
      <c r="H39" s="1090"/>
      <c r="I39" s="1090"/>
      <c r="J39" s="1090"/>
      <c r="K39" s="1090"/>
      <c r="L39" s="1090"/>
      <c r="M39" s="1090"/>
      <c r="N39" s="1090"/>
      <c r="O39" s="1090"/>
      <c r="P39" s="1090"/>
      <c r="Q39" s="1090"/>
      <c r="R39" s="1090"/>
      <c r="S39" s="1090"/>
      <c r="T39" s="1090"/>
      <c r="U39" s="1090"/>
      <c r="V39" s="1090"/>
      <c r="W39" s="1090"/>
      <c r="X39" s="937"/>
      <c r="Y39" s="937"/>
    </row>
    <row r="40" spans="1:27" s="627" customFormat="1" ht="27.75" customHeight="1" x14ac:dyDescent="0.25">
      <c r="A40" s="1091" t="s">
        <v>370</v>
      </c>
      <c r="B40" s="1020"/>
      <c r="C40" s="1020"/>
      <c r="D40" s="1020"/>
      <c r="E40" s="1020"/>
      <c r="F40" s="1020"/>
      <c r="G40" s="1020"/>
      <c r="H40" s="1020"/>
      <c r="I40" s="1020"/>
      <c r="J40" s="1020"/>
      <c r="K40" s="1020"/>
      <c r="L40" s="1020"/>
      <c r="M40" s="1020"/>
      <c r="N40" s="1020"/>
      <c r="O40" s="1020"/>
      <c r="P40" s="1020"/>
      <c r="Q40" s="1020"/>
      <c r="R40" s="1020"/>
      <c r="S40" s="1020"/>
      <c r="T40" s="1020"/>
      <c r="U40" s="1020"/>
      <c r="V40" s="1020"/>
      <c r="W40" s="1020"/>
      <c r="X40" s="931"/>
      <c r="Y40" s="931"/>
    </row>
    <row r="41" spans="1:27" x14ac:dyDescent="0.25">
      <c r="B41" s="630"/>
      <c r="C41" s="630"/>
      <c r="D41" s="630"/>
      <c r="E41" s="630"/>
      <c r="F41" s="630"/>
      <c r="G41" s="630"/>
      <c r="H41" s="630"/>
      <c r="I41" s="630"/>
      <c r="J41" s="630"/>
      <c r="K41" s="630"/>
      <c r="L41" s="630"/>
      <c r="M41" s="630"/>
      <c r="N41" s="630"/>
      <c r="O41" s="630"/>
      <c r="P41" s="630"/>
      <c r="Q41" s="630"/>
      <c r="R41" s="630"/>
      <c r="S41" s="630"/>
      <c r="T41" s="630"/>
      <c r="U41" s="630"/>
      <c r="V41" s="628"/>
      <c r="W41" s="628"/>
      <c r="X41" s="628"/>
      <c r="Y41" s="628"/>
    </row>
    <row r="42" spans="1:27" x14ac:dyDescent="0.25">
      <c r="P42" s="630"/>
      <c r="Q42" s="630"/>
      <c r="R42" s="630"/>
      <c r="S42" s="630"/>
      <c r="T42" s="630"/>
      <c r="U42" s="630"/>
      <c r="V42" s="628"/>
      <c r="W42" s="628"/>
      <c r="X42" s="628"/>
      <c r="Y42" s="628"/>
    </row>
    <row r="43" spans="1:27" s="627" customFormat="1" ht="25.5" customHeight="1" x14ac:dyDescent="0.3">
      <c r="A43" s="1020"/>
      <c r="B43" s="1020"/>
      <c r="C43" s="1020"/>
      <c r="D43" s="1020"/>
      <c r="E43" s="1020"/>
      <c r="F43" s="1020"/>
      <c r="G43" s="1020"/>
      <c r="H43" s="1020"/>
      <c r="I43" s="1020"/>
      <c r="J43" s="1020"/>
      <c r="K43" s="1020"/>
      <c r="L43" s="1020"/>
      <c r="M43" s="1020"/>
      <c r="N43" s="1020"/>
      <c r="O43" s="1020"/>
      <c r="P43" s="1020"/>
      <c r="Q43" s="1020"/>
      <c r="R43" s="1020"/>
      <c r="S43" s="1020"/>
      <c r="T43" s="1020"/>
      <c r="U43" s="1020"/>
      <c r="V43" s="1020"/>
      <c r="W43" s="1020"/>
      <c r="X43" s="920"/>
    </row>
    <row r="44" spans="1:27" ht="15" customHeight="1" x14ac:dyDescent="0.25">
      <c r="A44" s="5"/>
      <c r="R44" s="89"/>
      <c r="S44" s="89"/>
      <c r="T44" s="89"/>
      <c r="U44" s="89"/>
      <c r="V44" s="89"/>
      <c r="W44" s="89"/>
      <c r="X44" s="89"/>
      <c r="Y44" s="89"/>
    </row>
    <row r="45" spans="1:27" x14ac:dyDescent="0.25">
      <c r="R45" s="89"/>
      <c r="S45" s="89"/>
      <c r="T45" s="89"/>
      <c r="U45" s="89"/>
      <c r="V45" s="89"/>
      <c r="W45" s="89"/>
      <c r="X45" s="89"/>
      <c r="Y45" s="89"/>
    </row>
    <row r="46" spans="1:27" x14ac:dyDescent="0.25">
      <c r="R46" s="89"/>
      <c r="S46" s="89"/>
      <c r="T46" s="89"/>
      <c r="U46" s="89"/>
      <c r="V46" s="89"/>
      <c r="W46" s="89"/>
      <c r="X46" s="89"/>
      <c r="Y46" s="89"/>
    </row>
    <row r="47" spans="1:27" x14ac:dyDescent="0.25">
      <c r="R47" s="89"/>
      <c r="S47" s="89"/>
      <c r="T47" s="89"/>
      <c r="U47" s="89"/>
      <c r="V47" s="89"/>
      <c r="W47" s="89"/>
      <c r="X47" s="89"/>
      <c r="Y47" s="89"/>
    </row>
    <row r="48" spans="1:27" x14ac:dyDescent="0.25">
      <c r="R48" s="89"/>
      <c r="S48" s="89"/>
      <c r="T48" s="89"/>
      <c r="U48" s="89"/>
      <c r="V48" s="89"/>
      <c r="W48" s="89"/>
      <c r="X48" s="89"/>
      <c r="Y48" s="89"/>
    </row>
    <row r="49" spans="18:25" x14ac:dyDescent="0.25">
      <c r="R49" s="89"/>
      <c r="S49" s="89"/>
      <c r="T49" s="89"/>
      <c r="U49" s="89"/>
      <c r="V49" s="89"/>
      <c r="W49" s="89"/>
      <c r="X49" s="89"/>
      <c r="Y49" s="89"/>
    </row>
    <row r="50" spans="18:25" x14ac:dyDescent="0.25">
      <c r="R50" s="89"/>
      <c r="S50" s="89"/>
      <c r="T50" s="89"/>
      <c r="U50" s="89"/>
      <c r="V50" s="89"/>
      <c r="W50" s="89"/>
      <c r="X50" s="89"/>
      <c r="Y50" s="89"/>
    </row>
    <row r="51" spans="18:25" x14ac:dyDescent="0.25">
      <c r="R51" s="89"/>
      <c r="S51" s="89"/>
      <c r="T51" s="89"/>
      <c r="U51" s="89"/>
      <c r="V51" s="89"/>
      <c r="W51" s="89"/>
      <c r="X51" s="89"/>
      <c r="Y51" s="89"/>
    </row>
    <row r="52" spans="18:25" x14ac:dyDescent="0.25">
      <c r="R52" s="89"/>
      <c r="S52" s="89"/>
      <c r="T52" s="89"/>
      <c r="U52" s="89"/>
      <c r="V52" s="89"/>
      <c r="W52" s="89"/>
      <c r="X52" s="89"/>
      <c r="Y52" s="89"/>
    </row>
    <row r="53" spans="18:25" x14ac:dyDescent="0.25">
      <c r="R53" s="89"/>
      <c r="S53" s="89"/>
      <c r="T53" s="89"/>
      <c r="U53" s="89"/>
      <c r="V53" s="89"/>
      <c r="W53" s="89"/>
      <c r="X53" s="89"/>
      <c r="Y53" s="89"/>
    </row>
    <row r="54" spans="18:25" x14ac:dyDescent="0.25">
      <c r="R54" s="89"/>
      <c r="S54" s="89"/>
      <c r="T54" s="89"/>
      <c r="U54" s="89"/>
      <c r="V54" s="89"/>
      <c r="W54" s="89"/>
      <c r="X54" s="89"/>
      <c r="Y54" s="89"/>
    </row>
    <row r="55" spans="18:25" ht="140.25" customHeight="1" x14ac:dyDescent="0.25">
      <c r="R55" s="89"/>
      <c r="S55" s="89"/>
      <c r="T55" s="89"/>
      <c r="U55" s="89"/>
      <c r="V55" s="89"/>
      <c r="W55" s="89"/>
      <c r="X55" s="89"/>
      <c r="Y55" s="89"/>
    </row>
    <row r="56" spans="18:25" x14ac:dyDescent="0.25">
      <c r="R56" s="89"/>
      <c r="S56" s="89"/>
      <c r="T56" s="89"/>
      <c r="U56" s="89"/>
      <c r="V56" s="89"/>
      <c r="W56" s="89"/>
      <c r="X56" s="89"/>
      <c r="Y56" s="89"/>
    </row>
    <row r="57" spans="18:25" x14ac:dyDescent="0.25">
      <c r="R57" s="89"/>
      <c r="S57" s="89"/>
      <c r="T57" s="89"/>
      <c r="U57" s="89"/>
      <c r="V57" s="89"/>
      <c r="W57" s="89"/>
      <c r="X57" s="89"/>
      <c r="Y57" s="89"/>
    </row>
    <row r="58" spans="18:25" x14ac:dyDescent="0.25">
      <c r="R58" s="89"/>
      <c r="S58" s="89"/>
      <c r="T58" s="89"/>
      <c r="U58" s="89"/>
      <c r="V58" s="89"/>
      <c r="W58" s="89"/>
      <c r="X58" s="89"/>
      <c r="Y58" s="89"/>
    </row>
    <row r="59" spans="18:25" x14ac:dyDescent="0.25">
      <c r="R59" s="89"/>
      <c r="S59" s="89"/>
      <c r="T59" s="89"/>
      <c r="U59" s="89"/>
      <c r="V59" s="89"/>
      <c r="W59" s="89"/>
      <c r="X59" s="89"/>
      <c r="Y59" s="89"/>
    </row>
  </sheetData>
  <sheetProtection algorithmName="SHA-512" hashValue="37+mNRglPYTsRxZTLfCCDAdl91a2VGnxq+5jyfJhFkDD9TojUzhXA6LgDBq+exzuJYL4hT4vYCd7EN0itACR4w==" saltValue="gD0JIlttkuuROtJZJtF1jA==" spinCount="100000" sheet="1" objects="1" scenarios="1"/>
  <mergeCells count="8">
    <mergeCell ref="A43:W43"/>
    <mergeCell ref="A39:W39"/>
    <mergeCell ref="A40:W40"/>
    <mergeCell ref="B4:E4"/>
    <mergeCell ref="G4:J4"/>
    <mergeCell ref="L4:O4"/>
    <mergeCell ref="U4:W4"/>
    <mergeCell ref="Q4:S4"/>
  </mergeCells>
  <pageMargins left="0.70866141732283472" right="0.70866141732283472" top="0.74803149606299213" bottom="0.74803149606299213" header="0.31496062992125984" footer="0.31496062992125984"/>
  <pageSetup paperSize="8"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workbookViewId="0">
      <pane xSplit="1" ySplit="2" topLeftCell="H3" activePane="bottomRight" state="frozen"/>
      <selection pane="topRight" activeCell="B1" sqref="B1"/>
      <selection pane="bottomLeft" activeCell="A3" sqref="A3"/>
      <selection pane="bottomRight" activeCell="J15" sqref="J15"/>
    </sheetView>
  </sheetViews>
  <sheetFormatPr defaultRowHeight="13.2" x14ac:dyDescent="0.25"/>
  <cols>
    <col min="1" max="1" width="32.44140625" style="111" bestFit="1" customWidth="1"/>
    <col min="2" max="11" width="30.5546875" style="111" customWidth="1"/>
    <col min="12" max="256" width="9.109375" style="111"/>
    <col min="257" max="257" width="32.44140625" style="111" bestFit="1" customWidth="1"/>
    <col min="258" max="267" width="30.5546875" style="111" customWidth="1"/>
    <col min="268" max="512" width="9.109375" style="111"/>
    <col min="513" max="513" width="32.44140625" style="111" bestFit="1" customWidth="1"/>
    <col min="514" max="523" width="30.5546875" style="111" customWidth="1"/>
    <col min="524" max="768" width="9.109375" style="111"/>
    <col min="769" max="769" width="32.44140625" style="111" bestFit="1" customWidth="1"/>
    <col min="770" max="779" width="30.5546875" style="111" customWidth="1"/>
    <col min="780" max="1024" width="9.109375" style="111"/>
    <col min="1025" max="1025" width="32.44140625" style="111" bestFit="1" customWidth="1"/>
    <col min="1026" max="1035" width="30.5546875" style="111" customWidth="1"/>
    <col min="1036" max="1280" width="9.109375" style="111"/>
    <col min="1281" max="1281" width="32.44140625" style="111" bestFit="1" customWidth="1"/>
    <col min="1282" max="1291" width="30.5546875" style="111" customWidth="1"/>
    <col min="1292" max="1536" width="9.109375" style="111"/>
    <col min="1537" max="1537" width="32.44140625" style="111" bestFit="1" customWidth="1"/>
    <col min="1538" max="1547" width="30.5546875" style="111" customWidth="1"/>
    <col min="1548" max="1792" width="9.109375" style="111"/>
    <col min="1793" max="1793" width="32.44140625" style="111" bestFit="1" customWidth="1"/>
    <col min="1794" max="1803" width="30.5546875" style="111" customWidth="1"/>
    <col min="1804" max="2048" width="9.109375" style="111"/>
    <col min="2049" max="2049" width="32.44140625" style="111" bestFit="1" customWidth="1"/>
    <col min="2050" max="2059" width="30.5546875" style="111" customWidth="1"/>
    <col min="2060" max="2304" width="9.109375" style="111"/>
    <col min="2305" max="2305" width="32.44140625" style="111" bestFit="1" customWidth="1"/>
    <col min="2306" max="2315" width="30.5546875" style="111" customWidth="1"/>
    <col min="2316" max="2560" width="9.109375" style="111"/>
    <col min="2561" max="2561" width="32.44140625" style="111" bestFit="1" customWidth="1"/>
    <col min="2562" max="2571" width="30.5546875" style="111" customWidth="1"/>
    <col min="2572" max="2816" width="9.109375" style="111"/>
    <col min="2817" max="2817" width="32.44140625" style="111" bestFit="1" customWidth="1"/>
    <col min="2818" max="2827" width="30.5546875" style="111" customWidth="1"/>
    <col min="2828" max="3072" width="9.109375" style="111"/>
    <col min="3073" max="3073" width="32.44140625" style="111" bestFit="1" customWidth="1"/>
    <col min="3074" max="3083" width="30.5546875" style="111" customWidth="1"/>
    <col min="3084" max="3328" width="9.109375" style="111"/>
    <col min="3329" max="3329" width="32.44140625" style="111" bestFit="1" customWidth="1"/>
    <col min="3330" max="3339" width="30.5546875" style="111" customWidth="1"/>
    <col min="3340" max="3584" width="9.109375" style="111"/>
    <col min="3585" max="3585" width="32.44140625" style="111" bestFit="1" customWidth="1"/>
    <col min="3586" max="3595" width="30.5546875" style="111" customWidth="1"/>
    <col min="3596" max="3840" width="9.109375" style="111"/>
    <col min="3841" max="3841" width="32.44140625" style="111" bestFit="1" customWidth="1"/>
    <col min="3842" max="3851" width="30.5546875" style="111" customWidth="1"/>
    <col min="3852" max="4096" width="9.109375" style="111"/>
    <col min="4097" max="4097" width="32.44140625" style="111" bestFit="1" customWidth="1"/>
    <col min="4098" max="4107" width="30.5546875" style="111" customWidth="1"/>
    <col min="4108" max="4352" width="9.109375" style="111"/>
    <col min="4353" max="4353" width="32.44140625" style="111" bestFit="1" customWidth="1"/>
    <col min="4354" max="4363" width="30.5546875" style="111" customWidth="1"/>
    <col min="4364" max="4608" width="9.109375" style="111"/>
    <col min="4609" max="4609" width="32.44140625" style="111" bestFit="1" customWidth="1"/>
    <col min="4610" max="4619" width="30.5546875" style="111" customWidth="1"/>
    <col min="4620" max="4864" width="9.109375" style="111"/>
    <col min="4865" max="4865" width="32.44140625" style="111" bestFit="1" customWidth="1"/>
    <col min="4866" max="4875" width="30.5546875" style="111" customWidth="1"/>
    <col min="4876" max="5120" width="9.109375" style="111"/>
    <col min="5121" max="5121" width="32.44140625" style="111" bestFit="1" customWidth="1"/>
    <col min="5122" max="5131" width="30.5546875" style="111" customWidth="1"/>
    <col min="5132" max="5376" width="9.109375" style="111"/>
    <col min="5377" max="5377" width="32.44140625" style="111" bestFit="1" customWidth="1"/>
    <col min="5378" max="5387" width="30.5546875" style="111" customWidth="1"/>
    <col min="5388" max="5632" width="9.109375" style="111"/>
    <col min="5633" max="5633" width="32.44140625" style="111" bestFit="1" customWidth="1"/>
    <col min="5634" max="5643" width="30.5546875" style="111" customWidth="1"/>
    <col min="5644" max="5888" width="9.109375" style="111"/>
    <col min="5889" max="5889" width="32.44140625" style="111" bestFit="1" customWidth="1"/>
    <col min="5890" max="5899" width="30.5546875" style="111" customWidth="1"/>
    <col min="5900" max="6144" width="9.109375" style="111"/>
    <col min="6145" max="6145" width="32.44140625" style="111" bestFit="1" customWidth="1"/>
    <col min="6146" max="6155" width="30.5546875" style="111" customWidth="1"/>
    <col min="6156" max="6400" width="9.109375" style="111"/>
    <col min="6401" max="6401" width="32.44140625" style="111" bestFit="1" customWidth="1"/>
    <col min="6402" max="6411" width="30.5546875" style="111" customWidth="1"/>
    <col min="6412" max="6656" width="9.109375" style="111"/>
    <col min="6657" max="6657" width="32.44140625" style="111" bestFit="1" customWidth="1"/>
    <col min="6658" max="6667" width="30.5546875" style="111" customWidth="1"/>
    <col min="6668" max="6912" width="9.109375" style="111"/>
    <col min="6913" max="6913" width="32.44140625" style="111" bestFit="1" customWidth="1"/>
    <col min="6914" max="6923" width="30.5546875" style="111" customWidth="1"/>
    <col min="6924" max="7168" width="9.109375" style="111"/>
    <col min="7169" max="7169" width="32.44140625" style="111" bestFit="1" customWidth="1"/>
    <col min="7170" max="7179" width="30.5546875" style="111" customWidth="1"/>
    <col min="7180" max="7424" width="9.109375" style="111"/>
    <col min="7425" max="7425" width="32.44140625" style="111" bestFit="1" customWidth="1"/>
    <col min="7426" max="7435" width="30.5546875" style="111" customWidth="1"/>
    <col min="7436" max="7680" width="9.109375" style="111"/>
    <col min="7681" max="7681" width="32.44140625" style="111" bestFit="1" customWidth="1"/>
    <col min="7682" max="7691" width="30.5546875" style="111" customWidth="1"/>
    <col min="7692" max="7936" width="9.109375" style="111"/>
    <col min="7937" max="7937" width="32.44140625" style="111" bestFit="1" customWidth="1"/>
    <col min="7938" max="7947" width="30.5546875" style="111" customWidth="1"/>
    <col min="7948" max="8192" width="9.109375" style="111"/>
    <col min="8193" max="8193" width="32.44140625" style="111" bestFit="1" customWidth="1"/>
    <col min="8194" max="8203" width="30.5546875" style="111" customWidth="1"/>
    <col min="8204" max="8448" width="9.109375" style="111"/>
    <col min="8449" max="8449" width="32.44140625" style="111" bestFit="1" customWidth="1"/>
    <col min="8450" max="8459" width="30.5546875" style="111" customWidth="1"/>
    <col min="8460" max="8704" width="9.109375" style="111"/>
    <col min="8705" max="8705" width="32.44140625" style="111" bestFit="1" customWidth="1"/>
    <col min="8706" max="8715" width="30.5546875" style="111" customWidth="1"/>
    <col min="8716" max="8960" width="9.109375" style="111"/>
    <col min="8961" max="8961" width="32.44140625" style="111" bestFit="1" customWidth="1"/>
    <col min="8962" max="8971" width="30.5546875" style="111" customWidth="1"/>
    <col min="8972" max="9216" width="9.109375" style="111"/>
    <col min="9217" max="9217" width="32.44140625" style="111" bestFit="1" customWidth="1"/>
    <col min="9218" max="9227" width="30.5546875" style="111" customWidth="1"/>
    <col min="9228" max="9472" width="9.109375" style="111"/>
    <col min="9473" max="9473" width="32.44140625" style="111" bestFit="1" customWidth="1"/>
    <col min="9474" max="9483" width="30.5546875" style="111" customWidth="1"/>
    <col min="9484" max="9728" width="9.109375" style="111"/>
    <col min="9729" max="9729" width="32.44140625" style="111" bestFit="1" customWidth="1"/>
    <col min="9730" max="9739" width="30.5546875" style="111" customWidth="1"/>
    <col min="9740" max="9984" width="9.109375" style="111"/>
    <col min="9985" max="9985" width="32.44140625" style="111" bestFit="1" customWidth="1"/>
    <col min="9986" max="9995" width="30.5546875" style="111" customWidth="1"/>
    <col min="9996" max="10240" width="9.109375" style="111"/>
    <col min="10241" max="10241" width="32.44140625" style="111" bestFit="1" customWidth="1"/>
    <col min="10242" max="10251" width="30.5546875" style="111" customWidth="1"/>
    <col min="10252" max="10496" width="9.109375" style="111"/>
    <col min="10497" max="10497" width="32.44140625" style="111" bestFit="1" customWidth="1"/>
    <col min="10498" max="10507" width="30.5546875" style="111" customWidth="1"/>
    <col min="10508" max="10752" width="9.109375" style="111"/>
    <col min="10753" max="10753" width="32.44140625" style="111" bestFit="1" customWidth="1"/>
    <col min="10754" max="10763" width="30.5546875" style="111" customWidth="1"/>
    <col min="10764" max="11008" width="9.109375" style="111"/>
    <col min="11009" max="11009" width="32.44140625" style="111" bestFit="1" customWidth="1"/>
    <col min="11010" max="11019" width="30.5546875" style="111" customWidth="1"/>
    <col min="11020" max="11264" width="9.109375" style="111"/>
    <col min="11265" max="11265" width="32.44140625" style="111" bestFit="1" customWidth="1"/>
    <col min="11266" max="11275" width="30.5546875" style="111" customWidth="1"/>
    <col min="11276" max="11520" width="9.109375" style="111"/>
    <col min="11521" max="11521" width="32.44140625" style="111" bestFit="1" customWidth="1"/>
    <col min="11522" max="11531" width="30.5546875" style="111" customWidth="1"/>
    <col min="11532" max="11776" width="9.109375" style="111"/>
    <col min="11777" max="11777" width="32.44140625" style="111" bestFit="1" customWidth="1"/>
    <col min="11778" max="11787" width="30.5546875" style="111" customWidth="1"/>
    <col min="11788" max="12032" width="9.109375" style="111"/>
    <col min="12033" max="12033" width="32.44140625" style="111" bestFit="1" customWidth="1"/>
    <col min="12034" max="12043" width="30.5546875" style="111" customWidth="1"/>
    <col min="12044" max="12288" width="9.109375" style="111"/>
    <col min="12289" max="12289" width="32.44140625" style="111" bestFit="1" customWidth="1"/>
    <col min="12290" max="12299" width="30.5546875" style="111" customWidth="1"/>
    <col min="12300" max="12544" width="9.109375" style="111"/>
    <col min="12545" max="12545" width="32.44140625" style="111" bestFit="1" customWidth="1"/>
    <col min="12546" max="12555" width="30.5546875" style="111" customWidth="1"/>
    <col min="12556" max="12800" width="9.109375" style="111"/>
    <col min="12801" max="12801" width="32.44140625" style="111" bestFit="1" customWidth="1"/>
    <col min="12802" max="12811" width="30.5546875" style="111" customWidth="1"/>
    <col min="12812" max="13056" width="9.109375" style="111"/>
    <col min="13057" max="13057" width="32.44140625" style="111" bestFit="1" customWidth="1"/>
    <col min="13058" max="13067" width="30.5546875" style="111" customWidth="1"/>
    <col min="13068" max="13312" width="9.109375" style="111"/>
    <col min="13313" max="13313" width="32.44140625" style="111" bestFit="1" customWidth="1"/>
    <col min="13314" max="13323" width="30.5546875" style="111" customWidth="1"/>
    <col min="13324" max="13568" width="9.109375" style="111"/>
    <col min="13569" max="13569" width="32.44140625" style="111" bestFit="1" customWidth="1"/>
    <col min="13570" max="13579" width="30.5546875" style="111" customWidth="1"/>
    <col min="13580" max="13824" width="9.109375" style="111"/>
    <col min="13825" max="13825" width="32.44140625" style="111" bestFit="1" customWidth="1"/>
    <col min="13826" max="13835" width="30.5546875" style="111" customWidth="1"/>
    <col min="13836" max="14080" width="9.109375" style="111"/>
    <col min="14081" max="14081" width="32.44140625" style="111" bestFit="1" customWidth="1"/>
    <col min="14082" max="14091" width="30.5546875" style="111" customWidth="1"/>
    <col min="14092" max="14336" width="9.109375" style="111"/>
    <col min="14337" max="14337" width="32.44140625" style="111" bestFit="1" customWidth="1"/>
    <col min="14338" max="14347" width="30.5546875" style="111" customWidth="1"/>
    <col min="14348" max="14592" width="9.109375" style="111"/>
    <col min="14593" max="14593" width="32.44140625" style="111" bestFit="1" customWidth="1"/>
    <col min="14594" max="14603" width="30.5546875" style="111" customWidth="1"/>
    <col min="14604" max="14848" width="9.109375" style="111"/>
    <col min="14849" max="14849" width="32.44140625" style="111" bestFit="1" customWidth="1"/>
    <col min="14850" max="14859" width="30.5546875" style="111" customWidth="1"/>
    <col min="14860" max="15104" width="9.109375" style="111"/>
    <col min="15105" max="15105" width="32.44140625" style="111" bestFit="1" customWidth="1"/>
    <col min="15106" max="15115" width="30.5546875" style="111" customWidth="1"/>
    <col min="15116" max="15360" width="9.109375" style="111"/>
    <col min="15361" max="15361" width="32.44140625" style="111" bestFit="1" customWidth="1"/>
    <col min="15362" max="15371" width="30.5546875" style="111" customWidth="1"/>
    <col min="15372" max="15616" width="9.109375" style="111"/>
    <col min="15617" max="15617" width="32.44140625" style="111" bestFit="1" customWidth="1"/>
    <col min="15618" max="15627" width="30.5546875" style="111" customWidth="1"/>
    <col min="15628" max="15872" width="9.109375" style="111"/>
    <col min="15873" max="15873" width="32.44140625" style="111" bestFit="1" customWidth="1"/>
    <col min="15874" max="15883" width="30.5546875" style="111" customWidth="1"/>
    <col min="15884" max="16128" width="9.109375" style="111"/>
    <col min="16129" max="16129" width="32.44140625" style="111" bestFit="1" customWidth="1"/>
    <col min="16130" max="16139" width="30.5546875" style="111" customWidth="1"/>
    <col min="16140" max="16384" width="9.109375" style="111"/>
  </cols>
  <sheetData>
    <row r="1" spans="1:11" x14ac:dyDescent="0.25">
      <c r="B1" s="1000" t="s">
        <v>53</v>
      </c>
      <c r="C1" s="1001"/>
      <c r="D1" s="1000" t="s">
        <v>54</v>
      </c>
      <c r="E1" s="1001"/>
      <c r="F1" s="1000" t="s">
        <v>55</v>
      </c>
      <c r="G1" s="1001"/>
      <c r="H1" s="1002" t="s">
        <v>56</v>
      </c>
      <c r="I1" s="1001"/>
      <c r="J1" s="1000" t="s">
        <v>57</v>
      </c>
      <c r="K1" s="1001"/>
    </row>
    <row r="2" spans="1:11" x14ac:dyDescent="0.25">
      <c r="B2" s="734" t="s">
        <v>99</v>
      </c>
      <c r="C2" s="735" t="s">
        <v>100</v>
      </c>
      <c r="D2" s="734" t="s">
        <v>99</v>
      </c>
      <c r="E2" s="735" t="s">
        <v>100</v>
      </c>
      <c r="F2" s="734" t="s">
        <v>99</v>
      </c>
      <c r="G2" s="735" t="s">
        <v>100</v>
      </c>
      <c r="H2" s="734" t="s">
        <v>99</v>
      </c>
      <c r="I2" s="735" t="s">
        <v>100</v>
      </c>
      <c r="J2" s="734" t="s">
        <v>99</v>
      </c>
      <c r="K2" s="735" t="s">
        <v>100</v>
      </c>
    </row>
    <row r="3" spans="1:11" x14ac:dyDescent="0.25">
      <c r="A3" s="736" t="s">
        <v>101</v>
      </c>
      <c r="B3" s="736" t="s">
        <v>102</v>
      </c>
      <c r="C3" s="736"/>
      <c r="D3" s="736" t="s">
        <v>102</v>
      </c>
      <c r="E3" s="736"/>
      <c r="F3" s="736" t="s">
        <v>103</v>
      </c>
      <c r="G3" s="736"/>
      <c r="H3" s="736" t="s">
        <v>104</v>
      </c>
      <c r="I3" s="736"/>
      <c r="J3" s="736" t="s">
        <v>105</v>
      </c>
      <c r="K3" s="737" t="s">
        <v>106</v>
      </c>
    </row>
    <row r="4" spans="1:11" x14ac:dyDescent="0.25">
      <c r="A4" s="736" t="s">
        <v>107</v>
      </c>
      <c r="B4" s="736" t="s">
        <v>108</v>
      </c>
      <c r="C4" s="736"/>
      <c r="D4" s="736" t="s">
        <v>108</v>
      </c>
      <c r="E4" s="736"/>
      <c r="F4" s="736" t="s">
        <v>108</v>
      </c>
      <c r="G4" s="736"/>
      <c r="H4" s="736" t="s">
        <v>108</v>
      </c>
      <c r="I4" s="737"/>
      <c r="J4" s="736" t="s">
        <v>108</v>
      </c>
      <c r="K4" s="736"/>
    </row>
    <row r="5" spans="1:11" x14ac:dyDescent="0.25">
      <c r="A5" s="737" t="s">
        <v>109</v>
      </c>
      <c r="B5" s="736" t="s">
        <v>102</v>
      </c>
      <c r="C5" s="736"/>
      <c r="D5" s="736" t="s">
        <v>102</v>
      </c>
      <c r="E5" s="736"/>
      <c r="F5" s="736" t="s">
        <v>103</v>
      </c>
      <c r="G5" s="736"/>
      <c r="H5" s="736" t="s">
        <v>104</v>
      </c>
      <c r="I5" s="736"/>
      <c r="J5" s="736" t="s">
        <v>105</v>
      </c>
      <c r="K5" s="737" t="s">
        <v>200</v>
      </c>
    </row>
    <row r="6" spans="1:11" x14ac:dyDescent="0.25">
      <c r="A6" s="737" t="s">
        <v>111</v>
      </c>
      <c r="B6" s="736" t="s">
        <v>108</v>
      </c>
      <c r="C6" s="736"/>
      <c r="D6" s="736" t="s">
        <v>108</v>
      </c>
      <c r="E6" s="736"/>
      <c r="F6" s="736" t="s">
        <v>108</v>
      </c>
      <c r="G6" s="736"/>
      <c r="H6" s="736" t="s">
        <v>108</v>
      </c>
      <c r="I6" s="737"/>
      <c r="J6" s="736" t="s">
        <v>108</v>
      </c>
      <c r="K6" s="736"/>
    </row>
    <row r="7" spans="1:11" x14ac:dyDescent="0.25">
      <c r="A7" s="737" t="s">
        <v>112</v>
      </c>
      <c r="B7" s="736" t="s">
        <v>102</v>
      </c>
      <c r="C7" s="736"/>
      <c r="D7" s="736" t="s">
        <v>102</v>
      </c>
      <c r="E7" s="736"/>
      <c r="F7" s="736" t="s">
        <v>103</v>
      </c>
      <c r="G7" s="736"/>
      <c r="H7" s="736" t="s">
        <v>104</v>
      </c>
      <c r="I7" s="736"/>
      <c r="J7" s="736" t="s">
        <v>113</v>
      </c>
      <c r="K7" s="738" t="s">
        <v>114</v>
      </c>
    </row>
    <row r="8" spans="1:11" x14ac:dyDescent="0.25">
      <c r="A8" s="737" t="s">
        <v>115</v>
      </c>
      <c r="B8" s="736" t="s">
        <v>108</v>
      </c>
      <c r="C8" s="736"/>
      <c r="D8" s="736" t="s">
        <v>108</v>
      </c>
      <c r="E8" s="736"/>
      <c r="F8" s="736" t="s">
        <v>108</v>
      </c>
      <c r="G8" s="736"/>
      <c r="H8" s="736" t="s">
        <v>108</v>
      </c>
      <c r="I8" s="737"/>
      <c r="J8" s="736" t="s">
        <v>108</v>
      </c>
      <c r="K8" s="736"/>
    </row>
    <row r="9" spans="1:11" x14ac:dyDescent="0.25">
      <c r="A9" s="737" t="s">
        <v>116</v>
      </c>
      <c r="B9" s="736" t="s">
        <v>102</v>
      </c>
      <c r="C9" s="736"/>
      <c r="D9" s="736" t="s">
        <v>102</v>
      </c>
      <c r="E9" s="736"/>
      <c r="F9" s="736" t="s">
        <v>103</v>
      </c>
      <c r="G9" s="736"/>
      <c r="H9" s="736" t="s">
        <v>104</v>
      </c>
      <c r="I9" s="736"/>
      <c r="J9" s="736" t="s">
        <v>113</v>
      </c>
      <c r="K9" s="737" t="s">
        <v>110</v>
      </c>
    </row>
    <row r="10" spans="1:11" x14ac:dyDescent="0.25">
      <c r="A10" s="737" t="s">
        <v>117</v>
      </c>
      <c r="B10" s="736" t="s">
        <v>108</v>
      </c>
      <c r="C10" s="736"/>
      <c r="D10" s="736" t="s">
        <v>108</v>
      </c>
      <c r="E10" s="736"/>
      <c r="F10" s="736" t="s">
        <v>108</v>
      </c>
      <c r="G10" s="736"/>
      <c r="H10" s="736" t="s">
        <v>108</v>
      </c>
      <c r="I10" s="737"/>
      <c r="J10" s="736" t="s">
        <v>108</v>
      </c>
      <c r="K10" s="736"/>
    </row>
    <row r="11" spans="1:11" x14ac:dyDescent="0.25">
      <c r="A11" s="737" t="s">
        <v>118</v>
      </c>
      <c r="B11" s="736" t="s">
        <v>102</v>
      </c>
      <c r="C11" s="736"/>
      <c r="D11" s="736" t="s">
        <v>102</v>
      </c>
      <c r="E11" s="736"/>
      <c r="F11" s="736" t="s">
        <v>103</v>
      </c>
      <c r="G11" s="736"/>
      <c r="H11" s="736" t="s">
        <v>104</v>
      </c>
      <c r="I11" s="736"/>
      <c r="J11" s="736" t="s">
        <v>119</v>
      </c>
      <c r="K11" s="736"/>
    </row>
    <row r="12" spans="1:11" x14ac:dyDescent="0.25">
      <c r="A12" s="737" t="s">
        <v>120</v>
      </c>
      <c r="B12" s="736" t="s">
        <v>108</v>
      </c>
      <c r="C12" s="736"/>
      <c r="D12" s="736" t="s">
        <v>108</v>
      </c>
      <c r="E12" s="736"/>
      <c r="F12" s="736" t="s">
        <v>108</v>
      </c>
      <c r="G12" s="736"/>
      <c r="H12" s="736" t="s">
        <v>108</v>
      </c>
      <c r="I12" s="737"/>
      <c r="J12" s="736" t="s">
        <v>108</v>
      </c>
      <c r="K12" s="736"/>
    </row>
    <row r="13" spans="1:11" x14ac:dyDescent="0.25">
      <c r="A13" s="737" t="s">
        <v>121</v>
      </c>
      <c r="B13" s="736" t="s">
        <v>102</v>
      </c>
      <c r="C13" s="736"/>
      <c r="D13" s="736" t="s">
        <v>102</v>
      </c>
      <c r="E13" s="736"/>
      <c r="F13" s="736" t="s">
        <v>103</v>
      </c>
      <c r="G13" s="736"/>
      <c r="H13" s="736" t="s">
        <v>104</v>
      </c>
      <c r="I13" s="736"/>
      <c r="J13" s="736" t="s">
        <v>119</v>
      </c>
      <c r="K13" s="736"/>
    </row>
    <row r="14" spans="1:11" x14ac:dyDescent="0.25">
      <c r="A14" s="737" t="s">
        <v>122</v>
      </c>
      <c r="B14" s="736" t="s">
        <v>108</v>
      </c>
      <c r="C14" s="736"/>
      <c r="D14" s="736" t="s">
        <v>108</v>
      </c>
      <c r="E14" s="736"/>
      <c r="F14" s="736" t="s">
        <v>108</v>
      </c>
      <c r="G14" s="736"/>
      <c r="H14" s="736" t="s">
        <v>108</v>
      </c>
      <c r="I14" s="737"/>
      <c r="J14" s="736" t="s">
        <v>108</v>
      </c>
      <c r="K14" s="736"/>
    </row>
    <row r="15" spans="1:11" x14ac:dyDescent="0.25">
      <c r="A15" s="737" t="s">
        <v>123</v>
      </c>
      <c r="B15" s="736" t="s">
        <v>102</v>
      </c>
      <c r="C15" s="736"/>
      <c r="D15" s="736" t="s">
        <v>102</v>
      </c>
      <c r="E15" s="736"/>
      <c r="F15" s="736" t="s">
        <v>103</v>
      </c>
      <c r="G15" s="736"/>
      <c r="H15" s="736" t="s">
        <v>104</v>
      </c>
      <c r="I15" s="736"/>
      <c r="J15" s="736" t="s">
        <v>119</v>
      </c>
      <c r="K15" s="736"/>
    </row>
    <row r="16" spans="1:11" x14ac:dyDescent="0.25">
      <c r="A16" s="737" t="s">
        <v>124</v>
      </c>
      <c r="B16" s="736" t="s">
        <v>108</v>
      </c>
      <c r="C16" s="736"/>
      <c r="D16" s="736" t="s">
        <v>108</v>
      </c>
      <c r="E16" s="736"/>
      <c r="F16" s="736" t="s">
        <v>108</v>
      </c>
      <c r="G16" s="736"/>
      <c r="H16" s="736" t="s">
        <v>108</v>
      </c>
      <c r="I16" s="737"/>
      <c r="J16" s="736" t="s">
        <v>108</v>
      </c>
      <c r="K16" s="736"/>
    </row>
    <row r="17" spans="1:11" x14ac:dyDescent="0.25">
      <c r="A17" s="736" t="s">
        <v>202</v>
      </c>
      <c r="B17" s="739"/>
      <c r="C17" s="739"/>
      <c r="D17" s="736" t="s">
        <v>102</v>
      </c>
      <c r="E17" s="736"/>
      <c r="F17" s="736" t="s">
        <v>103</v>
      </c>
      <c r="G17" s="736"/>
      <c r="H17" s="736" t="s">
        <v>104</v>
      </c>
      <c r="I17" s="736"/>
      <c r="J17" s="736" t="s">
        <v>201</v>
      </c>
      <c r="K17" s="736" t="s">
        <v>205</v>
      </c>
    </row>
    <row r="18" spans="1:11" x14ac:dyDescent="0.25">
      <c r="A18" s="736" t="s">
        <v>203</v>
      </c>
      <c r="B18" s="739"/>
      <c r="C18" s="739"/>
      <c r="D18" s="736" t="s">
        <v>108</v>
      </c>
      <c r="E18" s="736" t="s">
        <v>204</v>
      </c>
      <c r="F18" s="736" t="s">
        <v>108</v>
      </c>
      <c r="G18" s="736" t="s">
        <v>204</v>
      </c>
      <c r="H18" s="736" t="s">
        <v>108</v>
      </c>
      <c r="I18" s="737" t="s">
        <v>204</v>
      </c>
      <c r="J18" s="736" t="s">
        <v>108</v>
      </c>
      <c r="K18" s="736" t="s">
        <v>204</v>
      </c>
    </row>
    <row r="19" spans="1:11" x14ac:dyDescent="0.25">
      <c r="A19" s="736" t="s">
        <v>206</v>
      </c>
      <c r="B19" s="740"/>
      <c r="C19" s="740"/>
      <c r="D19" s="740"/>
      <c r="E19" s="740"/>
      <c r="F19" s="740"/>
      <c r="G19" s="740"/>
      <c r="H19" s="736" t="s">
        <v>104</v>
      </c>
      <c r="I19" s="736"/>
      <c r="J19" s="736" t="s">
        <v>201</v>
      </c>
      <c r="K19" s="736" t="s">
        <v>205</v>
      </c>
    </row>
    <row r="20" spans="1:11" x14ac:dyDescent="0.25">
      <c r="A20" s="736" t="s">
        <v>207</v>
      </c>
      <c r="B20" s="740"/>
      <c r="C20" s="740"/>
      <c r="D20" s="740"/>
      <c r="E20" s="740"/>
      <c r="F20" s="740"/>
      <c r="G20" s="740"/>
      <c r="H20" s="736" t="s">
        <v>108</v>
      </c>
      <c r="I20" s="737" t="s">
        <v>204</v>
      </c>
      <c r="J20" s="736" t="s">
        <v>108</v>
      </c>
      <c r="K20" s="736" t="s">
        <v>204</v>
      </c>
    </row>
    <row r="21" spans="1:11" x14ac:dyDescent="0.25">
      <c r="A21" s="736" t="s">
        <v>208</v>
      </c>
      <c r="B21" s="740"/>
      <c r="C21" s="740"/>
      <c r="D21" s="740"/>
      <c r="E21" s="740"/>
      <c r="F21" s="740"/>
      <c r="G21" s="740"/>
      <c r="H21" s="736" t="s">
        <v>104</v>
      </c>
      <c r="I21" s="736"/>
      <c r="J21" s="736" t="s">
        <v>217</v>
      </c>
      <c r="K21" s="736" t="s">
        <v>218</v>
      </c>
    </row>
    <row r="22" spans="1:11" x14ac:dyDescent="0.25">
      <c r="A22" s="736" t="s">
        <v>209</v>
      </c>
      <c r="B22" s="740"/>
      <c r="C22" s="740"/>
      <c r="D22" s="740"/>
      <c r="E22" s="740"/>
      <c r="F22" s="740"/>
      <c r="G22" s="740"/>
      <c r="H22" s="736" t="s">
        <v>108</v>
      </c>
      <c r="I22" s="736" t="s">
        <v>216</v>
      </c>
      <c r="J22" s="736" t="s">
        <v>108</v>
      </c>
      <c r="K22" s="736" t="s">
        <v>216</v>
      </c>
    </row>
    <row r="23" spans="1:11" x14ac:dyDescent="0.25">
      <c r="A23" s="736" t="s">
        <v>210</v>
      </c>
      <c r="B23" s="736" t="s">
        <v>102</v>
      </c>
      <c r="C23" s="736"/>
      <c r="D23" s="736" t="s">
        <v>103</v>
      </c>
      <c r="E23" s="736"/>
      <c r="F23" s="736" t="s">
        <v>104</v>
      </c>
      <c r="G23" s="736"/>
      <c r="H23" s="736" t="s">
        <v>104</v>
      </c>
      <c r="I23" s="736"/>
      <c r="J23" s="736" t="s">
        <v>222</v>
      </c>
      <c r="K23" s="736"/>
    </row>
    <row r="24" spans="1:11" x14ac:dyDescent="0.25">
      <c r="A24" s="736" t="s">
        <v>211</v>
      </c>
      <c r="B24" s="736" t="s">
        <v>102</v>
      </c>
      <c r="C24" s="736"/>
      <c r="D24" s="736" t="s">
        <v>103</v>
      </c>
      <c r="E24" s="736"/>
      <c r="F24" s="736" t="s">
        <v>104</v>
      </c>
      <c r="G24" s="736"/>
      <c r="H24" s="736" t="s">
        <v>104</v>
      </c>
      <c r="I24" s="736"/>
      <c r="J24" s="736" t="s">
        <v>108</v>
      </c>
      <c r="K24" s="736"/>
    </row>
    <row r="25" spans="1:11" x14ac:dyDescent="0.25">
      <c r="A25" s="736" t="s">
        <v>213</v>
      </c>
      <c r="B25" s="736" t="s">
        <v>102</v>
      </c>
      <c r="C25" s="736"/>
      <c r="D25" s="736" t="s">
        <v>103</v>
      </c>
      <c r="E25" s="736"/>
      <c r="F25" s="736" t="s">
        <v>104</v>
      </c>
      <c r="G25" s="736"/>
      <c r="H25" s="736" t="s">
        <v>104</v>
      </c>
      <c r="I25" s="736"/>
      <c r="J25" s="736" t="s">
        <v>222</v>
      </c>
      <c r="K25" s="736"/>
    </row>
    <row r="26" spans="1:11" x14ac:dyDescent="0.25">
      <c r="A26" s="736" t="s">
        <v>212</v>
      </c>
      <c r="B26" s="736" t="s">
        <v>102</v>
      </c>
      <c r="C26" s="736"/>
      <c r="D26" s="736" t="s">
        <v>103</v>
      </c>
      <c r="E26" s="736"/>
      <c r="F26" s="736" t="s">
        <v>104</v>
      </c>
      <c r="G26" s="736"/>
      <c r="H26" s="736" t="s">
        <v>104</v>
      </c>
      <c r="I26" s="736"/>
      <c r="J26" s="736" t="s">
        <v>108</v>
      </c>
      <c r="K26" s="736"/>
    </row>
    <row r="27" spans="1:11" x14ac:dyDescent="0.25">
      <c r="A27" s="736" t="s">
        <v>125</v>
      </c>
      <c r="B27" s="737" t="s">
        <v>126</v>
      </c>
      <c r="C27" s="737" t="s">
        <v>127</v>
      </c>
      <c r="D27" s="736" t="s">
        <v>128</v>
      </c>
      <c r="E27" s="737" t="s">
        <v>127</v>
      </c>
      <c r="F27" s="736"/>
      <c r="G27" s="736"/>
      <c r="H27" s="737" t="s">
        <v>223</v>
      </c>
      <c r="I27" s="737" t="s">
        <v>129</v>
      </c>
      <c r="J27" s="736" t="s">
        <v>130</v>
      </c>
      <c r="K27" s="737" t="s">
        <v>129</v>
      </c>
    </row>
    <row r="28" spans="1:11" x14ac:dyDescent="0.25">
      <c r="A28" s="736" t="s">
        <v>131</v>
      </c>
      <c r="B28" s="736" t="s">
        <v>108</v>
      </c>
      <c r="C28" s="736" t="s">
        <v>132</v>
      </c>
      <c r="D28" s="736" t="s">
        <v>108</v>
      </c>
      <c r="E28" s="736" t="s">
        <v>132</v>
      </c>
      <c r="F28" s="736" t="s">
        <v>108</v>
      </c>
      <c r="G28" s="736" t="s">
        <v>132</v>
      </c>
      <c r="H28" s="736" t="s">
        <v>108</v>
      </c>
      <c r="I28" s="736" t="s">
        <v>132</v>
      </c>
      <c r="J28" s="736" t="s">
        <v>108</v>
      </c>
      <c r="K28" s="736" t="s">
        <v>132</v>
      </c>
    </row>
    <row r="29" spans="1:11" x14ac:dyDescent="0.25">
      <c r="A29" s="736" t="s">
        <v>133</v>
      </c>
      <c r="B29" s="740"/>
      <c r="C29" s="740"/>
      <c r="D29" s="740"/>
      <c r="E29" s="740"/>
      <c r="F29" s="740"/>
      <c r="G29" s="740"/>
      <c r="H29" s="740"/>
      <c r="I29" s="740"/>
      <c r="J29" s="736" t="s">
        <v>130</v>
      </c>
      <c r="K29" s="737" t="s">
        <v>129</v>
      </c>
    </row>
    <row r="30" spans="1:11" x14ac:dyDescent="0.25">
      <c r="A30" s="736" t="s">
        <v>134</v>
      </c>
      <c r="B30" s="740"/>
      <c r="C30" s="740"/>
      <c r="D30" s="740"/>
      <c r="E30" s="740"/>
      <c r="F30" s="740"/>
      <c r="G30" s="740"/>
      <c r="H30" s="740"/>
      <c r="I30" s="740"/>
      <c r="J30" s="736" t="s">
        <v>108</v>
      </c>
      <c r="K30" s="736" t="s">
        <v>135</v>
      </c>
    </row>
    <row r="31" spans="1:11" x14ac:dyDescent="0.25">
      <c r="A31" s="736" t="s">
        <v>214</v>
      </c>
      <c r="B31" s="740"/>
      <c r="C31" s="740"/>
      <c r="D31" s="740"/>
      <c r="E31" s="740"/>
      <c r="F31" s="740"/>
      <c r="G31" s="740"/>
      <c r="H31" s="736" t="s">
        <v>221</v>
      </c>
      <c r="J31" s="736" t="s">
        <v>220</v>
      </c>
      <c r="K31" s="736"/>
    </row>
    <row r="32" spans="1:11" x14ac:dyDescent="0.25">
      <c r="A32" s="736" t="s">
        <v>215</v>
      </c>
      <c r="B32" s="740"/>
      <c r="C32" s="740"/>
      <c r="D32" s="740"/>
      <c r="E32" s="740"/>
      <c r="F32" s="740"/>
      <c r="G32" s="740"/>
      <c r="H32" s="736" t="s">
        <v>108</v>
      </c>
      <c r="I32" s="736" t="s">
        <v>219</v>
      </c>
      <c r="J32" s="736" t="s">
        <v>108</v>
      </c>
      <c r="K32" s="736" t="s">
        <v>219</v>
      </c>
    </row>
  </sheetData>
  <mergeCells count="5">
    <mergeCell ref="B1:C1"/>
    <mergeCell ref="D1:E1"/>
    <mergeCell ref="F1:G1"/>
    <mergeCell ref="H1:I1"/>
    <mergeCell ref="J1:K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A77"/>
  <sheetViews>
    <sheetView view="pageBreakPreview" zoomScaleNormal="90" zoomScaleSheetLayoutView="100" workbookViewId="0">
      <pane xSplit="1" ySplit="5" topLeftCell="B6" activePane="bottomRight" state="frozen"/>
      <selection pane="topRight" activeCell="B1" sqref="B1"/>
      <selection pane="bottomLeft" activeCell="A6" sqref="A6"/>
      <selection pane="bottomRight" activeCell="H21" sqref="H21"/>
    </sheetView>
  </sheetViews>
  <sheetFormatPr defaultRowHeight="13.2" x14ac:dyDescent="0.25"/>
  <cols>
    <col min="1" max="1" width="29.109375" style="33" customWidth="1"/>
    <col min="2" max="5" width="8.44140625" style="33" bestFit="1" customWidth="1"/>
    <col min="6" max="6" width="7.5546875" style="33" bestFit="1" customWidth="1"/>
    <col min="7" max="7" width="2.5546875" style="33" customWidth="1"/>
    <col min="8" max="11" width="8.44140625" style="33" bestFit="1" customWidth="1"/>
    <col min="12" max="12" width="6.44140625" style="33" bestFit="1" customWidth="1"/>
    <col min="13" max="13" width="2.5546875" style="33" customWidth="1"/>
    <col min="14" max="17" width="8.44140625" style="33" bestFit="1" customWidth="1"/>
    <col min="18" max="18" width="6.44140625" style="33" bestFit="1" customWidth="1"/>
    <col min="19" max="19" width="2.5546875" style="33" customWidth="1"/>
    <col min="20" max="24" width="8.44140625" style="33" bestFit="1" customWidth="1"/>
    <col min="25" max="25" width="2.44140625" style="33" customWidth="1"/>
    <col min="26" max="27" width="5.5546875" style="33" bestFit="1" customWidth="1"/>
    <col min="28" max="256" width="9.109375" style="33"/>
    <col min="257" max="257" width="29.109375" style="33" customWidth="1"/>
    <col min="258" max="261" width="8.44140625" style="33" bestFit="1" customWidth="1"/>
    <col min="262" max="262" width="7.5546875" style="33" bestFit="1" customWidth="1"/>
    <col min="263" max="263" width="2.5546875" style="33" customWidth="1"/>
    <col min="264" max="267" width="8.44140625" style="33" bestFit="1" customWidth="1"/>
    <col min="268" max="268" width="6.44140625" style="33" bestFit="1" customWidth="1"/>
    <col min="269" max="269" width="2.5546875" style="33" customWidth="1"/>
    <col min="270" max="273" width="8.44140625" style="33" bestFit="1" customWidth="1"/>
    <col min="274" max="274" width="6.44140625" style="33" bestFit="1" customWidth="1"/>
    <col min="275" max="275" width="2.5546875" style="33" customWidth="1"/>
    <col min="276" max="280" width="8.44140625" style="33" bestFit="1" customWidth="1"/>
    <col min="281" max="281" width="2.44140625" style="33" customWidth="1"/>
    <col min="282" max="283" width="5.5546875" style="33" bestFit="1" customWidth="1"/>
    <col min="284" max="512" width="9.109375" style="33"/>
    <col min="513" max="513" width="29.109375" style="33" customWidth="1"/>
    <col min="514" max="517" width="8.44140625" style="33" bestFit="1" customWidth="1"/>
    <col min="518" max="518" width="7.5546875" style="33" bestFit="1" customWidth="1"/>
    <col min="519" max="519" width="2.5546875" style="33" customWidth="1"/>
    <col min="520" max="523" width="8.44140625" style="33" bestFit="1" customWidth="1"/>
    <col min="524" max="524" width="6.44140625" style="33" bestFit="1" customWidth="1"/>
    <col min="525" max="525" width="2.5546875" style="33" customWidth="1"/>
    <col min="526" max="529" width="8.44140625" style="33" bestFit="1" customWidth="1"/>
    <col min="530" max="530" width="6.44140625" style="33" bestFit="1" customWidth="1"/>
    <col min="531" max="531" width="2.5546875" style="33" customWidth="1"/>
    <col min="532" max="536" width="8.44140625" style="33" bestFit="1" customWidth="1"/>
    <col min="537" max="537" width="2.44140625" style="33" customWidth="1"/>
    <col min="538" max="539" width="5.5546875" style="33" bestFit="1" customWidth="1"/>
    <col min="540" max="768" width="9.109375" style="33"/>
    <col min="769" max="769" width="29.109375" style="33" customWidth="1"/>
    <col min="770" max="773" width="8.44140625" style="33" bestFit="1" customWidth="1"/>
    <col min="774" max="774" width="7.5546875" style="33" bestFit="1" customWidth="1"/>
    <col min="775" max="775" width="2.5546875" style="33" customWidth="1"/>
    <col min="776" max="779" width="8.44140625" style="33" bestFit="1" customWidth="1"/>
    <col min="780" max="780" width="6.44140625" style="33" bestFit="1" customWidth="1"/>
    <col min="781" max="781" width="2.5546875" style="33" customWidth="1"/>
    <col min="782" max="785" width="8.44140625" style="33" bestFit="1" customWidth="1"/>
    <col min="786" max="786" width="6.44140625" style="33" bestFit="1" customWidth="1"/>
    <col min="787" max="787" width="2.5546875" style="33" customWidth="1"/>
    <col min="788" max="792" width="8.44140625" style="33" bestFit="1" customWidth="1"/>
    <col min="793" max="793" width="2.44140625" style="33" customWidth="1"/>
    <col min="794" max="795" width="5.5546875" style="33" bestFit="1" customWidth="1"/>
    <col min="796" max="1024" width="9.109375" style="33"/>
    <col min="1025" max="1025" width="29.109375" style="33" customWidth="1"/>
    <col min="1026" max="1029" width="8.44140625" style="33" bestFit="1" customWidth="1"/>
    <col min="1030" max="1030" width="7.5546875" style="33" bestFit="1" customWidth="1"/>
    <col min="1031" max="1031" width="2.5546875" style="33" customWidth="1"/>
    <col min="1032" max="1035" width="8.44140625" style="33" bestFit="1" customWidth="1"/>
    <col min="1036" max="1036" width="6.44140625" style="33" bestFit="1" customWidth="1"/>
    <col min="1037" max="1037" width="2.5546875" style="33" customWidth="1"/>
    <col min="1038" max="1041" width="8.44140625" style="33" bestFit="1" customWidth="1"/>
    <col min="1042" max="1042" width="6.44140625" style="33" bestFit="1" customWidth="1"/>
    <col min="1043" max="1043" width="2.5546875" style="33" customWidth="1"/>
    <col min="1044" max="1048" width="8.44140625" style="33" bestFit="1" customWidth="1"/>
    <col min="1049" max="1049" width="2.44140625" style="33" customWidth="1"/>
    <col min="1050" max="1051" width="5.5546875" style="33" bestFit="1" customWidth="1"/>
    <col min="1052" max="1280" width="9.109375" style="33"/>
    <col min="1281" max="1281" width="29.109375" style="33" customWidth="1"/>
    <col min="1282" max="1285" width="8.44140625" style="33" bestFit="1" customWidth="1"/>
    <col min="1286" max="1286" width="7.5546875" style="33" bestFit="1" customWidth="1"/>
    <col min="1287" max="1287" width="2.5546875" style="33" customWidth="1"/>
    <col min="1288" max="1291" width="8.44140625" style="33" bestFit="1" customWidth="1"/>
    <col min="1292" max="1292" width="6.44140625" style="33" bestFit="1" customWidth="1"/>
    <col min="1293" max="1293" width="2.5546875" style="33" customWidth="1"/>
    <col min="1294" max="1297" width="8.44140625" style="33" bestFit="1" customWidth="1"/>
    <col min="1298" max="1298" width="6.44140625" style="33" bestFit="1" customWidth="1"/>
    <col min="1299" max="1299" width="2.5546875" style="33" customWidth="1"/>
    <col min="1300" max="1304" width="8.44140625" style="33" bestFit="1" customWidth="1"/>
    <col min="1305" max="1305" width="2.44140625" style="33" customWidth="1"/>
    <col min="1306" max="1307" width="5.5546875" style="33" bestFit="1" customWidth="1"/>
    <col min="1308" max="1536" width="9.109375" style="33"/>
    <col min="1537" max="1537" width="29.109375" style="33" customWidth="1"/>
    <col min="1538" max="1541" width="8.44140625" style="33" bestFit="1" customWidth="1"/>
    <col min="1542" max="1542" width="7.5546875" style="33" bestFit="1" customWidth="1"/>
    <col min="1543" max="1543" width="2.5546875" style="33" customWidth="1"/>
    <col min="1544" max="1547" width="8.44140625" style="33" bestFit="1" customWidth="1"/>
    <col min="1548" max="1548" width="6.44140625" style="33" bestFit="1" customWidth="1"/>
    <col min="1549" max="1549" width="2.5546875" style="33" customWidth="1"/>
    <col min="1550" max="1553" width="8.44140625" style="33" bestFit="1" customWidth="1"/>
    <col min="1554" max="1554" width="6.44140625" style="33" bestFit="1" customWidth="1"/>
    <col min="1555" max="1555" width="2.5546875" style="33" customWidth="1"/>
    <col min="1556" max="1560" width="8.44140625" style="33" bestFit="1" customWidth="1"/>
    <col min="1561" max="1561" width="2.44140625" style="33" customWidth="1"/>
    <col min="1562" max="1563" width="5.5546875" style="33" bestFit="1" customWidth="1"/>
    <col min="1564" max="1792" width="9.109375" style="33"/>
    <col min="1793" max="1793" width="29.109375" style="33" customWidth="1"/>
    <col min="1794" max="1797" width="8.44140625" style="33" bestFit="1" customWidth="1"/>
    <col min="1798" max="1798" width="7.5546875" style="33" bestFit="1" customWidth="1"/>
    <col min="1799" max="1799" width="2.5546875" style="33" customWidth="1"/>
    <col min="1800" max="1803" width="8.44140625" style="33" bestFit="1" customWidth="1"/>
    <col min="1804" max="1804" width="6.44140625" style="33" bestFit="1" customWidth="1"/>
    <col min="1805" max="1805" width="2.5546875" style="33" customWidth="1"/>
    <col min="1806" max="1809" width="8.44140625" style="33" bestFit="1" customWidth="1"/>
    <col min="1810" max="1810" width="6.44140625" style="33" bestFit="1" customWidth="1"/>
    <col min="1811" max="1811" width="2.5546875" style="33" customWidth="1"/>
    <col min="1812" max="1816" width="8.44140625" style="33" bestFit="1" customWidth="1"/>
    <col min="1817" max="1817" width="2.44140625" style="33" customWidth="1"/>
    <col min="1818" max="1819" width="5.5546875" style="33" bestFit="1" customWidth="1"/>
    <col min="1820" max="2048" width="9.109375" style="33"/>
    <col min="2049" max="2049" width="29.109375" style="33" customWidth="1"/>
    <col min="2050" max="2053" width="8.44140625" style="33" bestFit="1" customWidth="1"/>
    <col min="2054" max="2054" width="7.5546875" style="33" bestFit="1" customWidth="1"/>
    <col min="2055" max="2055" width="2.5546875" style="33" customWidth="1"/>
    <col min="2056" max="2059" width="8.44140625" style="33" bestFit="1" customWidth="1"/>
    <col min="2060" max="2060" width="6.44140625" style="33" bestFit="1" customWidth="1"/>
    <col min="2061" max="2061" width="2.5546875" style="33" customWidth="1"/>
    <col min="2062" max="2065" width="8.44140625" style="33" bestFit="1" customWidth="1"/>
    <col min="2066" max="2066" width="6.44140625" style="33" bestFit="1" customWidth="1"/>
    <col min="2067" max="2067" width="2.5546875" style="33" customWidth="1"/>
    <col min="2068" max="2072" width="8.44140625" style="33" bestFit="1" customWidth="1"/>
    <col min="2073" max="2073" width="2.44140625" style="33" customWidth="1"/>
    <col min="2074" max="2075" width="5.5546875" style="33" bestFit="1" customWidth="1"/>
    <col min="2076" max="2304" width="9.109375" style="33"/>
    <col min="2305" max="2305" width="29.109375" style="33" customWidth="1"/>
    <col min="2306" max="2309" width="8.44140625" style="33" bestFit="1" customWidth="1"/>
    <col min="2310" max="2310" width="7.5546875" style="33" bestFit="1" customWidth="1"/>
    <col min="2311" max="2311" width="2.5546875" style="33" customWidth="1"/>
    <col min="2312" max="2315" width="8.44140625" style="33" bestFit="1" customWidth="1"/>
    <col min="2316" max="2316" width="6.44140625" style="33" bestFit="1" customWidth="1"/>
    <col min="2317" max="2317" width="2.5546875" style="33" customWidth="1"/>
    <col min="2318" max="2321" width="8.44140625" style="33" bestFit="1" customWidth="1"/>
    <col min="2322" max="2322" width="6.44140625" style="33" bestFit="1" customWidth="1"/>
    <col min="2323" max="2323" width="2.5546875" style="33" customWidth="1"/>
    <col min="2324" max="2328" width="8.44140625" style="33" bestFit="1" customWidth="1"/>
    <col min="2329" max="2329" width="2.44140625" style="33" customWidth="1"/>
    <col min="2330" max="2331" width="5.5546875" style="33" bestFit="1" customWidth="1"/>
    <col min="2332" max="2560" width="9.109375" style="33"/>
    <col min="2561" max="2561" width="29.109375" style="33" customWidth="1"/>
    <col min="2562" max="2565" width="8.44140625" style="33" bestFit="1" customWidth="1"/>
    <col min="2566" max="2566" width="7.5546875" style="33" bestFit="1" customWidth="1"/>
    <col min="2567" max="2567" width="2.5546875" style="33" customWidth="1"/>
    <col min="2568" max="2571" width="8.44140625" style="33" bestFit="1" customWidth="1"/>
    <col min="2572" max="2572" width="6.44140625" style="33" bestFit="1" customWidth="1"/>
    <col min="2573" max="2573" width="2.5546875" style="33" customWidth="1"/>
    <col min="2574" max="2577" width="8.44140625" style="33" bestFit="1" customWidth="1"/>
    <col min="2578" max="2578" width="6.44140625" style="33" bestFit="1" customWidth="1"/>
    <col min="2579" max="2579" width="2.5546875" style="33" customWidth="1"/>
    <col min="2580" max="2584" width="8.44140625" style="33" bestFit="1" customWidth="1"/>
    <col min="2585" max="2585" width="2.44140625" style="33" customWidth="1"/>
    <col min="2586" max="2587" width="5.5546875" style="33" bestFit="1" customWidth="1"/>
    <col min="2588" max="2816" width="9.109375" style="33"/>
    <col min="2817" max="2817" width="29.109375" style="33" customWidth="1"/>
    <col min="2818" max="2821" width="8.44140625" style="33" bestFit="1" customWidth="1"/>
    <col min="2822" max="2822" width="7.5546875" style="33" bestFit="1" customWidth="1"/>
    <col min="2823" max="2823" width="2.5546875" style="33" customWidth="1"/>
    <col min="2824" max="2827" width="8.44140625" style="33" bestFit="1" customWidth="1"/>
    <col min="2828" max="2828" width="6.44140625" style="33" bestFit="1" customWidth="1"/>
    <col min="2829" max="2829" width="2.5546875" style="33" customWidth="1"/>
    <col min="2830" max="2833" width="8.44140625" style="33" bestFit="1" customWidth="1"/>
    <col min="2834" max="2834" width="6.44140625" style="33" bestFit="1" customWidth="1"/>
    <col min="2835" max="2835" width="2.5546875" style="33" customWidth="1"/>
    <col min="2836" max="2840" width="8.44140625" style="33" bestFit="1" customWidth="1"/>
    <col min="2841" max="2841" width="2.44140625" style="33" customWidth="1"/>
    <col min="2842" max="2843" width="5.5546875" style="33" bestFit="1" customWidth="1"/>
    <col min="2844" max="3072" width="9.109375" style="33"/>
    <col min="3073" max="3073" width="29.109375" style="33" customWidth="1"/>
    <col min="3074" max="3077" width="8.44140625" style="33" bestFit="1" customWidth="1"/>
    <col min="3078" max="3078" width="7.5546875" style="33" bestFit="1" customWidth="1"/>
    <col min="3079" max="3079" width="2.5546875" style="33" customWidth="1"/>
    <col min="3080" max="3083" width="8.44140625" style="33" bestFit="1" customWidth="1"/>
    <col min="3084" max="3084" width="6.44140625" style="33" bestFit="1" customWidth="1"/>
    <col min="3085" max="3085" width="2.5546875" style="33" customWidth="1"/>
    <col min="3086" max="3089" width="8.44140625" style="33" bestFit="1" customWidth="1"/>
    <col min="3090" max="3090" width="6.44140625" style="33" bestFit="1" customWidth="1"/>
    <col min="3091" max="3091" width="2.5546875" style="33" customWidth="1"/>
    <col min="3092" max="3096" width="8.44140625" style="33" bestFit="1" customWidth="1"/>
    <col min="3097" max="3097" width="2.44140625" style="33" customWidth="1"/>
    <col min="3098" max="3099" width="5.5546875" style="33" bestFit="1" customWidth="1"/>
    <col min="3100" max="3328" width="9.109375" style="33"/>
    <col min="3329" max="3329" width="29.109375" style="33" customWidth="1"/>
    <col min="3330" max="3333" width="8.44140625" style="33" bestFit="1" customWidth="1"/>
    <col min="3334" max="3334" width="7.5546875" style="33" bestFit="1" customWidth="1"/>
    <col min="3335" max="3335" width="2.5546875" style="33" customWidth="1"/>
    <col min="3336" max="3339" width="8.44140625" style="33" bestFit="1" customWidth="1"/>
    <col min="3340" max="3340" width="6.44140625" style="33" bestFit="1" customWidth="1"/>
    <col min="3341" max="3341" width="2.5546875" style="33" customWidth="1"/>
    <col min="3342" max="3345" width="8.44140625" style="33" bestFit="1" customWidth="1"/>
    <col min="3346" max="3346" width="6.44140625" style="33" bestFit="1" customWidth="1"/>
    <col min="3347" max="3347" width="2.5546875" style="33" customWidth="1"/>
    <col min="3348" max="3352" width="8.44140625" style="33" bestFit="1" customWidth="1"/>
    <col min="3353" max="3353" width="2.44140625" style="33" customWidth="1"/>
    <col min="3354" max="3355" width="5.5546875" style="33" bestFit="1" customWidth="1"/>
    <col min="3356" max="3584" width="9.109375" style="33"/>
    <col min="3585" max="3585" width="29.109375" style="33" customWidth="1"/>
    <col min="3586" max="3589" width="8.44140625" style="33" bestFit="1" customWidth="1"/>
    <col min="3590" max="3590" width="7.5546875" style="33" bestFit="1" customWidth="1"/>
    <col min="3591" max="3591" width="2.5546875" style="33" customWidth="1"/>
    <col min="3592" max="3595" width="8.44140625" style="33" bestFit="1" customWidth="1"/>
    <col min="3596" max="3596" width="6.44140625" style="33" bestFit="1" customWidth="1"/>
    <col min="3597" max="3597" width="2.5546875" style="33" customWidth="1"/>
    <col min="3598" max="3601" width="8.44140625" style="33" bestFit="1" customWidth="1"/>
    <col min="3602" max="3602" width="6.44140625" style="33" bestFit="1" customWidth="1"/>
    <col min="3603" max="3603" width="2.5546875" style="33" customWidth="1"/>
    <col min="3604" max="3608" width="8.44140625" style="33" bestFit="1" customWidth="1"/>
    <col min="3609" max="3609" width="2.44140625" style="33" customWidth="1"/>
    <col min="3610" max="3611" width="5.5546875" style="33" bestFit="1" customWidth="1"/>
    <col min="3612" max="3840" width="9.109375" style="33"/>
    <col min="3841" max="3841" width="29.109375" style="33" customWidth="1"/>
    <col min="3842" max="3845" width="8.44140625" style="33" bestFit="1" customWidth="1"/>
    <col min="3846" max="3846" width="7.5546875" style="33" bestFit="1" customWidth="1"/>
    <col min="3847" max="3847" width="2.5546875" style="33" customWidth="1"/>
    <col min="3848" max="3851" width="8.44140625" style="33" bestFit="1" customWidth="1"/>
    <col min="3852" max="3852" width="6.44140625" style="33" bestFit="1" customWidth="1"/>
    <col min="3853" max="3853" width="2.5546875" style="33" customWidth="1"/>
    <col min="3854" max="3857" width="8.44140625" style="33" bestFit="1" customWidth="1"/>
    <col min="3858" max="3858" width="6.44140625" style="33" bestFit="1" customWidth="1"/>
    <col min="3859" max="3859" width="2.5546875" style="33" customWidth="1"/>
    <col min="3860" max="3864" width="8.44140625" style="33" bestFit="1" customWidth="1"/>
    <col min="3865" max="3865" width="2.44140625" style="33" customWidth="1"/>
    <col min="3866" max="3867" width="5.5546875" style="33" bestFit="1" customWidth="1"/>
    <col min="3868" max="4096" width="9.109375" style="33"/>
    <col min="4097" max="4097" width="29.109375" style="33" customWidth="1"/>
    <col min="4098" max="4101" width="8.44140625" style="33" bestFit="1" customWidth="1"/>
    <col min="4102" max="4102" width="7.5546875" style="33" bestFit="1" customWidth="1"/>
    <col min="4103" max="4103" width="2.5546875" style="33" customWidth="1"/>
    <col min="4104" max="4107" width="8.44140625" style="33" bestFit="1" customWidth="1"/>
    <col min="4108" max="4108" width="6.44140625" style="33" bestFit="1" customWidth="1"/>
    <col min="4109" max="4109" width="2.5546875" style="33" customWidth="1"/>
    <col min="4110" max="4113" width="8.44140625" style="33" bestFit="1" customWidth="1"/>
    <col min="4114" max="4114" width="6.44140625" style="33" bestFit="1" customWidth="1"/>
    <col min="4115" max="4115" width="2.5546875" style="33" customWidth="1"/>
    <col min="4116" max="4120" width="8.44140625" style="33" bestFit="1" customWidth="1"/>
    <col min="4121" max="4121" width="2.44140625" style="33" customWidth="1"/>
    <col min="4122" max="4123" width="5.5546875" style="33" bestFit="1" customWidth="1"/>
    <col min="4124" max="4352" width="9.109375" style="33"/>
    <col min="4353" max="4353" width="29.109375" style="33" customWidth="1"/>
    <col min="4354" max="4357" width="8.44140625" style="33" bestFit="1" customWidth="1"/>
    <col min="4358" max="4358" width="7.5546875" style="33" bestFit="1" customWidth="1"/>
    <col min="4359" max="4359" width="2.5546875" style="33" customWidth="1"/>
    <col min="4360" max="4363" width="8.44140625" style="33" bestFit="1" customWidth="1"/>
    <col min="4364" max="4364" width="6.44140625" style="33" bestFit="1" customWidth="1"/>
    <col min="4365" max="4365" width="2.5546875" style="33" customWidth="1"/>
    <col min="4366" max="4369" width="8.44140625" style="33" bestFit="1" customWidth="1"/>
    <col min="4370" max="4370" width="6.44140625" style="33" bestFit="1" customWidth="1"/>
    <col min="4371" max="4371" width="2.5546875" style="33" customWidth="1"/>
    <col min="4372" max="4376" width="8.44140625" style="33" bestFit="1" customWidth="1"/>
    <col min="4377" max="4377" width="2.44140625" style="33" customWidth="1"/>
    <col min="4378" max="4379" width="5.5546875" style="33" bestFit="1" customWidth="1"/>
    <col min="4380" max="4608" width="9.109375" style="33"/>
    <col min="4609" max="4609" width="29.109375" style="33" customWidth="1"/>
    <col min="4610" max="4613" width="8.44140625" style="33" bestFit="1" customWidth="1"/>
    <col min="4614" max="4614" width="7.5546875" style="33" bestFit="1" customWidth="1"/>
    <col min="4615" max="4615" width="2.5546875" style="33" customWidth="1"/>
    <col min="4616" max="4619" width="8.44140625" style="33" bestFit="1" customWidth="1"/>
    <col min="4620" max="4620" width="6.44140625" style="33" bestFit="1" customWidth="1"/>
    <col min="4621" max="4621" width="2.5546875" style="33" customWidth="1"/>
    <col min="4622" max="4625" width="8.44140625" style="33" bestFit="1" customWidth="1"/>
    <col min="4626" max="4626" width="6.44140625" style="33" bestFit="1" customWidth="1"/>
    <col min="4627" max="4627" width="2.5546875" style="33" customWidth="1"/>
    <col min="4628" max="4632" width="8.44140625" style="33" bestFit="1" customWidth="1"/>
    <col min="4633" max="4633" width="2.44140625" style="33" customWidth="1"/>
    <col min="4634" max="4635" width="5.5546875" style="33" bestFit="1" customWidth="1"/>
    <col min="4636" max="4864" width="9.109375" style="33"/>
    <col min="4865" max="4865" width="29.109375" style="33" customWidth="1"/>
    <col min="4866" max="4869" width="8.44140625" style="33" bestFit="1" customWidth="1"/>
    <col min="4870" max="4870" width="7.5546875" style="33" bestFit="1" customWidth="1"/>
    <col min="4871" max="4871" width="2.5546875" style="33" customWidth="1"/>
    <col min="4872" max="4875" width="8.44140625" style="33" bestFit="1" customWidth="1"/>
    <col min="4876" max="4876" width="6.44140625" style="33" bestFit="1" customWidth="1"/>
    <col min="4877" max="4877" width="2.5546875" style="33" customWidth="1"/>
    <col min="4878" max="4881" width="8.44140625" style="33" bestFit="1" customWidth="1"/>
    <col min="4882" max="4882" width="6.44140625" style="33" bestFit="1" customWidth="1"/>
    <col min="4883" max="4883" width="2.5546875" style="33" customWidth="1"/>
    <col min="4884" max="4888" width="8.44140625" style="33" bestFit="1" customWidth="1"/>
    <col min="4889" max="4889" width="2.44140625" style="33" customWidth="1"/>
    <col min="4890" max="4891" width="5.5546875" style="33" bestFit="1" customWidth="1"/>
    <col min="4892" max="5120" width="9.109375" style="33"/>
    <col min="5121" max="5121" width="29.109375" style="33" customWidth="1"/>
    <col min="5122" max="5125" width="8.44140625" style="33" bestFit="1" customWidth="1"/>
    <col min="5126" max="5126" width="7.5546875" style="33" bestFit="1" customWidth="1"/>
    <col min="5127" max="5127" width="2.5546875" style="33" customWidth="1"/>
    <col min="5128" max="5131" width="8.44140625" style="33" bestFit="1" customWidth="1"/>
    <col min="5132" max="5132" width="6.44140625" style="33" bestFit="1" customWidth="1"/>
    <col min="5133" max="5133" width="2.5546875" style="33" customWidth="1"/>
    <col min="5134" max="5137" width="8.44140625" style="33" bestFit="1" customWidth="1"/>
    <col min="5138" max="5138" width="6.44140625" style="33" bestFit="1" customWidth="1"/>
    <col min="5139" max="5139" width="2.5546875" style="33" customWidth="1"/>
    <col min="5140" max="5144" width="8.44140625" style="33" bestFit="1" customWidth="1"/>
    <col min="5145" max="5145" width="2.44140625" style="33" customWidth="1"/>
    <col min="5146" max="5147" width="5.5546875" style="33" bestFit="1" customWidth="1"/>
    <col min="5148" max="5376" width="9.109375" style="33"/>
    <col min="5377" max="5377" width="29.109375" style="33" customWidth="1"/>
    <col min="5378" max="5381" width="8.44140625" style="33" bestFit="1" customWidth="1"/>
    <col min="5382" max="5382" width="7.5546875" style="33" bestFit="1" customWidth="1"/>
    <col min="5383" max="5383" width="2.5546875" style="33" customWidth="1"/>
    <col min="5384" max="5387" width="8.44140625" style="33" bestFit="1" customWidth="1"/>
    <col min="5388" max="5388" width="6.44140625" style="33" bestFit="1" customWidth="1"/>
    <col min="5389" max="5389" width="2.5546875" style="33" customWidth="1"/>
    <col min="5390" max="5393" width="8.44140625" style="33" bestFit="1" customWidth="1"/>
    <col min="5394" max="5394" width="6.44140625" style="33" bestFit="1" customWidth="1"/>
    <col min="5395" max="5395" width="2.5546875" style="33" customWidth="1"/>
    <col min="5396" max="5400" width="8.44140625" style="33" bestFit="1" customWidth="1"/>
    <col min="5401" max="5401" width="2.44140625" style="33" customWidth="1"/>
    <col min="5402" max="5403" width="5.5546875" style="33" bestFit="1" customWidth="1"/>
    <col min="5404" max="5632" width="9.109375" style="33"/>
    <col min="5633" max="5633" width="29.109375" style="33" customWidth="1"/>
    <col min="5634" max="5637" width="8.44140625" style="33" bestFit="1" customWidth="1"/>
    <col min="5638" max="5638" width="7.5546875" style="33" bestFit="1" customWidth="1"/>
    <col min="5639" max="5639" width="2.5546875" style="33" customWidth="1"/>
    <col min="5640" max="5643" width="8.44140625" style="33" bestFit="1" customWidth="1"/>
    <col min="5644" max="5644" width="6.44140625" style="33" bestFit="1" customWidth="1"/>
    <col min="5645" max="5645" width="2.5546875" style="33" customWidth="1"/>
    <col min="5646" max="5649" width="8.44140625" style="33" bestFit="1" customWidth="1"/>
    <col min="5650" max="5650" width="6.44140625" style="33" bestFit="1" customWidth="1"/>
    <col min="5651" max="5651" width="2.5546875" style="33" customWidth="1"/>
    <col min="5652" max="5656" width="8.44140625" style="33" bestFit="1" customWidth="1"/>
    <col min="5657" max="5657" width="2.44140625" style="33" customWidth="1"/>
    <col min="5658" max="5659" width="5.5546875" style="33" bestFit="1" customWidth="1"/>
    <col min="5660" max="5888" width="9.109375" style="33"/>
    <col min="5889" max="5889" width="29.109375" style="33" customWidth="1"/>
    <col min="5890" max="5893" width="8.44140625" style="33" bestFit="1" customWidth="1"/>
    <col min="5894" max="5894" width="7.5546875" style="33" bestFit="1" customWidth="1"/>
    <col min="5895" max="5895" width="2.5546875" style="33" customWidth="1"/>
    <col min="5896" max="5899" width="8.44140625" style="33" bestFit="1" customWidth="1"/>
    <col min="5900" max="5900" width="6.44140625" style="33" bestFit="1" customWidth="1"/>
    <col min="5901" max="5901" width="2.5546875" style="33" customWidth="1"/>
    <col min="5902" max="5905" width="8.44140625" style="33" bestFit="1" customWidth="1"/>
    <col min="5906" max="5906" width="6.44140625" style="33" bestFit="1" customWidth="1"/>
    <col min="5907" max="5907" width="2.5546875" style="33" customWidth="1"/>
    <col min="5908" max="5912" width="8.44140625" style="33" bestFit="1" customWidth="1"/>
    <col min="5913" max="5913" width="2.44140625" style="33" customWidth="1"/>
    <col min="5914" max="5915" width="5.5546875" style="33" bestFit="1" customWidth="1"/>
    <col min="5916" max="6144" width="9.109375" style="33"/>
    <col min="6145" max="6145" width="29.109375" style="33" customWidth="1"/>
    <col min="6146" max="6149" width="8.44140625" style="33" bestFit="1" customWidth="1"/>
    <col min="6150" max="6150" width="7.5546875" style="33" bestFit="1" customWidth="1"/>
    <col min="6151" max="6151" width="2.5546875" style="33" customWidth="1"/>
    <col min="6152" max="6155" width="8.44140625" style="33" bestFit="1" customWidth="1"/>
    <col min="6156" max="6156" width="6.44140625" style="33" bestFit="1" customWidth="1"/>
    <col min="6157" max="6157" width="2.5546875" style="33" customWidth="1"/>
    <col min="6158" max="6161" width="8.44140625" style="33" bestFit="1" customWidth="1"/>
    <col min="6162" max="6162" width="6.44140625" style="33" bestFit="1" customWidth="1"/>
    <col min="6163" max="6163" width="2.5546875" style="33" customWidth="1"/>
    <col min="6164" max="6168" width="8.44140625" style="33" bestFit="1" customWidth="1"/>
    <col min="6169" max="6169" width="2.44140625" style="33" customWidth="1"/>
    <col min="6170" max="6171" width="5.5546875" style="33" bestFit="1" customWidth="1"/>
    <col min="6172" max="6400" width="9.109375" style="33"/>
    <col min="6401" max="6401" width="29.109375" style="33" customWidth="1"/>
    <col min="6402" max="6405" width="8.44140625" style="33" bestFit="1" customWidth="1"/>
    <col min="6406" max="6406" width="7.5546875" style="33" bestFit="1" customWidth="1"/>
    <col min="6407" max="6407" width="2.5546875" style="33" customWidth="1"/>
    <col min="6408" max="6411" width="8.44140625" style="33" bestFit="1" customWidth="1"/>
    <col min="6412" max="6412" width="6.44140625" style="33" bestFit="1" customWidth="1"/>
    <col min="6413" max="6413" width="2.5546875" style="33" customWidth="1"/>
    <col min="6414" max="6417" width="8.44140625" style="33" bestFit="1" customWidth="1"/>
    <col min="6418" max="6418" width="6.44140625" style="33" bestFit="1" customWidth="1"/>
    <col min="6419" max="6419" width="2.5546875" style="33" customWidth="1"/>
    <col min="6420" max="6424" width="8.44140625" style="33" bestFit="1" customWidth="1"/>
    <col min="6425" max="6425" width="2.44140625" style="33" customWidth="1"/>
    <col min="6426" max="6427" width="5.5546875" style="33" bestFit="1" customWidth="1"/>
    <col min="6428" max="6656" width="9.109375" style="33"/>
    <col min="6657" max="6657" width="29.109375" style="33" customWidth="1"/>
    <col min="6658" max="6661" width="8.44140625" style="33" bestFit="1" customWidth="1"/>
    <col min="6662" max="6662" width="7.5546875" style="33" bestFit="1" customWidth="1"/>
    <col min="6663" max="6663" width="2.5546875" style="33" customWidth="1"/>
    <col min="6664" max="6667" width="8.44140625" style="33" bestFit="1" customWidth="1"/>
    <col min="6668" max="6668" width="6.44140625" style="33" bestFit="1" customWidth="1"/>
    <col min="6669" max="6669" width="2.5546875" style="33" customWidth="1"/>
    <col min="6670" max="6673" width="8.44140625" style="33" bestFit="1" customWidth="1"/>
    <col min="6674" max="6674" width="6.44140625" style="33" bestFit="1" customWidth="1"/>
    <col min="6675" max="6675" width="2.5546875" style="33" customWidth="1"/>
    <col min="6676" max="6680" width="8.44140625" style="33" bestFit="1" customWidth="1"/>
    <col min="6681" max="6681" width="2.44140625" style="33" customWidth="1"/>
    <col min="6682" max="6683" width="5.5546875" style="33" bestFit="1" customWidth="1"/>
    <col min="6684" max="6912" width="9.109375" style="33"/>
    <col min="6913" max="6913" width="29.109375" style="33" customWidth="1"/>
    <col min="6914" max="6917" width="8.44140625" style="33" bestFit="1" customWidth="1"/>
    <col min="6918" max="6918" width="7.5546875" style="33" bestFit="1" customWidth="1"/>
    <col min="6919" max="6919" width="2.5546875" style="33" customWidth="1"/>
    <col min="6920" max="6923" width="8.44140625" style="33" bestFit="1" customWidth="1"/>
    <col min="6924" max="6924" width="6.44140625" style="33" bestFit="1" customWidth="1"/>
    <col min="6925" max="6925" width="2.5546875" style="33" customWidth="1"/>
    <col min="6926" max="6929" width="8.44140625" style="33" bestFit="1" customWidth="1"/>
    <col min="6930" max="6930" width="6.44140625" style="33" bestFit="1" customWidth="1"/>
    <col min="6931" max="6931" width="2.5546875" style="33" customWidth="1"/>
    <col min="6932" max="6936" width="8.44140625" style="33" bestFit="1" customWidth="1"/>
    <col min="6937" max="6937" width="2.44140625" style="33" customWidth="1"/>
    <col min="6938" max="6939" width="5.5546875" style="33" bestFit="1" customWidth="1"/>
    <col min="6940" max="7168" width="9.109375" style="33"/>
    <col min="7169" max="7169" width="29.109375" style="33" customWidth="1"/>
    <col min="7170" max="7173" width="8.44140625" style="33" bestFit="1" customWidth="1"/>
    <col min="7174" max="7174" width="7.5546875" style="33" bestFit="1" customWidth="1"/>
    <col min="7175" max="7175" width="2.5546875" style="33" customWidth="1"/>
    <col min="7176" max="7179" width="8.44140625" style="33" bestFit="1" customWidth="1"/>
    <col min="7180" max="7180" width="6.44140625" style="33" bestFit="1" customWidth="1"/>
    <col min="7181" max="7181" width="2.5546875" style="33" customWidth="1"/>
    <col min="7182" max="7185" width="8.44140625" style="33" bestFit="1" customWidth="1"/>
    <col min="7186" max="7186" width="6.44140625" style="33" bestFit="1" customWidth="1"/>
    <col min="7187" max="7187" width="2.5546875" style="33" customWidth="1"/>
    <col min="7188" max="7192" width="8.44140625" style="33" bestFit="1" customWidth="1"/>
    <col min="7193" max="7193" width="2.44140625" style="33" customWidth="1"/>
    <col min="7194" max="7195" width="5.5546875" style="33" bestFit="1" customWidth="1"/>
    <col min="7196" max="7424" width="9.109375" style="33"/>
    <col min="7425" max="7425" width="29.109375" style="33" customWidth="1"/>
    <col min="7426" max="7429" width="8.44140625" style="33" bestFit="1" customWidth="1"/>
    <col min="7430" max="7430" width="7.5546875" style="33" bestFit="1" customWidth="1"/>
    <col min="7431" max="7431" width="2.5546875" style="33" customWidth="1"/>
    <col min="7432" max="7435" width="8.44140625" style="33" bestFit="1" customWidth="1"/>
    <col min="7436" max="7436" width="6.44140625" style="33" bestFit="1" customWidth="1"/>
    <col min="7437" max="7437" width="2.5546875" style="33" customWidth="1"/>
    <col min="7438" max="7441" width="8.44140625" style="33" bestFit="1" customWidth="1"/>
    <col min="7442" max="7442" width="6.44140625" style="33" bestFit="1" customWidth="1"/>
    <col min="7443" max="7443" width="2.5546875" style="33" customWidth="1"/>
    <col min="7444" max="7448" width="8.44140625" style="33" bestFit="1" customWidth="1"/>
    <col min="7449" max="7449" width="2.44140625" style="33" customWidth="1"/>
    <col min="7450" max="7451" width="5.5546875" style="33" bestFit="1" customWidth="1"/>
    <col min="7452" max="7680" width="9.109375" style="33"/>
    <col min="7681" max="7681" width="29.109375" style="33" customWidth="1"/>
    <col min="7682" max="7685" width="8.44140625" style="33" bestFit="1" customWidth="1"/>
    <col min="7686" max="7686" width="7.5546875" style="33" bestFit="1" customWidth="1"/>
    <col min="7687" max="7687" width="2.5546875" style="33" customWidth="1"/>
    <col min="7688" max="7691" width="8.44140625" style="33" bestFit="1" customWidth="1"/>
    <col min="7692" max="7692" width="6.44140625" style="33" bestFit="1" customWidth="1"/>
    <col min="7693" max="7693" width="2.5546875" style="33" customWidth="1"/>
    <col min="7694" max="7697" width="8.44140625" style="33" bestFit="1" customWidth="1"/>
    <col min="7698" max="7698" width="6.44140625" style="33" bestFit="1" customWidth="1"/>
    <col min="7699" max="7699" width="2.5546875" style="33" customWidth="1"/>
    <col min="7700" max="7704" width="8.44140625" style="33" bestFit="1" customWidth="1"/>
    <col min="7705" max="7705" width="2.44140625" style="33" customWidth="1"/>
    <col min="7706" max="7707" width="5.5546875" style="33" bestFit="1" customWidth="1"/>
    <col min="7708" max="7936" width="9.109375" style="33"/>
    <col min="7937" max="7937" width="29.109375" style="33" customWidth="1"/>
    <col min="7938" max="7941" width="8.44140625" style="33" bestFit="1" customWidth="1"/>
    <col min="7942" max="7942" width="7.5546875" style="33" bestFit="1" customWidth="1"/>
    <col min="7943" max="7943" width="2.5546875" style="33" customWidth="1"/>
    <col min="7944" max="7947" width="8.44140625" style="33" bestFit="1" customWidth="1"/>
    <col min="7948" max="7948" width="6.44140625" style="33" bestFit="1" customWidth="1"/>
    <col min="7949" max="7949" width="2.5546875" style="33" customWidth="1"/>
    <col min="7950" max="7953" width="8.44140625" style="33" bestFit="1" customWidth="1"/>
    <col min="7954" max="7954" width="6.44140625" style="33" bestFit="1" customWidth="1"/>
    <col min="7955" max="7955" width="2.5546875" style="33" customWidth="1"/>
    <col min="7956" max="7960" width="8.44140625" style="33" bestFit="1" customWidth="1"/>
    <col min="7961" max="7961" width="2.44140625" style="33" customWidth="1"/>
    <col min="7962" max="7963" width="5.5546875" style="33" bestFit="1" customWidth="1"/>
    <col min="7964" max="8192" width="9.109375" style="33"/>
    <col min="8193" max="8193" width="29.109375" style="33" customWidth="1"/>
    <col min="8194" max="8197" width="8.44140625" style="33" bestFit="1" customWidth="1"/>
    <col min="8198" max="8198" width="7.5546875" style="33" bestFit="1" customWidth="1"/>
    <col min="8199" max="8199" width="2.5546875" style="33" customWidth="1"/>
    <col min="8200" max="8203" width="8.44140625" style="33" bestFit="1" customWidth="1"/>
    <col min="8204" max="8204" width="6.44140625" style="33" bestFit="1" customWidth="1"/>
    <col min="8205" max="8205" width="2.5546875" style="33" customWidth="1"/>
    <col min="8206" max="8209" width="8.44140625" style="33" bestFit="1" customWidth="1"/>
    <col min="8210" max="8210" width="6.44140625" style="33" bestFit="1" customWidth="1"/>
    <col min="8211" max="8211" width="2.5546875" style="33" customWidth="1"/>
    <col min="8212" max="8216" width="8.44140625" style="33" bestFit="1" customWidth="1"/>
    <col min="8217" max="8217" width="2.44140625" style="33" customWidth="1"/>
    <col min="8218" max="8219" width="5.5546875" style="33" bestFit="1" customWidth="1"/>
    <col min="8220" max="8448" width="9.109375" style="33"/>
    <col min="8449" max="8449" width="29.109375" style="33" customWidth="1"/>
    <col min="8450" max="8453" width="8.44140625" style="33" bestFit="1" customWidth="1"/>
    <col min="8454" max="8454" width="7.5546875" style="33" bestFit="1" customWidth="1"/>
    <col min="8455" max="8455" width="2.5546875" style="33" customWidth="1"/>
    <col min="8456" max="8459" width="8.44140625" style="33" bestFit="1" customWidth="1"/>
    <col min="8460" max="8460" width="6.44140625" style="33" bestFit="1" customWidth="1"/>
    <col min="8461" max="8461" width="2.5546875" style="33" customWidth="1"/>
    <col min="8462" max="8465" width="8.44140625" style="33" bestFit="1" customWidth="1"/>
    <col min="8466" max="8466" width="6.44140625" style="33" bestFit="1" customWidth="1"/>
    <col min="8467" max="8467" width="2.5546875" style="33" customWidth="1"/>
    <col min="8468" max="8472" width="8.44140625" style="33" bestFit="1" customWidth="1"/>
    <col min="8473" max="8473" width="2.44140625" style="33" customWidth="1"/>
    <col min="8474" max="8475" width="5.5546875" style="33" bestFit="1" customWidth="1"/>
    <col min="8476" max="8704" width="9.109375" style="33"/>
    <col min="8705" max="8705" width="29.109375" style="33" customWidth="1"/>
    <col min="8706" max="8709" width="8.44140625" style="33" bestFit="1" customWidth="1"/>
    <col min="8710" max="8710" width="7.5546875" style="33" bestFit="1" customWidth="1"/>
    <col min="8711" max="8711" width="2.5546875" style="33" customWidth="1"/>
    <col min="8712" max="8715" width="8.44140625" style="33" bestFit="1" customWidth="1"/>
    <col min="8716" max="8716" width="6.44140625" style="33" bestFit="1" customWidth="1"/>
    <col min="8717" max="8717" width="2.5546875" style="33" customWidth="1"/>
    <col min="8718" max="8721" width="8.44140625" style="33" bestFit="1" customWidth="1"/>
    <col min="8722" max="8722" width="6.44140625" style="33" bestFit="1" customWidth="1"/>
    <col min="8723" max="8723" width="2.5546875" style="33" customWidth="1"/>
    <col min="8724" max="8728" width="8.44140625" style="33" bestFit="1" customWidth="1"/>
    <col min="8729" max="8729" width="2.44140625" style="33" customWidth="1"/>
    <col min="8730" max="8731" width="5.5546875" style="33" bestFit="1" customWidth="1"/>
    <col min="8732" max="8960" width="9.109375" style="33"/>
    <col min="8961" max="8961" width="29.109375" style="33" customWidth="1"/>
    <col min="8962" max="8965" width="8.44140625" style="33" bestFit="1" customWidth="1"/>
    <col min="8966" max="8966" width="7.5546875" style="33" bestFit="1" customWidth="1"/>
    <col min="8967" max="8967" width="2.5546875" style="33" customWidth="1"/>
    <col min="8968" max="8971" width="8.44140625" style="33" bestFit="1" customWidth="1"/>
    <col min="8972" max="8972" width="6.44140625" style="33" bestFit="1" customWidth="1"/>
    <col min="8973" max="8973" width="2.5546875" style="33" customWidth="1"/>
    <col min="8974" max="8977" width="8.44140625" style="33" bestFit="1" customWidth="1"/>
    <col min="8978" max="8978" width="6.44140625" style="33" bestFit="1" customWidth="1"/>
    <col min="8979" max="8979" width="2.5546875" style="33" customWidth="1"/>
    <col min="8980" max="8984" width="8.44140625" style="33" bestFit="1" customWidth="1"/>
    <col min="8985" max="8985" width="2.44140625" style="33" customWidth="1"/>
    <col min="8986" max="8987" width="5.5546875" style="33" bestFit="1" customWidth="1"/>
    <col min="8988" max="9216" width="9.109375" style="33"/>
    <col min="9217" max="9217" width="29.109375" style="33" customWidth="1"/>
    <col min="9218" max="9221" width="8.44140625" style="33" bestFit="1" customWidth="1"/>
    <col min="9222" max="9222" width="7.5546875" style="33" bestFit="1" customWidth="1"/>
    <col min="9223" max="9223" width="2.5546875" style="33" customWidth="1"/>
    <col min="9224" max="9227" width="8.44140625" style="33" bestFit="1" customWidth="1"/>
    <col min="9228" max="9228" width="6.44140625" style="33" bestFit="1" customWidth="1"/>
    <col min="9229" max="9229" width="2.5546875" style="33" customWidth="1"/>
    <col min="9230" max="9233" width="8.44140625" style="33" bestFit="1" customWidth="1"/>
    <col min="9234" max="9234" width="6.44140625" style="33" bestFit="1" customWidth="1"/>
    <col min="9235" max="9235" width="2.5546875" style="33" customWidth="1"/>
    <col min="9236" max="9240" width="8.44140625" style="33" bestFit="1" customWidth="1"/>
    <col min="9241" max="9241" width="2.44140625" style="33" customWidth="1"/>
    <col min="9242" max="9243" width="5.5546875" style="33" bestFit="1" customWidth="1"/>
    <col min="9244" max="9472" width="9.109375" style="33"/>
    <col min="9473" max="9473" width="29.109375" style="33" customWidth="1"/>
    <col min="9474" max="9477" width="8.44140625" style="33" bestFit="1" customWidth="1"/>
    <col min="9478" max="9478" width="7.5546875" style="33" bestFit="1" customWidth="1"/>
    <col min="9479" max="9479" width="2.5546875" style="33" customWidth="1"/>
    <col min="9480" max="9483" width="8.44140625" style="33" bestFit="1" customWidth="1"/>
    <col min="9484" max="9484" width="6.44140625" style="33" bestFit="1" customWidth="1"/>
    <col min="9485" max="9485" width="2.5546875" style="33" customWidth="1"/>
    <col min="9486" max="9489" width="8.44140625" style="33" bestFit="1" customWidth="1"/>
    <col min="9490" max="9490" width="6.44140625" style="33" bestFit="1" customWidth="1"/>
    <col min="9491" max="9491" width="2.5546875" style="33" customWidth="1"/>
    <col min="9492" max="9496" width="8.44140625" style="33" bestFit="1" customWidth="1"/>
    <col min="9497" max="9497" width="2.44140625" style="33" customWidth="1"/>
    <col min="9498" max="9499" width="5.5546875" style="33" bestFit="1" customWidth="1"/>
    <col min="9500" max="9728" width="9.109375" style="33"/>
    <col min="9729" max="9729" width="29.109375" style="33" customWidth="1"/>
    <col min="9730" max="9733" width="8.44140625" style="33" bestFit="1" customWidth="1"/>
    <col min="9734" max="9734" width="7.5546875" style="33" bestFit="1" customWidth="1"/>
    <col min="9735" max="9735" width="2.5546875" style="33" customWidth="1"/>
    <col min="9736" max="9739" width="8.44140625" style="33" bestFit="1" customWidth="1"/>
    <col min="9740" max="9740" width="6.44140625" style="33" bestFit="1" customWidth="1"/>
    <col min="9741" max="9741" width="2.5546875" style="33" customWidth="1"/>
    <col min="9742" max="9745" width="8.44140625" style="33" bestFit="1" customWidth="1"/>
    <col min="9746" max="9746" width="6.44140625" style="33" bestFit="1" customWidth="1"/>
    <col min="9747" max="9747" width="2.5546875" style="33" customWidth="1"/>
    <col min="9748" max="9752" width="8.44140625" style="33" bestFit="1" customWidth="1"/>
    <col min="9753" max="9753" width="2.44140625" style="33" customWidth="1"/>
    <col min="9754" max="9755" width="5.5546875" style="33" bestFit="1" customWidth="1"/>
    <col min="9756" max="9984" width="9.109375" style="33"/>
    <col min="9985" max="9985" width="29.109375" style="33" customWidth="1"/>
    <col min="9986" max="9989" width="8.44140625" style="33" bestFit="1" customWidth="1"/>
    <col min="9990" max="9990" width="7.5546875" style="33" bestFit="1" customWidth="1"/>
    <col min="9991" max="9991" width="2.5546875" style="33" customWidth="1"/>
    <col min="9992" max="9995" width="8.44140625" style="33" bestFit="1" customWidth="1"/>
    <col min="9996" max="9996" width="6.44140625" style="33" bestFit="1" customWidth="1"/>
    <col min="9997" max="9997" width="2.5546875" style="33" customWidth="1"/>
    <col min="9998" max="10001" width="8.44140625" style="33" bestFit="1" customWidth="1"/>
    <col min="10002" max="10002" width="6.44140625" style="33" bestFit="1" customWidth="1"/>
    <col min="10003" max="10003" width="2.5546875" style="33" customWidth="1"/>
    <col min="10004" max="10008" width="8.44140625" style="33" bestFit="1" customWidth="1"/>
    <col min="10009" max="10009" width="2.44140625" style="33" customWidth="1"/>
    <col min="10010" max="10011" width="5.5546875" style="33" bestFit="1" customWidth="1"/>
    <col min="10012" max="10240" width="9.109375" style="33"/>
    <col min="10241" max="10241" width="29.109375" style="33" customWidth="1"/>
    <col min="10242" max="10245" width="8.44140625" style="33" bestFit="1" customWidth="1"/>
    <col min="10246" max="10246" width="7.5546875" style="33" bestFit="1" customWidth="1"/>
    <col min="10247" max="10247" width="2.5546875" style="33" customWidth="1"/>
    <col min="10248" max="10251" width="8.44140625" style="33" bestFit="1" customWidth="1"/>
    <col min="10252" max="10252" width="6.44140625" style="33" bestFit="1" customWidth="1"/>
    <col min="10253" max="10253" width="2.5546875" style="33" customWidth="1"/>
    <col min="10254" max="10257" width="8.44140625" style="33" bestFit="1" customWidth="1"/>
    <col min="10258" max="10258" width="6.44140625" style="33" bestFit="1" customWidth="1"/>
    <col min="10259" max="10259" width="2.5546875" style="33" customWidth="1"/>
    <col min="10260" max="10264" width="8.44140625" style="33" bestFit="1" customWidth="1"/>
    <col min="10265" max="10265" width="2.44140625" style="33" customWidth="1"/>
    <col min="10266" max="10267" width="5.5546875" style="33" bestFit="1" customWidth="1"/>
    <col min="10268" max="10496" width="9.109375" style="33"/>
    <col min="10497" max="10497" width="29.109375" style="33" customWidth="1"/>
    <col min="10498" max="10501" width="8.44140625" style="33" bestFit="1" customWidth="1"/>
    <col min="10502" max="10502" width="7.5546875" style="33" bestFit="1" customWidth="1"/>
    <col min="10503" max="10503" width="2.5546875" style="33" customWidth="1"/>
    <col min="10504" max="10507" width="8.44140625" style="33" bestFit="1" customWidth="1"/>
    <col min="10508" max="10508" width="6.44140625" style="33" bestFit="1" customWidth="1"/>
    <col min="10509" max="10509" width="2.5546875" style="33" customWidth="1"/>
    <col min="10510" max="10513" width="8.44140625" style="33" bestFit="1" customWidth="1"/>
    <col min="10514" max="10514" width="6.44140625" style="33" bestFit="1" customWidth="1"/>
    <col min="10515" max="10515" width="2.5546875" style="33" customWidth="1"/>
    <col min="10516" max="10520" width="8.44140625" style="33" bestFit="1" customWidth="1"/>
    <col min="10521" max="10521" width="2.44140625" style="33" customWidth="1"/>
    <col min="10522" max="10523" width="5.5546875" style="33" bestFit="1" customWidth="1"/>
    <col min="10524" max="10752" width="9.109375" style="33"/>
    <col min="10753" max="10753" width="29.109375" style="33" customWidth="1"/>
    <col min="10754" max="10757" width="8.44140625" style="33" bestFit="1" customWidth="1"/>
    <col min="10758" max="10758" width="7.5546875" style="33" bestFit="1" customWidth="1"/>
    <col min="10759" max="10759" width="2.5546875" style="33" customWidth="1"/>
    <col min="10760" max="10763" width="8.44140625" style="33" bestFit="1" customWidth="1"/>
    <col min="10764" max="10764" width="6.44140625" style="33" bestFit="1" customWidth="1"/>
    <col min="10765" max="10765" width="2.5546875" style="33" customWidth="1"/>
    <col min="10766" max="10769" width="8.44140625" style="33" bestFit="1" customWidth="1"/>
    <col min="10770" max="10770" width="6.44140625" style="33" bestFit="1" customWidth="1"/>
    <col min="10771" max="10771" width="2.5546875" style="33" customWidth="1"/>
    <col min="10772" max="10776" width="8.44140625" style="33" bestFit="1" customWidth="1"/>
    <col min="10777" max="10777" width="2.44140625" style="33" customWidth="1"/>
    <col min="10778" max="10779" width="5.5546875" style="33" bestFit="1" customWidth="1"/>
    <col min="10780" max="11008" width="9.109375" style="33"/>
    <col min="11009" max="11009" width="29.109375" style="33" customWidth="1"/>
    <col min="11010" max="11013" width="8.44140625" style="33" bestFit="1" customWidth="1"/>
    <col min="11014" max="11014" width="7.5546875" style="33" bestFit="1" customWidth="1"/>
    <col min="11015" max="11015" width="2.5546875" style="33" customWidth="1"/>
    <col min="11016" max="11019" width="8.44140625" style="33" bestFit="1" customWidth="1"/>
    <col min="11020" max="11020" width="6.44140625" style="33" bestFit="1" customWidth="1"/>
    <col min="11021" max="11021" width="2.5546875" style="33" customWidth="1"/>
    <col min="11022" max="11025" width="8.44140625" style="33" bestFit="1" customWidth="1"/>
    <col min="11026" max="11026" width="6.44140625" style="33" bestFit="1" customWidth="1"/>
    <col min="11027" max="11027" width="2.5546875" style="33" customWidth="1"/>
    <col min="11028" max="11032" width="8.44140625" style="33" bestFit="1" customWidth="1"/>
    <col min="11033" max="11033" width="2.44140625" style="33" customWidth="1"/>
    <col min="11034" max="11035" width="5.5546875" style="33" bestFit="1" customWidth="1"/>
    <col min="11036" max="11264" width="9.109375" style="33"/>
    <col min="11265" max="11265" width="29.109375" style="33" customWidth="1"/>
    <col min="11266" max="11269" width="8.44140625" style="33" bestFit="1" customWidth="1"/>
    <col min="11270" max="11270" width="7.5546875" style="33" bestFit="1" customWidth="1"/>
    <col min="11271" max="11271" width="2.5546875" style="33" customWidth="1"/>
    <col min="11272" max="11275" width="8.44140625" style="33" bestFit="1" customWidth="1"/>
    <col min="11276" max="11276" width="6.44140625" style="33" bestFit="1" customWidth="1"/>
    <col min="11277" max="11277" width="2.5546875" style="33" customWidth="1"/>
    <col min="11278" max="11281" width="8.44140625" style="33" bestFit="1" customWidth="1"/>
    <col min="11282" max="11282" width="6.44140625" style="33" bestFit="1" customWidth="1"/>
    <col min="11283" max="11283" width="2.5546875" style="33" customWidth="1"/>
    <col min="11284" max="11288" width="8.44140625" style="33" bestFit="1" customWidth="1"/>
    <col min="11289" max="11289" width="2.44140625" style="33" customWidth="1"/>
    <col min="11290" max="11291" width="5.5546875" style="33" bestFit="1" customWidth="1"/>
    <col min="11292" max="11520" width="9.109375" style="33"/>
    <col min="11521" max="11521" width="29.109375" style="33" customWidth="1"/>
    <col min="11522" max="11525" width="8.44140625" style="33" bestFit="1" customWidth="1"/>
    <col min="11526" max="11526" width="7.5546875" style="33" bestFit="1" customWidth="1"/>
    <col min="11527" max="11527" width="2.5546875" style="33" customWidth="1"/>
    <col min="11528" max="11531" width="8.44140625" style="33" bestFit="1" customWidth="1"/>
    <col min="11532" max="11532" width="6.44140625" style="33" bestFit="1" customWidth="1"/>
    <col min="11533" max="11533" width="2.5546875" style="33" customWidth="1"/>
    <col min="11534" max="11537" width="8.44140625" style="33" bestFit="1" customWidth="1"/>
    <col min="11538" max="11538" width="6.44140625" style="33" bestFit="1" customWidth="1"/>
    <col min="11539" max="11539" width="2.5546875" style="33" customWidth="1"/>
    <col min="11540" max="11544" width="8.44140625" style="33" bestFit="1" customWidth="1"/>
    <col min="11545" max="11545" width="2.44140625" style="33" customWidth="1"/>
    <col min="11546" max="11547" width="5.5546875" style="33" bestFit="1" customWidth="1"/>
    <col min="11548" max="11776" width="9.109375" style="33"/>
    <col min="11777" max="11777" width="29.109375" style="33" customWidth="1"/>
    <col min="11778" max="11781" width="8.44140625" style="33" bestFit="1" customWidth="1"/>
    <col min="11782" max="11782" width="7.5546875" style="33" bestFit="1" customWidth="1"/>
    <col min="11783" max="11783" width="2.5546875" style="33" customWidth="1"/>
    <col min="11784" max="11787" width="8.44140625" style="33" bestFit="1" customWidth="1"/>
    <col min="11788" max="11788" width="6.44140625" style="33" bestFit="1" customWidth="1"/>
    <col min="11789" max="11789" width="2.5546875" style="33" customWidth="1"/>
    <col min="11790" max="11793" width="8.44140625" style="33" bestFit="1" customWidth="1"/>
    <col min="11794" max="11794" width="6.44140625" style="33" bestFit="1" customWidth="1"/>
    <col min="11795" max="11795" width="2.5546875" style="33" customWidth="1"/>
    <col min="11796" max="11800" width="8.44140625" style="33" bestFit="1" customWidth="1"/>
    <col min="11801" max="11801" width="2.44140625" style="33" customWidth="1"/>
    <col min="11802" max="11803" width="5.5546875" style="33" bestFit="1" customWidth="1"/>
    <col min="11804" max="12032" width="9.109375" style="33"/>
    <col min="12033" max="12033" width="29.109375" style="33" customWidth="1"/>
    <col min="12034" max="12037" width="8.44140625" style="33" bestFit="1" customWidth="1"/>
    <col min="12038" max="12038" width="7.5546875" style="33" bestFit="1" customWidth="1"/>
    <col min="12039" max="12039" width="2.5546875" style="33" customWidth="1"/>
    <col min="12040" max="12043" width="8.44140625" style="33" bestFit="1" customWidth="1"/>
    <col min="12044" max="12044" width="6.44140625" style="33" bestFit="1" customWidth="1"/>
    <col min="12045" max="12045" width="2.5546875" style="33" customWidth="1"/>
    <col min="12046" max="12049" width="8.44140625" style="33" bestFit="1" customWidth="1"/>
    <col min="12050" max="12050" width="6.44140625" style="33" bestFit="1" customWidth="1"/>
    <col min="12051" max="12051" width="2.5546875" style="33" customWidth="1"/>
    <col min="12052" max="12056" width="8.44140625" style="33" bestFit="1" customWidth="1"/>
    <col min="12057" max="12057" width="2.44140625" style="33" customWidth="1"/>
    <col min="12058" max="12059" width="5.5546875" style="33" bestFit="1" customWidth="1"/>
    <col min="12060" max="12288" width="9.109375" style="33"/>
    <col min="12289" max="12289" width="29.109375" style="33" customWidth="1"/>
    <col min="12290" max="12293" width="8.44140625" style="33" bestFit="1" customWidth="1"/>
    <col min="12294" max="12294" width="7.5546875" style="33" bestFit="1" customWidth="1"/>
    <col min="12295" max="12295" width="2.5546875" style="33" customWidth="1"/>
    <col min="12296" max="12299" width="8.44140625" style="33" bestFit="1" customWidth="1"/>
    <col min="12300" max="12300" width="6.44140625" style="33" bestFit="1" customWidth="1"/>
    <col min="12301" max="12301" width="2.5546875" style="33" customWidth="1"/>
    <col min="12302" max="12305" width="8.44140625" style="33" bestFit="1" customWidth="1"/>
    <col min="12306" max="12306" width="6.44140625" style="33" bestFit="1" customWidth="1"/>
    <col min="12307" max="12307" width="2.5546875" style="33" customWidth="1"/>
    <col min="12308" max="12312" width="8.44140625" style="33" bestFit="1" customWidth="1"/>
    <col min="12313" max="12313" width="2.44140625" style="33" customWidth="1"/>
    <col min="12314" max="12315" width="5.5546875" style="33" bestFit="1" customWidth="1"/>
    <col min="12316" max="12544" width="9.109375" style="33"/>
    <col min="12545" max="12545" width="29.109375" style="33" customWidth="1"/>
    <col min="12546" max="12549" width="8.44140625" style="33" bestFit="1" customWidth="1"/>
    <col min="12550" max="12550" width="7.5546875" style="33" bestFit="1" customWidth="1"/>
    <col min="12551" max="12551" width="2.5546875" style="33" customWidth="1"/>
    <col min="12552" max="12555" width="8.44140625" style="33" bestFit="1" customWidth="1"/>
    <col min="12556" max="12556" width="6.44140625" style="33" bestFit="1" customWidth="1"/>
    <col min="12557" max="12557" width="2.5546875" style="33" customWidth="1"/>
    <col min="12558" max="12561" width="8.44140625" style="33" bestFit="1" customWidth="1"/>
    <col min="12562" max="12562" width="6.44140625" style="33" bestFit="1" customWidth="1"/>
    <col min="12563" max="12563" width="2.5546875" style="33" customWidth="1"/>
    <col min="12564" max="12568" width="8.44140625" style="33" bestFit="1" customWidth="1"/>
    <col min="12569" max="12569" width="2.44140625" style="33" customWidth="1"/>
    <col min="12570" max="12571" width="5.5546875" style="33" bestFit="1" customWidth="1"/>
    <col min="12572" max="12800" width="9.109375" style="33"/>
    <col min="12801" max="12801" width="29.109375" style="33" customWidth="1"/>
    <col min="12802" max="12805" width="8.44140625" style="33" bestFit="1" customWidth="1"/>
    <col min="12806" max="12806" width="7.5546875" style="33" bestFit="1" customWidth="1"/>
    <col min="12807" max="12807" width="2.5546875" style="33" customWidth="1"/>
    <col min="12808" max="12811" width="8.44140625" style="33" bestFit="1" customWidth="1"/>
    <col min="12812" max="12812" width="6.44140625" style="33" bestFit="1" customWidth="1"/>
    <col min="12813" max="12813" width="2.5546875" style="33" customWidth="1"/>
    <col min="12814" max="12817" width="8.44140625" style="33" bestFit="1" customWidth="1"/>
    <col min="12818" max="12818" width="6.44140625" style="33" bestFit="1" customWidth="1"/>
    <col min="12819" max="12819" width="2.5546875" style="33" customWidth="1"/>
    <col min="12820" max="12824" width="8.44140625" style="33" bestFit="1" customWidth="1"/>
    <col min="12825" max="12825" width="2.44140625" style="33" customWidth="1"/>
    <col min="12826" max="12827" width="5.5546875" style="33" bestFit="1" customWidth="1"/>
    <col min="12828" max="13056" width="9.109375" style="33"/>
    <col min="13057" max="13057" width="29.109375" style="33" customWidth="1"/>
    <col min="13058" max="13061" width="8.44140625" style="33" bestFit="1" customWidth="1"/>
    <col min="13062" max="13062" width="7.5546875" style="33" bestFit="1" customWidth="1"/>
    <col min="13063" max="13063" width="2.5546875" style="33" customWidth="1"/>
    <col min="13064" max="13067" width="8.44140625" style="33" bestFit="1" customWidth="1"/>
    <col min="13068" max="13068" width="6.44140625" style="33" bestFit="1" customWidth="1"/>
    <col min="13069" max="13069" width="2.5546875" style="33" customWidth="1"/>
    <col min="13070" max="13073" width="8.44140625" style="33" bestFit="1" customWidth="1"/>
    <col min="13074" max="13074" width="6.44140625" style="33" bestFit="1" customWidth="1"/>
    <col min="13075" max="13075" width="2.5546875" style="33" customWidth="1"/>
    <col min="13076" max="13080" width="8.44140625" style="33" bestFit="1" customWidth="1"/>
    <col min="13081" max="13081" width="2.44140625" style="33" customWidth="1"/>
    <col min="13082" max="13083" width="5.5546875" style="33" bestFit="1" customWidth="1"/>
    <col min="13084" max="13312" width="9.109375" style="33"/>
    <col min="13313" max="13313" width="29.109375" style="33" customWidth="1"/>
    <col min="13314" max="13317" width="8.44140625" style="33" bestFit="1" customWidth="1"/>
    <col min="13318" max="13318" width="7.5546875" style="33" bestFit="1" customWidth="1"/>
    <col min="13319" max="13319" width="2.5546875" style="33" customWidth="1"/>
    <col min="13320" max="13323" width="8.44140625" style="33" bestFit="1" customWidth="1"/>
    <col min="13324" max="13324" width="6.44140625" style="33" bestFit="1" customWidth="1"/>
    <col min="13325" max="13325" width="2.5546875" style="33" customWidth="1"/>
    <col min="13326" max="13329" width="8.44140625" style="33" bestFit="1" customWidth="1"/>
    <col min="13330" max="13330" width="6.44140625" style="33" bestFit="1" customWidth="1"/>
    <col min="13331" max="13331" width="2.5546875" style="33" customWidth="1"/>
    <col min="13332" max="13336" width="8.44140625" style="33" bestFit="1" customWidth="1"/>
    <col min="13337" max="13337" width="2.44140625" style="33" customWidth="1"/>
    <col min="13338" max="13339" width="5.5546875" style="33" bestFit="1" customWidth="1"/>
    <col min="13340" max="13568" width="9.109375" style="33"/>
    <col min="13569" max="13569" width="29.109375" style="33" customWidth="1"/>
    <col min="13570" max="13573" width="8.44140625" style="33" bestFit="1" customWidth="1"/>
    <col min="13574" max="13574" width="7.5546875" style="33" bestFit="1" customWidth="1"/>
    <col min="13575" max="13575" width="2.5546875" style="33" customWidth="1"/>
    <col min="13576" max="13579" width="8.44140625" style="33" bestFit="1" customWidth="1"/>
    <col min="13580" max="13580" width="6.44140625" style="33" bestFit="1" customWidth="1"/>
    <col min="13581" max="13581" width="2.5546875" style="33" customWidth="1"/>
    <col min="13582" max="13585" width="8.44140625" style="33" bestFit="1" customWidth="1"/>
    <col min="13586" max="13586" width="6.44140625" style="33" bestFit="1" customWidth="1"/>
    <col min="13587" max="13587" width="2.5546875" style="33" customWidth="1"/>
    <col min="13588" max="13592" width="8.44140625" style="33" bestFit="1" customWidth="1"/>
    <col min="13593" max="13593" width="2.44140625" style="33" customWidth="1"/>
    <col min="13594" max="13595" width="5.5546875" style="33" bestFit="1" customWidth="1"/>
    <col min="13596" max="13824" width="9.109375" style="33"/>
    <col min="13825" max="13825" width="29.109375" style="33" customWidth="1"/>
    <col min="13826" max="13829" width="8.44140625" style="33" bestFit="1" customWidth="1"/>
    <col min="13830" max="13830" width="7.5546875" style="33" bestFit="1" customWidth="1"/>
    <col min="13831" max="13831" width="2.5546875" style="33" customWidth="1"/>
    <col min="13832" max="13835" width="8.44140625" style="33" bestFit="1" customWidth="1"/>
    <col min="13836" max="13836" width="6.44140625" style="33" bestFit="1" customWidth="1"/>
    <col min="13837" max="13837" width="2.5546875" style="33" customWidth="1"/>
    <col min="13838" max="13841" width="8.44140625" style="33" bestFit="1" customWidth="1"/>
    <col min="13842" max="13842" width="6.44140625" style="33" bestFit="1" customWidth="1"/>
    <col min="13843" max="13843" width="2.5546875" style="33" customWidth="1"/>
    <col min="13844" max="13848" width="8.44140625" style="33" bestFit="1" customWidth="1"/>
    <col min="13849" max="13849" width="2.44140625" style="33" customWidth="1"/>
    <col min="13850" max="13851" width="5.5546875" style="33" bestFit="1" customWidth="1"/>
    <col min="13852" max="14080" width="9.109375" style="33"/>
    <col min="14081" max="14081" width="29.109375" style="33" customWidth="1"/>
    <col min="14082" max="14085" width="8.44140625" style="33" bestFit="1" customWidth="1"/>
    <col min="14086" max="14086" width="7.5546875" style="33" bestFit="1" customWidth="1"/>
    <col min="14087" max="14087" width="2.5546875" style="33" customWidth="1"/>
    <col min="14088" max="14091" width="8.44140625" style="33" bestFit="1" customWidth="1"/>
    <col min="14092" max="14092" width="6.44140625" style="33" bestFit="1" customWidth="1"/>
    <col min="14093" max="14093" width="2.5546875" style="33" customWidth="1"/>
    <col min="14094" max="14097" width="8.44140625" style="33" bestFit="1" customWidth="1"/>
    <col min="14098" max="14098" width="6.44140625" style="33" bestFit="1" customWidth="1"/>
    <col min="14099" max="14099" width="2.5546875" style="33" customWidth="1"/>
    <col min="14100" max="14104" width="8.44140625" style="33" bestFit="1" customWidth="1"/>
    <col min="14105" max="14105" width="2.44140625" style="33" customWidth="1"/>
    <col min="14106" max="14107" width="5.5546875" style="33" bestFit="1" customWidth="1"/>
    <col min="14108" max="14336" width="9.109375" style="33"/>
    <col min="14337" max="14337" width="29.109375" style="33" customWidth="1"/>
    <col min="14338" max="14341" width="8.44140625" style="33" bestFit="1" customWidth="1"/>
    <col min="14342" max="14342" width="7.5546875" style="33" bestFit="1" customWidth="1"/>
    <col min="14343" max="14343" width="2.5546875" style="33" customWidth="1"/>
    <col min="14344" max="14347" width="8.44140625" style="33" bestFit="1" customWidth="1"/>
    <col min="14348" max="14348" width="6.44140625" style="33" bestFit="1" customWidth="1"/>
    <col min="14349" max="14349" width="2.5546875" style="33" customWidth="1"/>
    <col min="14350" max="14353" width="8.44140625" style="33" bestFit="1" customWidth="1"/>
    <col min="14354" max="14354" width="6.44140625" style="33" bestFit="1" customWidth="1"/>
    <col min="14355" max="14355" width="2.5546875" style="33" customWidth="1"/>
    <col min="14356" max="14360" width="8.44140625" style="33" bestFit="1" customWidth="1"/>
    <col min="14361" max="14361" width="2.44140625" style="33" customWidth="1"/>
    <col min="14362" max="14363" width="5.5546875" style="33" bestFit="1" customWidth="1"/>
    <col min="14364" max="14592" width="9.109375" style="33"/>
    <col min="14593" max="14593" width="29.109375" style="33" customWidth="1"/>
    <col min="14594" max="14597" width="8.44140625" style="33" bestFit="1" customWidth="1"/>
    <col min="14598" max="14598" width="7.5546875" style="33" bestFit="1" customWidth="1"/>
    <col min="14599" max="14599" width="2.5546875" style="33" customWidth="1"/>
    <col min="14600" max="14603" width="8.44140625" style="33" bestFit="1" customWidth="1"/>
    <col min="14604" max="14604" width="6.44140625" style="33" bestFit="1" customWidth="1"/>
    <col min="14605" max="14605" width="2.5546875" style="33" customWidth="1"/>
    <col min="14606" max="14609" width="8.44140625" style="33" bestFit="1" customWidth="1"/>
    <col min="14610" max="14610" width="6.44140625" style="33" bestFit="1" customWidth="1"/>
    <col min="14611" max="14611" width="2.5546875" style="33" customWidth="1"/>
    <col min="14612" max="14616" width="8.44140625" style="33" bestFit="1" customWidth="1"/>
    <col min="14617" max="14617" width="2.44140625" style="33" customWidth="1"/>
    <col min="14618" max="14619" width="5.5546875" style="33" bestFit="1" customWidth="1"/>
    <col min="14620" max="14848" width="9.109375" style="33"/>
    <col min="14849" max="14849" width="29.109375" style="33" customWidth="1"/>
    <col min="14850" max="14853" width="8.44140625" style="33" bestFit="1" customWidth="1"/>
    <col min="14854" max="14854" width="7.5546875" style="33" bestFit="1" customWidth="1"/>
    <col min="14855" max="14855" width="2.5546875" style="33" customWidth="1"/>
    <col min="14856" max="14859" width="8.44140625" style="33" bestFit="1" customWidth="1"/>
    <col min="14860" max="14860" width="6.44140625" style="33" bestFit="1" customWidth="1"/>
    <col min="14861" max="14861" width="2.5546875" style="33" customWidth="1"/>
    <col min="14862" max="14865" width="8.44140625" style="33" bestFit="1" customWidth="1"/>
    <col min="14866" max="14866" width="6.44140625" style="33" bestFit="1" customWidth="1"/>
    <col min="14867" max="14867" width="2.5546875" style="33" customWidth="1"/>
    <col min="14868" max="14872" width="8.44140625" style="33" bestFit="1" customWidth="1"/>
    <col min="14873" max="14873" width="2.44140625" style="33" customWidth="1"/>
    <col min="14874" max="14875" width="5.5546875" style="33" bestFit="1" customWidth="1"/>
    <col min="14876" max="15104" width="9.109375" style="33"/>
    <col min="15105" max="15105" width="29.109375" style="33" customWidth="1"/>
    <col min="15106" max="15109" width="8.44140625" style="33" bestFit="1" customWidth="1"/>
    <col min="15110" max="15110" width="7.5546875" style="33" bestFit="1" customWidth="1"/>
    <col min="15111" max="15111" width="2.5546875" style="33" customWidth="1"/>
    <col min="15112" max="15115" width="8.44140625" style="33" bestFit="1" customWidth="1"/>
    <col min="15116" max="15116" width="6.44140625" style="33" bestFit="1" customWidth="1"/>
    <col min="15117" max="15117" width="2.5546875" style="33" customWidth="1"/>
    <col min="15118" max="15121" width="8.44140625" style="33" bestFit="1" customWidth="1"/>
    <col min="15122" max="15122" width="6.44140625" style="33" bestFit="1" customWidth="1"/>
    <col min="15123" max="15123" width="2.5546875" style="33" customWidth="1"/>
    <col min="15124" max="15128" width="8.44140625" style="33" bestFit="1" customWidth="1"/>
    <col min="15129" max="15129" width="2.44140625" style="33" customWidth="1"/>
    <col min="15130" max="15131" width="5.5546875" style="33" bestFit="1" customWidth="1"/>
    <col min="15132" max="15360" width="9.109375" style="33"/>
    <col min="15361" max="15361" width="29.109375" style="33" customWidth="1"/>
    <col min="15362" max="15365" width="8.44140625" style="33" bestFit="1" customWidth="1"/>
    <col min="15366" max="15366" width="7.5546875" style="33" bestFit="1" customWidth="1"/>
    <col min="15367" max="15367" width="2.5546875" style="33" customWidth="1"/>
    <col min="15368" max="15371" width="8.44140625" style="33" bestFit="1" customWidth="1"/>
    <col min="15372" max="15372" width="6.44140625" style="33" bestFit="1" customWidth="1"/>
    <col min="15373" max="15373" width="2.5546875" style="33" customWidth="1"/>
    <col min="15374" max="15377" width="8.44140625" style="33" bestFit="1" customWidth="1"/>
    <col min="15378" max="15378" width="6.44140625" style="33" bestFit="1" customWidth="1"/>
    <col min="15379" max="15379" width="2.5546875" style="33" customWidth="1"/>
    <col min="15380" max="15384" width="8.44140625" style="33" bestFit="1" customWidth="1"/>
    <col min="15385" max="15385" width="2.44140625" style="33" customWidth="1"/>
    <col min="15386" max="15387" width="5.5546875" style="33" bestFit="1" customWidth="1"/>
    <col min="15388" max="15616" width="9.109375" style="33"/>
    <col min="15617" max="15617" width="29.109375" style="33" customWidth="1"/>
    <col min="15618" max="15621" width="8.44140625" style="33" bestFit="1" customWidth="1"/>
    <col min="15622" max="15622" width="7.5546875" style="33" bestFit="1" customWidth="1"/>
    <col min="15623" max="15623" width="2.5546875" style="33" customWidth="1"/>
    <col min="15624" max="15627" width="8.44140625" style="33" bestFit="1" customWidth="1"/>
    <col min="15628" max="15628" width="6.44140625" style="33" bestFit="1" customWidth="1"/>
    <col min="15629" max="15629" width="2.5546875" style="33" customWidth="1"/>
    <col min="15630" max="15633" width="8.44140625" style="33" bestFit="1" customWidth="1"/>
    <col min="15634" max="15634" width="6.44140625" style="33" bestFit="1" customWidth="1"/>
    <col min="15635" max="15635" width="2.5546875" style="33" customWidth="1"/>
    <col min="15636" max="15640" width="8.44140625" style="33" bestFit="1" customWidth="1"/>
    <col min="15641" max="15641" width="2.44140625" style="33" customWidth="1"/>
    <col min="15642" max="15643" width="5.5546875" style="33" bestFit="1" customWidth="1"/>
    <col min="15644" max="15872" width="9.109375" style="33"/>
    <col min="15873" max="15873" width="29.109375" style="33" customWidth="1"/>
    <col min="15874" max="15877" width="8.44140625" style="33" bestFit="1" customWidth="1"/>
    <col min="15878" max="15878" width="7.5546875" style="33" bestFit="1" customWidth="1"/>
    <col min="15879" max="15879" width="2.5546875" style="33" customWidth="1"/>
    <col min="15880" max="15883" width="8.44140625" style="33" bestFit="1" customWidth="1"/>
    <col min="15884" max="15884" width="6.44140625" style="33" bestFit="1" customWidth="1"/>
    <col min="15885" max="15885" width="2.5546875" style="33" customWidth="1"/>
    <col min="15886" max="15889" width="8.44140625" style="33" bestFit="1" customWidth="1"/>
    <col min="15890" max="15890" width="6.44140625" style="33" bestFit="1" customWidth="1"/>
    <col min="15891" max="15891" width="2.5546875" style="33" customWidth="1"/>
    <col min="15892" max="15896" width="8.44140625" style="33" bestFit="1" customWidth="1"/>
    <col min="15897" max="15897" width="2.44140625" style="33" customWidth="1"/>
    <col min="15898" max="15899" width="5.5546875" style="33" bestFit="1" customWidth="1"/>
    <col min="15900" max="16128" width="9.109375" style="33"/>
    <col min="16129" max="16129" width="29.109375" style="33" customWidth="1"/>
    <col min="16130" max="16133" width="8.44140625" style="33" bestFit="1" customWidth="1"/>
    <col min="16134" max="16134" width="7.5546875" style="33" bestFit="1" customWidth="1"/>
    <col min="16135" max="16135" width="2.5546875" style="33" customWidth="1"/>
    <col min="16136" max="16139" width="8.44140625" style="33" bestFit="1" customWidth="1"/>
    <col min="16140" max="16140" width="6.44140625" style="33" bestFit="1" customWidth="1"/>
    <col min="16141" max="16141" width="2.5546875" style="33" customWidth="1"/>
    <col min="16142" max="16145" width="8.44140625" style="33" bestFit="1" customWidth="1"/>
    <col min="16146" max="16146" width="6.44140625" style="33" bestFit="1" customWidth="1"/>
    <col min="16147" max="16147" width="2.5546875" style="33" customWidth="1"/>
    <col min="16148" max="16152" width="8.44140625" style="33" bestFit="1" customWidth="1"/>
    <col min="16153" max="16153" width="2.44140625" style="33" customWidth="1"/>
    <col min="16154" max="16155" width="5.5546875" style="33" bestFit="1" customWidth="1"/>
    <col min="16156" max="16384" width="9.109375" style="33"/>
  </cols>
  <sheetData>
    <row r="1" spans="1:27" ht="17.399999999999999" x14ac:dyDescent="0.3">
      <c r="A1" s="1" t="s">
        <v>39</v>
      </c>
    </row>
    <row r="3" spans="1:27" ht="13.8" thickBot="1" x14ac:dyDescent="0.3">
      <c r="A3" s="8" t="s">
        <v>1</v>
      </c>
    </row>
    <row r="4" spans="1:27" ht="21" customHeight="1" x14ac:dyDescent="0.25">
      <c r="A4" s="34"/>
      <c r="B4" s="1006" t="s">
        <v>40</v>
      </c>
      <c r="C4" s="1006"/>
      <c r="D4" s="1006"/>
      <c r="E4" s="1006"/>
      <c r="F4" s="1006"/>
      <c r="G4" s="35"/>
      <c r="H4" s="1006" t="s">
        <v>41</v>
      </c>
      <c r="I4" s="1006"/>
      <c r="J4" s="1006"/>
      <c r="K4" s="1006"/>
      <c r="L4" s="1006"/>
      <c r="M4" s="35"/>
      <c r="N4" s="1006" t="s">
        <v>42</v>
      </c>
      <c r="O4" s="1006"/>
      <c r="P4" s="1006"/>
      <c r="Q4" s="1006"/>
      <c r="R4" s="1006"/>
      <c r="S4" s="35"/>
      <c r="T4" s="1006" t="s">
        <v>43</v>
      </c>
      <c r="U4" s="1006"/>
      <c r="V4" s="1006"/>
      <c r="W4" s="1006"/>
      <c r="X4" s="1006"/>
      <c r="Y4" s="35"/>
      <c r="Z4" s="1006" t="s">
        <v>44</v>
      </c>
      <c r="AA4" s="1006"/>
    </row>
    <row r="5" spans="1:27" ht="21" customHeight="1" thickBot="1" x14ac:dyDescent="0.3">
      <c r="A5" s="36"/>
      <c r="B5" s="37">
        <v>2012</v>
      </c>
      <c r="C5" s="443">
        <v>2013</v>
      </c>
      <c r="D5" s="439">
        <v>2014</v>
      </c>
      <c r="E5" s="439">
        <v>2015</v>
      </c>
      <c r="F5" s="439">
        <v>2016</v>
      </c>
      <c r="G5" s="38"/>
      <c r="H5" s="37">
        <v>2012</v>
      </c>
      <c r="I5" s="443">
        <v>2013</v>
      </c>
      <c r="J5" s="439">
        <v>2014</v>
      </c>
      <c r="K5" s="439">
        <v>2015</v>
      </c>
      <c r="L5" s="439">
        <v>2016</v>
      </c>
      <c r="M5" s="38"/>
      <c r="N5" s="37">
        <v>2012</v>
      </c>
      <c r="O5" s="443">
        <v>2013</v>
      </c>
      <c r="P5" s="439">
        <v>2014</v>
      </c>
      <c r="Q5" s="439">
        <v>2015</v>
      </c>
      <c r="R5" s="439">
        <v>2016</v>
      </c>
      <c r="S5" s="38"/>
      <c r="T5" s="37">
        <v>2012</v>
      </c>
      <c r="U5" s="443">
        <v>2013</v>
      </c>
      <c r="V5" s="439">
        <v>2014</v>
      </c>
      <c r="W5" s="439">
        <v>2015</v>
      </c>
      <c r="X5" s="439">
        <v>2016</v>
      </c>
      <c r="Y5" s="39"/>
      <c r="Z5" s="37">
        <v>2015</v>
      </c>
      <c r="AA5" s="37">
        <v>2016</v>
      </c>
    </row>
    <row r="6" spans="1:27" ht="22.5" customHeight="1" x14ac:dyDescent="0.25">
      <c r="A6" s="14"/>
      <c r="B6" s="1007" t="s">
        <v>9</v>
      </c>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row>
    <row r="7" spans="1:27" x14ac:dyDescent="0.25">
      <c r="A7" s="40" t="s">
        <v>10</v>
      </c>
      <c r="B7" s="41"/>
      <c r="C7" s="41"/>
      <c r="D7" s="41"/>
      <c r="E7" s="41"/>
      <c r="F7" s="42"/>
      <c r="G7" s="42"/>
      <c r="H7" s="42"/>
      <c r="I7" s="42"/>
      <c r="J7" s="42"/>
      <c r="K7" s="42"/>
      <c r="L7" s="42"/>
      <c r="M7" s="42"/>
      <c r="N7" s="42"/>
      <c r="O7" s="42"/>
      <c r="P7" s="42"/>
      <c r="Q7" s="42"/>
      <c r="R7" s="42"/>
      <c r="S7" s="42"/>
      <c r="T7" s="42"/>
      <c r="U7" s="42"/>
      <c r="V7" s="42"/>
      <c r="W7" s="42"/>
      <c r="X7" s="42"/>
      <c r="Y7" s="41"/>
      <c r="Z7" s="41"/>
      <c r="AA7" s="41"/>
    </row>
    <row r="8" spans="1:27" x14ac:dyDescent="0.25">
      <c r="A8" s="43" t="s">
        <v>11</v>
      </c>
      <c r="B8" s="44"/>
      <c r="C8" s="90"/>
      <c r="D8" s="90">
        <v>10526</v>
      </c>
      <c r="E8" s="90">
        <v>9750</v>
      </c>
      <c r="F8" s="44">
        <v>9175</v>
      </c>
      <c r="G8" s="44"/>
      <c r="H8" s="44"/>
      <c r="I8" s="90"/>
      <c r="J8" s="90">
        <v>5685</v>
      </c>
      <c r="K8" s="90">
        <v>5382</v>
      </c>
      <c r="L8" s="44">
        <v>5231</v>
      </c>
      <c r="M8" s="44"/>
      <c r="N8" s="44"/>
      <c r="O8" s="90"/>
      <c r="P8" s="90">
        <v>665</v>
      </c>
      <c r="Q8" s="90">
        <v>671</v>
      </c>
      <c r="R8" s="44">
        <v>671</v>
      </c>
      <c r="S8" s="44"/>
      <c r="T8" s="44"/>
      <c r="U8" s="90"/>
      <c r="V8" s="90">
        <v>63</v>
      </c>
      <c r="W8" s="90">
        <v>62</v>
      </c>
      <c r="X8" s="44">
        <v>77</v>
      </c>
      <c r="Y8" s="44"/>
      <c r="Z8" s="44"/>
      <c r="AA8" s="44"/>
    </row>
    <row r="9" spans="1:27" x14ac:dyDescent="0.25">
      <c r="A9" s="45" t="s">
        <v>12</v>
      </c>
      <c r="B9" s="46"/>
      <c r="C9" s="91"/>
      <c r="D9" s="91">
        <v>4452</v>
      </c>
      <c r="E9" s="91">
        <v>4121</v>
      </c>
      <c r="F9" s="46">
        <v>3918</v>
      </c>
      <c r="G9" s="46"/>
      <c r="H9" s="46"/>
      <c r="I9" s="91"/>
      <c r="J9" s="91">
        <v>3007</v>
      </c>
      <c r="K9" s="91">
        <v>2849</v>
      </c>
      <c r="L9" s="46">
        <v>2727</v>
      </c>
      <c r="M9" s="46"/>
      <c r="N9" s="46"/>
      <c r="O9" s="91"/>
      <c r="P9" s="91">
        <v>669</v>
      </c>
      <c r="Q9" s="91">
        <v>676</v>
      </c>
      <c r="R9" s="46">
        <v>648</v>
      </c>
      <c r="S9" s="46"/>
      <c r="T9" s="46"/>
      <c r="U9" s="91"/>
      <c r="V9" s="91">
        <v>89</v>
      </c>
      <c r="W9" s="91">
        <v>87</v>
      </c>
      <c r="X9" s="46">
        <v>92</v>
      </c>
      <c r="Y9" s="46"/>
      <c r="Z9" s="46"/>
      <c r="AA9" s="46"/>
    </row>
    <row r="10" spans="1:27" x14ac:dyDescent="0.25">
      <c r="A10" s="14" t="s">
        <v>13</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row>
    <row r="11" spans="1:27" x14ac:dyDescent="0.25">
      <c r="A11" s="43" t="s">
        <v>14</v>
      </c>
      <c r="B11" s="44"/>
      <c r="C11" s="90"/>
      <c r="D11" s="90">
        <v>2491</v>
      </c>
      <c r="E11" s="90">
        <v>2114</v>
      </c>
      <c r="F11" s="44">
        <v>1747</v>
      </c>
      <c r="G11" s="44"/>
      <c r="H11" s="44"/>
      <c r="I11" s="90"/>
      <c r="J11" s="90">
        <v>786</v>
      </c>
      <c r="K11" s="90">
        <v>761</v>
      </c>
      <c r="L11" s="44">
        <v>750</v>
      </c>
      <c r="M11" s="44"/>
      <c r="N11" s="44"/>
      <c r="O11" s="90"/>
      <c r="P11" s="90">
        <v>35</v>
      </c>
      <c r="Q11" s="90">
        <v>36</v>
      </c>
      <c r="R11" s="44">
        <v>26</v>
      </c>
      <c r="S11" s="44"/>
      <c r="T11" s="44"/>
      <c r="U11" s="90"/>
      <c r="V11" s="90">
        <v>1</v>
      </c>
      <c r="W11" s="90">
        <v>0</v>
      </c>
      <c r="X11" s="44">
        <v>0</v>
      </c>
      <c r="Y11" s="44"/>
      <c r="Z11" s="44"/>
      <c r="AA11" s="44"/>
    </row>
    <row r="12" spans="1:27" x14ac:dyDescent="0.25">
      <c r="A12" s="43" t="s">
        <v>15</v>
      </c>
      <c r="B12" s="44"/>
      <c r="C12" s="90"/>
      <c r="D12" s="440">
        <v>3149</v>
      </c>
      <c r="E12" s="440">
        <v>2969</v>
      </c>
      <c r="F12" s="44">
        <v>2898</v>
      </c>
      <c r="G12" s="44"/>
      <c r="H12" s="44"/>
      <c r="I12" s="90"/>
      <c r="J12" s="440">
        <v>2323</v>
      </c>
      <c r="K12" s="440">
        <v>2133</v>
      </c>
      <c r="L12" s="44">
        <v>2058</v>
      </c>
      <c r="M12" s="44"/>
      <c r="N12" s="44"/>
      <c r="O12" s="90"/>
      <c r="P12" s="440">
        <v>313</v>
      </c>
      <c r="Q12" s="440">
        <v>321</v>
      </c>
      <c r="R12" s="44">
        <v>338</v>
      </c>
      <c r="S12" s="44"/>
      <c r="T12" s="44"/>
      <c r="U12" s="90"/>
      <c r="V12" s="440">
        <v>40</v>
      </c>
      <c r="W12" s="440">
        <v>35</v>
      </c>
      <c r="X12" s="44">
        <v>44</v>
      </c>
      <c r="Y12" s="44"/>
      <c r="Z12" s="44"/>
      <c r="AA12" s="44"/>
    </row>
    <row r="13" spans="1:27" x14ac:dyDescent="0.25">
      <c r="A13" s="43" t="s">
        <v>16</v>
      </c>
      <c r="B13" s="44"/>
      <c r="C13" s="90"/>
      <c r="D13" s="440">
        <v>3546</v>
      </c>
      <c r="E13" s="440">
        <v>3199</v>
      </c>
      <c r="F13" s="44">
        <v>3020</v>
      </c>
      <c r="G13" s="44"/>
      <c r="H13" s="44"/>
      <c r="I13" s="90"/>
      <c r="J13" s="440">
        <v>2953</v>
      </c>
      <c r="K13" s="440">
        <v>2694</v>
      </c>
      <c r="L13" s="44">
        <v>2472</v>
      </c>
      <c r="M13" s="44"/>
      <c r="N13" s="44"/>
      <c r="O13" s="90"/>
      <c r="P13" s="440">
        <v>478</v>
      </c>
      <c r="Q13" s="440">
        <v>449</v>
      </c>
      <c r="R13" s="44">
        <v>419</v>
      </c>
      <c r="S13" s="44"/>
      <c r="T13" s="44"/>
      <c r="U13" s="90"/>
      <c r="V13" s="440">
        <v>52</v>
      </c>
      <c r="W13" s="440">
        <v>55</v>
      </c>
      <c r="X13" s="44">
        <v>63</v>
      </c>
      <c r="Y13" s="44"/>
      <c r="Z13" s="44"/>
      <c r="AA13" s="44"/>
    </row>
    <row r="14" spans="1:27" x14ac:dyDescent="0.25">
      <c r="A14" s="43" t="s">
        <v>17</v>
      </c>
      <c r="B14" s="44"/>
      <c r="C14" s="90"/>
      <c r="D14" s="440">
        <v>3833</v>
      </c>
      <c r="E14" s="440">
        <v>3747</v>
      </c>
      <c r="F14" s="44">
        <v>3652</v>
      </c>
      <c r="G14" s="44"/>
      <c r="H14" s="44"/>
      <c r="I14" s="90"/>
      <c r="J14" s="440">
        <v>2223</v>
      </c>
      <c r="K14" s="440">
        <v>2218</v>
      </c>
      <c r="L14" s="44">
        <v>2239</v>
      </c>
      <c r="M14" s="44"/>
      <c r="N14" s="44"/>
      <c r="O14" s="90"/>
      <c r="P14" s="440">
        <v>446</v>
      </c>
      <c r="Q14" s="440">
        <v>468</v>
      </c>
      <c r="R14" s="44">
        <v>460</v>
      </c>
      <c r="S14" s="44"/>
      <c r="T14" s="44"/>
      <c r="U14" s="90"/>
      <c r="V14" s="440">
        <v>54</v>
      </c>
      <c r="W14" s="440">
        <v>51</v>
      </c>
      <c r="X14" s="44">
        <v>57</v>
      </c>
      <c r="Y14" s="44"/>
      <c r="Z14" s="44"/>
      <c r="AA14" s="44"/>
    </row>
    <row r="15" spans="1:27" x14ac:dyDescent="0.25">
      <c r="A15" s="43" t="s">
        <v>18</v>
      </c>
      <c r="B15" s="44"/>
      <c r="C15" s="90"/>
      <c r="D15" s="440">
        <v>1959</v>
      </c>
      <c r="E15" s="440">
        <v>1842</v>
      </c>
      <c r="F15" s="44">
        <v>1776</v>
      </c>
      <c r="G15" s="44"/>
      <c r="H15" s="44"/>
      <c r="I15" s="90"/>
      <c r="J15" s="440">
        <v>407</v>
      </c>
      <c r="K15" s="440">
        <v>425</v>
      </c>
      <c r="L15" s="44">
        <v>439</v>
      </c>
      <c r="M15" s="44"/>
      <c r="N15" s="44"/>
      <c r="O15" s="90"/>
      <c r="P15" s="440">
        <v>62</v>
      </c>
      <c r="Q15" s="440">
        <v>73</v>
      </c>
      <c r="R15" s="44">
        <v>76</v>
      </c>
      <c r="S15" s="44"/>
      <c r="T15" s="44"/>
      <c r="U15" s="90"/>
      <c r="V15" s="440">
        <v>5</v>
      </c>
      <c r="W15" s="440">
        <v>8</v>
      </c>
      <c r="X15" s="44">
        <v>5</v>
      </c>
      <c r="Y15" s="44"/>
      <c r="Z15" s="44"/>
      <c r="AA15" s="44"/>
    </row>
    <row r="16" spans="1:27" x14ac:dyDescent="0.25">
      <c r="A16" s="40" t="s">
        <v>19</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1:27" x14ac:dyDescent="0.25">
      <c r="A17" s="14" t="s">
        <v>20</v>
      </c>
      <c r="B17" s="47"/>
      <c r="C17" s="47"/>
      <c r="D17" s="47"/>
      <c r="E17" s="47"/>
      <c r="F17" s="47"/>
      <c r="G17" s="44"/>
      <c r="H17" s="47"/>
      <c r="I17" s="47"/>
      <c r="J17" s="47"/>
      <c r="K17" s="47"/>
      <c r="L17" s="47"/>
      <c r="M17" s="44"/>
      <c r="N17" s="47"/>
      <c r="O17" s="47"/>
      <c r="P17" s="47"/>
      <c r="Q17" s="47"/>
      <c r="R17" s="47"/>
      <c r="S17" s="44"/>
      <c r="T17" s="47"/>
      <c r="U17" s="47"/>
      <c r="V17" s="47"/>
      <c r="W17" s="47"/>
      <c r="X17" s="47"/>
      <c r="Y17" s="44"/>
      <c r="Z17" s="47"/>
      <c r="AA17" s="47"/>
    </row>
    <row r="18" spans="1:27" x14ac:dyDescent="0.25">
      <c r="A18" s="22" t="s">
        <v>21</v>
      </c>
      <c r="B18" s="44"/>
      <c r="C18" s="44"/>
      <c r="D18" s="44">
        <f>SUM(D20:D23)</f>
        <v>2154</v>
      </c>
      <c r="E18" s="44">
        <f>SUM(E20:E23)</f>
        <v>2252</v>
      </c>
      <c r="F18" s="44">
        <f>SUM(F20:F23)</f>
        <v>2247</v>
      </c>
      <c r="G18" s="44"/>
      <c r="H18" s="44"/>
      <c r="I18" s="44"/>
      <c r="J18" s="44">
        <f>SUM(J20:J23)</f>
        <v>1146</v>
      </c>
      <c r="K18" s="44">
        <f>SUM(K20:K23)</f>
        <v>1154</v>
      </c>
      <c r="L18" s="44">
        <f>SUM(L20:L23)</f>
        <v>1185</v>
      </c>
      <c r="M18" s="44"/>
      <c r="N18" s="44"/>
      <c r="O18" s="44"/>
      <c r="P18" s="44">
        <f>SUM(P20:P23)</f>
        <v>70</v>
      </c>
      <c r="Q18" s="44">
        <f>SUM(Q20:Q23)</f>
        <v>79</v>
      </c>
      <c r="R18" s="44">
        <f>SUM(R20:R23)</f>
        <v>87</v>
      </c>
      <c r="S18" s="44"/>
      <c r="T18" s="44"/>
      <c r="U18" s="44"/>
      <c r="V18" s="44">
        <f>SUM(V20:V23)</f>
        <v>7</v>
      </c>
      <c r="W18" s="44">
        <f>SUM(W20:W23)</f>
        <v>8</v>
      </c>
      <c r="X18" s="44">
        <v>7</v>
      </c>
      <c r="Y18" s="44"/>
      <c r="Z18" s="44"/>
      <c r="AA18" s="44"/>
    </row>
    <row r="19" spans="1:27" x14ac:dyDescent="0.25">
      <c r="A19" s="23" t="s">
        <v>22</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row>
    <row r="20" spans="1:27" x14ac:dyDescent="0.25">
      <c r="A20" s="23" t="s">
        <v>23</v>
      </c>
      <c r="B20" s="44"/>
      <c r="C20" s="90"/>
      <c r="D20" s="440">
        <v>1098</v>
      </c>
      <c r="E20" s="440">
        <v>1153</v>
      </c>
      <c r="F20" s="44">
        <v>1197</v>
      </c>
      <c r="G20" s="44"/>
      <c r="H20" s="44"/>
      <c r="I20" s="90"/>
      <c r="J20" s="440">
        <v>535</v>
      </c>
      <c r="K20" s="440">
        <v>537</v>
      </c>
      <c r="L20" s="44">
        <v>571</v>
      </c>
      <c r="M20" s="44"/>
      <c r="N20" s="44"/>
      <c r="O20" s="90"/>
      <c r="P20" s="440">
        <v>29</v>
      </c>
      <c r="Q20" s="440">
        <v>35</v>
      </c>
      <c r="R20" s="44">
        <v>36</v>
      </c>
      <c r="S20" s="44"/>
      <c r="T20" s="44"/>
      <c r="U20" s="90"/>
      <c r="V20" s="440">
        <v>3</v>
      </c>
      <c r="W20" s="440">
        <v>4</v>
      </c>
      <c r="X20" s="44">
        <v>3</v>
      </c>
      <c r="Y20" s="44"/>
      <c r="Z20" s="44"/>
      <c r="AA20" s="44"/>
    </row>
    <row r="21" spans="1:27" x14ac:dyDescent="0.25">
      <c r="A21" s="23" t="s">
        <v>24</v>
      </c>
      <c r="B21" s="44"/>
      <c r="C21" s="90"/>
      <c r="D21" s="440">
        <v>752</v>
      </c>
      <c r="E21" s="440">
        <v>799</v>
      </c>
      <c r="F21" s="44">
        <v>765</v>
      </c>
      <c r="G21" s="44"/>
      <c r="H21" s="44"/>
      <c r="I21" s="90"/>
      <c r="J21" s="440">
        <v>410</v>
      </c>
      <c r="K21" s="440">
        <v>412</v>
      </c>
      <c r="L21" s="44">
        <v>394</v>
      </c>
      <c r="M21" s="44"/>
      <c r="N21" s="44"/>
      <c r="O21" s="90"/>
      <c r="P21" s="440">
        <v>16</v>
      </c>
      <c r="Q21" s="440">
        <v>18</v>
      </c>
      <c r="R21" s="44">
        <v>23</v>
      </c>
      <c r="S21" s="44"/>
      <c r="T21" s="44"/>
      <c r="U21" s="90"/>
      <c r="V21" s="440">
        <v>1</v>
      </c>
      <c r="W21" s="440">
        <v>1</v>
      </c>
      <c r="X21" s="44">
        <v>1</v>
      </c>
      <c r="Y21" s="44"/>
      <c r="Z21" s="44"/>
      <c r="AA21" s="44"/>
    </row>
    <row r="22" spans="1:27" x14ac:dyDescent="0.25">
      <c r="A22" s="23" t="s">
        <v>25</v>
      </c>
      <c r="B22" s="44"/>
      <c r="C22" s="90"/>
      <c r="D22" s="440">
        <v>120</v>
      </c>
      <c r="E22" s="440">
        <v>116</v>
      </c>
      <c r="F22" s="44">
        <v>112</v>
      </c>
      <c r="G22" s="44"/>
      <c r="H22" s="44"/>
      <c r="I22" s="90"/>
      <c r="J22" s="440">
        <v>89</v>
      </c>
      <c r="K22" s="440">
        <v>87</v>
      </c>
      <c r="L22" s="44">
        <v>89</v>
      </c>
      <c r="M22" s="44"/>
      <c r="N22" s="44"/>
      <c r="O22" s="90"/>
      <c r="P22" s="440">
        <v>11</v>
      </c>
      <c r="Q22" s="440">
        <v>10</v>
      </c>
      <c r="R22" s="44">
        <v>12</v>
      </c>
      <c r="S22" s="44"/>
      <c r="T22" s="44"/>
      <c r="U22" s="90"/>
      <c r="V22" s="440">
        <v>0</v>
      </c>
      <c r="W22" s="440">
        <v>0</v>
      </c>
      <c r="X22" s="44">
        <v>0</v>
      </c>
      <c r="Y22" s="44"/>
      <c r="Z22" s="44"/>
      <c r="AA22" s="44"/>
    </row>
    <row r="23" spans="1:27" x14ac:dyDescent="0.25">
      <c r="A23" s="23" t="s">
        <v>26</v>
      </c>
      <c r="B23" s="44"/>
      <c r="C23" s="90"/>
      <c r="D23" s="440">
        <v>184</v>
      </c>
      <c r="E23" s="440">
        <v>184</v>
      </c>
      <c r="F23" s="44">
        <v>173</v>
      </c>
      <c r="G23" s="44"/>
      <c r="H23" s="44"/>
      <c r="I23" s="90"/>
      <c r="J23" s="440">
        <v>112</v>
      </c>
      <c r="K23" s="440">
        <v>118</v>
      </c>
      <c r="L23" s="44">
        <v>131</v>
      </c>
      <c r="M23" s="44"/>
      <c r="N23" s="44"/>
      <c r="O23" s="90"/>
      <c r="P23" s="440">
        <v>14</v>
      </c>
      <c r="Q23" s="440">
        <v>16</v>
      </c>
      <c r="R23" s="44">
        <v>16</v>
      </c>
      <c r="S23" s="44"/>
      <c r="T23" s="44"/>
      <c r="U23" s="90"/>
      <c r="V23" s="440">
        <v>3</v>
      </c>
      <c r="W23" s="440">
        <v>3</v>
      </c>
      <c r="X23" s="44">
        <v>3</v>
      </c>
      <c r="Y23" s="44"/>
      <c r="Z23" s="44"/>
      <c r="AA23" s="44"/>
    </row>
    <row r="24" spans="1:27" x14ac:dyDescent="0.25">
      <c r="A24" s="22" t="s">
        <v>27</v>
      </c>
      <c r="B24" s="44"/>
      <c r="C24" s="90"/>
      <c r="D24" s="440">
        <v>9123</v>
      </c>
      <c r="E24" s="440">
        <v>8357</v>
      </c>
      <c r="F24" s="44">
        <v>7773</v>
      </c>
      <c r="G24" s="44"/>
      <c r="H24" s="44"/>
      <c r="I24" s="90"/>
      <c r="J24" s="440">
        <v>5812</v>
      </c>
      <c r="K24" s="440">
        <v>5422</v>
      </c>
      <c r="L24" s="44">
        <v>5126</v>
      </c>
      <c r="M24" s="44"/>
      <c r="N24" s="44"/>
      <c r="O24" s="90"/>
      <c r="P24" s="440">
        <v>922</v>
      </c>
      <c r="Q24" s="440">
        <v>919</v>
      </c>
      <c r="R24" s="44">
        <v>891</v>
      </c>
      <c r="S24" s="44"/>
      <c r="T24" s="44"/>
      <c r="U24" s="90"/>
      <c r="V24" s="440">
        <v>105</v>
      </c>
      <c r="W24" s="440">
        <v>97</v>
      </c>
      <c r="X24" s="44">
        <v>102</v>
      </c>
      <c r="Y24" s="44"/>
      <c r="Z24" s="44"/>
      <c r="AA24" s="44"/>
    </row>
    <row r="25" spans="1:27" x14ac:dyDescent="0.25">
      <c r="A25" s="25" t="s">
        <v>28</v>
      </c>
      <c r="B25" s="46"/>
      <c r="C25" s="91"/>
      <c r="D25" s="442">
        <v>3701</v>
      </c>
      <c r="E25" s="442">
        <v>3262</v>
      </c>
      <c r="F25" s="46">
        <v>3073</v>
      </c>
      <c r="G25" s="46"/>
      <c r="H25" s="46"/>
      <c r="I25" s="91"/>
      <c r="J25" s="442">
        <v>1734</v>
      </c>
      <c r="K25" s="442">
        <v>1655</v>
      </c>
      <c r="L25" s="46">
        <v>1647</v>
      </c>
      <c r="M25" s="46"/>
      <c r="N25" s="46"/>
      <c r="O25" s="91"/>
      <c r="P25" s="442">
        <v>342</v>
      </c>
      <c r="Q25" s="442">
        <v>349</v>
      </c>
      <c r="R25" s="46">
        <v>341</v>
      </c>
      <c r="S25" s="46"/>
      <c r="T25" s="46"/>
      <c r="U25" s="91"/>
      <c r="V25" s="442">
        <v>40</v>
      </c>
      <c r="W25" s="442">
        <v>44</v>
      </c>
      <c r="X25" s="46">
        <v>60</v>
      </c>
      <c r="Y25" s="46"/>
      <c r="Z25" s="46"/>
      <c r="AA25" s="46"/>
    </row>
    <row r="26" spans="1:27" x14ac:dyDescent="0.25">
      <c r="A26" s="14" t="s">
        <v>29</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row>
    <row r="27" spans="1:27" x14ac:dyDescent="0.25">
      <c r="A27" s="49" t="s">
        <v>47</v>
      </c>
      <c r="B27" s="47"/>
      <c r="C27" s="47"/>
      <c r="D27" s="47"/>
      <c r="E27" s="47"/>
      <c r="F27" s="47"/>
      <c r="G27" s="44"/>
      <c r="H27" s="47"/>
      <c r="I27" s="47"/>
      <c r="J27" s="47"/>
      <c r="K27" s="47"/>
      <c r="L27" s="47"/>
      <c r="M27" s="44"/>
      <c r="N27" s="47"/>
      <c r="O27" s="47"/>
      <c r="P27" s="47"/>
      <c r="Q27" s="47"/>
      <c r="R27" s="47"/>
      <c r="S27" s="44"/>
      <c r="T27" s="47"/>
      <c r="U27" s="47"/>
      <c r="V27" s="47"/>
      <c r="W27" s="47"/>
      <c r="X27" s="47"/>
      <c r="Y27" s="44"/>
      <c r="Z27" s="47"/>
      <c r="AA27" s="47"/>
    </row>
    <row r="28" spans="1:27" x14ac:dyDescent="0.25">
      <c r="A28" s="43" t="s">
        <v>30</v>
      </c>
      <c r="B28" s="48"/>
      <c r="C28" s="90"/>
      <c r="D28" s="440">
        <v>617</v>
      </c>
      <c r="E28" s="440">
        <v>606</v>
      </c>
      <c r="F28" s="48">
        <v>633</v>
      </c>
      <c r="G28" s="48"/>
      <c r="H28" s="48"/>
      <c r="I28" s="90"/>
      <c r="J28" s="440">
        <v>274</v>
      </c>
      <c r="K28" s="440">
        <v>279</v>
      </c>
      <c r="L28" s="48">
        <v>288</v>
      </c>
      <c r="M28" s="48"/>
      <c r="N28" s="48"/>
      <c r="O28" s="90"/>
      <c r="P28" s="440">
        <v>34</v>
      </c>
      <c r="Q28" s="440">
        <v>34</v>
      </c>
      <c r="R28" s="48">
        <v>34</v>
      </c>
      <c r="S28" s="48"/>
      <c r="T28" s="48"/>
      <c r="U28" s="90"/>
      <c r="V28" s="440">
        <v>5</v>
      </c>
      <c r="W28" s="440">
        <v>3</v>
      </c>
      <c r="X28" s="48">
        <v>4</v>
      </c>
      <c r="Y28" s="48"/>
      <c r="Z28" s="48"/>
      <c r="AA28" s="48"/>
    </row>
    <row r="29" spans="1:27" x14ac:dyDescent="0.25">
      <c r="A29" s="43" t="s">
        <v>31</v>
      </c>
      <c r="B29" s="48"/>
      <c r="C29" s="90"/>
      <c r="D29" s="440">
        <v>10524</v>
      </c>
      <c r="E29" s="440">
        <v>9907</v>
      </c>
      <c r="F29" s="48">
        <v>9390</v>
      </c>
      <c r="G29" s="48"/>
      <c r="H29" s="48"/>
      <c r="I29" s="90"/>
      <c r="J29" s="440">
        <v>6274</v>
      </c>
      <c r="K29" s="440">
        <v>5980</v>
      </c>
      <c r="L29" s="48">
        <v>5775</v>
      </c>
      <c r="M29" s="48"/>
      <c r="N29" s="48"/>
      <c r="O29" s="90"/>
      <c r="P29" s="440">
        <v>812</v>
      </c>
      <c r="Q29" s="440">
        <v>829</v>
      </c>
      <c r="R29" s="48">
        <v>837</v>
      </c>
      <c r="S29" s="48"/>
      <c r="T29" s="48"/>
      <c r="U29" s="90"/>
      <c r="V29" s="440">
        <v>96</v>
      </c>
      <c r="W29" s="440">
        <v>96</v>
      </c>
      <c r="X29" s="48">
        <v>96</v>
      </c>
      <c r="Y29" s="48"/>
      <c r="Z29" s="48"/>
      <c r="AA29" s="48"/>
    </row>
    <row r="30" spans="1:27" x14ac:dyDescent="0.25">
      <c r="A30" s="43" t="s">
        <v>32</v>
      </c>
      <c r="B30" s="48"/>
      <c r="C30" s="90"/>
      <c r="D30" s="440">
        <v>3837</v>
      </c>
      <c r="E30" s="440">
        <v>3358</v>
      </c>
      <c r="F30" s="48">
        <v>3070</v>
      </c>
      <c r="G30" s="48"/>
      <c r="H30" s="48"/>
      <c r="I30" s="90"/>
      <c r="J30" s="440">
        <v>2144</v>
      </c>
      <c r="K30" s="440">
        <v>1972</v>
      </c>
      <c r="L30" s="48">
        <v>1895</v>
      </c>
      <c r="M30" s="48"/>
      <c r="N30" s="48"/>
      <c r="O30" s="90"/>
      <c r="P30" s="440">
        <v>488</v>
      </c>
      <c r="Q30" s="440">
        <v>484</v>
      </c>
      <c r="R30" s="48">
        <v>448</v>
      </c>
      <c r="S30" s="48"/>
      <c r="T30" s="48"/>
      <c r="U30" s="90"/>
      <c r="V30" s="440">
        <v>51</v>
      </c>
      <c r="W30" s="440">
        <v>50</v>
      </c>
      <c r="X30" s="48">
        <v>69</v>
      </c>
      <c r="Y30" s="48"/>
      <c r="Z30" s="48"/>
      <c r="AA30" s="48"/>
    </row>
    <row r="31" spans="1:27" s="3" customFormat="1" ht="24.75" customHeight="1" x14ac:dyDescent="0.25">
      <c r="A31" s="26" t="s">
        <v>33</v>
      </c>
      <c r="B31" s="50"/>
      <c r="C31" s="50"/>
      <c r="D31" s="50">
        <f t="shared" ref="D31:X31" si="0">SUM(D8:D9)</f>
        <v>14978</v>
      </c>
      <c r="E31" s="441">
        <f>SUM(E8:E9)</f>
        <v>13871</v>
      </c>
      <c r="F31" s="50">
        <f t="shared" si="0"/>
        <v>13093</v>
      </c>
      <c r="G31" s="50"/>
      <c r="H31" s="50"/>
      <c r="I31" s="50"/>
      <c r="J31" s="50">
        <f>SUM(J8:J9)</f>
        <v>8692</v>
      </c>
      <c r="K31" s="50">
        <f t="shared" si="0"/>
        <v>8231</v>
      </c>
      <c r="L31" s="50">
        <f t="shared" si="0"/>
        <v>7958</v>
      </c>
      <c r="M31" s="50"/>
      <c r="N31" s="50">
        <f t="shared" si="0"/>
        <v>0</v>
      </c>
      <c r="O31" s="50">
        <f t="shared" si="0"/>
        <v>0</v>
      </c>
      <c r="P31" s="50">
        <f t="shared" si="0"/>
        <v>1334</v>
      </c>
      <c r="Q31" s="50">
        <f t="shared" si="0"/>
        <v>1347</v>
      </c>
      <c r="R31" s="50">
        <f t="shared" si="0"/>
        <v>1319</v>
      </c>
      <c r="S31" s="50"/>
      <c r="T31" s="50"/>
      <c r="U31" s="50"/>
      <c r="V31" s="50">
        <f t="shared" si="0"/>
        <v>152</v>
      </c>
      <c r="W31" s="50">
        <f t="shared" si="0"/>
        <v>149</v>
      </c>
      <c r="X31" s="50">
        <f t="shared" si="0"/>
        <v>169</v>
      </c>
      <c r="Y31" s="50"/>
      <c r="Z31" s="50"/>
      <c r="AA31" s="50"/>
    </row>
    <row r="32" spans="1:27" ht="15.6" x14ac:dyDescent="0.25">
      <c r="A32" s="40"/>
      <c r="B32" s="1003" t="s">
        <v>34</v>
      </c>
      <c r="C32" s="1003"/>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row>
    <row r="33" spans="1:27" x14ac:dyDescent="0.25">
      <c r="A33" s="14" t="s">
        <v>10</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row>
    <row r="34" spans="1:27" x14ac:dyDescent="0.25">
      <c r="A34" s="43" t="s">
        <v>11</v>
      </c>
      <c r="B34" s="51">
        <v>0.46100000000000002</v>
      </c>
      <c r="C34" s="51">
        <v>0.45900000000000002</v>
      </c>
      <c r="D34" s="51">
        <v>0.49</v>
      </c>
      <c r="E34" s="51">
        <v>0.49</v>
      </c>
      <c r="F34" s="51">
        <f>F8/$F$31</f>
        <v>0.70075612922935915</v>
      </c>
      <c r="G34" s="51"/>
      <c r="H34" s="51">
        <v>0.504</v>
      </c>
      <c r="I34" s="51">
        <v>0.51</v>
      </c>
      <c r="J34" s="51">
        <v>0.49</v>
      </c>
      <c r="K34" s="51">
        <v>0.49</v>
      </c>
      <c r="L34" s="51"/>
      <c r="M34" s="51"/>
      <c r="N34" s="51">
        <v>0.46100000000000002</v>
      </c>
      <c r="O34" s="51">
        <v>0.47599999999999998</v>
      </c>
      <c r="P34" s="51">
        <v>0.48</v>
      </c>
      <c r="Q34" s="51">
        <v>0.48</v>
      </c>
      <c r="R34" s="51"/>
      <c r="S34" s="51"/>
      <c r="T34" s="51">
        <v>0.36399999999999999</v>
      </c>
      <c r="U34" s="51">
        <v>0.376</v>
      </c>
      <c r="V34" s="51">
        <v>0.39</v>
      </c>
      <c r="W34" s="51">
        <v>0.41000000000000003</v>
      </c>
      <c r="X34" s="51">
        <f>X8/$X$31</f>
        <v>0.45562130177514792</v>
      </c>
      <c r="Y34" s="52"/>
      <c r="Z34" s="52"/>
      <c r="AA34" s="52"/>
    </row>
    <row r="35" spans="1:27" x14ac:dyDescent="0.25">
      <c r="A35" s="43" t="s">
        <v>12</v>
      </c>
      <c r="B35" s="51">
        <v>0.53900000000000003</v>
      </c>
      <c r="C35" s="51">
        <v>0.54100000000000004</v>
      </c>
      <c r="D35" s="51">
        <v>0.51</v>
      </c>
      <c r="E35" s="51">
        <v>0.51</v>
      </c>
      <c r="F35" s="53">
        <f t="shared" ref="F35:F41" si="1">F9/$F$31</f>
        <v>0.2992438707706408</v>
      </c>
      <c r="G35" s="51"/>
      <c r="H35" s="51">
        <v>0.496</v>
      </c>
      <c r="I35" s="51">
        <v>0.49</v>
      </c>
      <c r="J35" s="51">
        <v>0.51</v>
      </c>
      <c r="K35" s="51">
        <v>0.51</v>
      </c>
      <c r="L35" s="51"/>
      <c r="M35" s="51"/>
      <c r="N35" s="51">
        <v>0.53900000000000003</v>
      </c>
      <c r="O35" s="51">
        <v>0.52400000000000002</v>
      </c>
      <c r="P35" s="51">
        <v>0.52</v>
      </c>
      <c r="Q35" s="51">
        <v>0.52</v>
      </c>
      <c r="R35" s="51"/>
      <c r="S35" s="51"/>
      <c r="T35" s="51">
        <v>0.63600000000000001</v>
      </c>
      <c r="U35" s="51">
        <v>0.624</v>
      </c>
      <c r="V35" s="51">
        <v>0.61</v>
      </c>
      <c r="W35" s="51">
        <v>0.59</v>
      </c>
      <c r="X35" s="51">
        <f>X9/$X$31</f>
        <v>0.54437869822485208</v>
      </c>
      <c r="Y35" s="52"/>
      <c r="Z35" s="52"/>
      <c r="AA35" s="52"/>
    </row>
    <row r="36" spans="1:27" x14ac:dyDescent="0.25">
      <c r="A36" s="40" t="s">
        <v>13</v>
      </c>
      <c r="B36" s="54"/>
      <c r="C36" s="54"/>
      <c r="D36" s="54"/>
      <c r="E36" s="54"/>
      <c r="F36" s="51"/>
      <c r="G36" s="54"/>
      <c r="H36" s="54"/>
      <c r="I36" s="54"/>
      <c r="J36" s="54"/>
      <c r="K36" s="54"/>
      <c r="L36" s="54"/>
      <c r="M36" s="54"/>
      <c r="N36" s="54"/>
      <c r="O36" s="54"/>
      <c r="P36" s="54"/>
      <c r="Q36" s="54"/>
      <c r="R36" s="54"/>
      <c r="S36" s="54"/>
      <c r="T36" s="54"/>
      <c r="U36" s="54"/>
      <c r="V36" s="54"/>
      <c r="W36" s="54"/>
      <c r="X36" s="54"/>
      <c r="Y36" s="55"/>
      <c r="Z36" s="55"/>
      <c r="AA36" s="55"/>
    </row>
    <row r="37" spans="1:27" x14ac:dyDescent="0.25">
      <c r="A37" s="43" t="s">
        <v>14</v>
      </c>
      <c r="B37" s="51">
        <v>0.16200000000000001</v>
      </c>
      <c r="C37" s="51">
        <v>0.14000000000000001</v>
      </c>
      <c r="D37" s="51">
        <v>0.13</v>
      </c>
      <c r="E37" s="51">
        <v>0.13</v>
      </c>
      <c r="F37" s="51">
        <f t="shared" si="1"/>
        <v>0.13343007714045674</v>
      </c>
      <c r="G37" s="51"/>
      <c r="H37" s="51">
        <v>7.1999999999999995E-2</v>
      </c>
      <c r="I37" s="51">
        <v>7.4999999999999997E-2</v>
      </c>
      <c r="J37" s="51">
        <v>0.08</v>
      </c>
      <c r="K37" s="51">
        <v>0.08</v>
      </c>
      <c r="L37" s="51"/>
      <c r="M37" s="51"/>
      <c r="N37" s="51">
        <v>1.4E-2</v>
      </c>
      <c r="O37" s="51">
        <v>1.7000000000000001E-2</v>
      </c>
      <c r="P37" s="51">
        <v>0.02</v>
      </c>
      <c r="Q37" s="51">
        <v>0.02</v>
      </c>
      <c r="R37" s="51"/>
      <c r="S37" s="51"/>
      <c r="T37" s="51" t="s">
        <v>45</v>
      </c>
      <c r="U37" s="51" t="s">
        <v>45</v>
      </c>
      <c r="V37" s="51" t="s">
        <v>45</v>
      </c>
      <c r="W37" s="51" t="s">
        <v>45</v>
      </c>
      <c r="X37" s="51" t="s">
        <v>45</v>
      </c>
      <c r="Y37" s="52"/>
      <c r="Z37" s="52"/>
      <c r="AA37" s="52"/>
    </row>
    <row r="38" spans="1:27" x14ac:dyDescent="0.25">
      <c r="A38" s="43" t="s">
        <v>15</v>
      </c>
      <c r="B38" s="51">
        <v>0.19500000000000001</v>
      </c>
      <c r="C38" s="51">
        <v>0.19800000000000001</v>
      </c>
      <c r="D38" s="51">
        <v>0.2</v>
      </c>
      <c r="E38" s="51">
        <v>0.2</v>
      </c>
      <c r="F38" s="51">
        <f t="shared" si="1"/>
        <v>0.22133964713969295</v>
      </c>
      <c r="G38" s="51"/>
      <c r="H38" s="51">
        <v>0.222</v>
      </c>
      <c r="I38" s="51">
        <v>0.218</v>
      </c>
      <c r="J38" s="51">
        <v>0.23</v>
      </c>
      <c r="K38" s="51">
        <v>0.23</v>
      </c>
      <c r="L38" s="51"/>
      <c r="M38" s="51"/>
      <c r="N38" s="51">
        <v>0.20200000000000001</v>
      </c>
      <c r="O38" s="51">
        <v>0.21099999999999999</v>
      </c>
      <c r="P38" s="51">
        <v>0.21</v>
      </c>
      <c r="Q38" s="51">
        <v>0.21</v>
      </c>
      <c r="R38" s="51"/>
      <c r="S38" s="51"/>
      <c r="T38" s="51">
        <v>0.21</v>
      </c>
      <c r="U38" s="51">
        <v>0.20100000000000001</v>
      </c>
      <c r="V38" s="51">
        <v>0.22</v>
      </c>
      <c r="W38" s="51">
        <v>0.19</v>
      </c>
      <c r="X38" s="51">
        <f>X12/$X$31</f>
        <v>0.26035502958579881</v>
      </c>
      <c r="Y38" s="52"/>
      <c r="Z38" s="52"/>
      <c r="AA38" s="52"/>
    </row>
    <row r="39" spans="1:27" x14ac:dyDescent="0.25">
      <c r="A39" s="43" t="s">
        <v>16</v>
      </c>
      <c r="B39" s="51">
        <v>0.29899999999999999</v>
      </c>
      <c r="C39" s="51">
        <v>0.29499999999999998</v>
      </c>
      <c r="D39" s="51">
        <v>0.28999999999999998</v>
      </c>
      <c r="E39" s="51">
        <v>0.27</v>
      </c>
      <c r="F39" s="51">
        <f t="shared" si="1"/>
        <v>0.23065760329947299</v>
      </c>
      <c r="G39" s="51"/>
      <c r="H39" s="51">
        <v>0.38300000000000001</v>
      </c>
      <c r="I39" s="51">
        <v>0.372</v>
      </c>
      <c r="J39" s="51">
        <v>0.36</v>
      </c>
      <c r="K39" s="51">
        <v>0.34</v>
      </c>
      <c r="L39" s="51"/>
      <c r="M39" s="51"/>
      <c r="N39" s="51">
        <v>0.39300000000000002</v>
      </c>
      <c r="O39" s="51">
        <v>0.39100000000000001</v>
      </c>
      <c r="P39" s="51">
        <v>0.37</v>
      </c>
      <c r="Q39" s="51">
        <v>0.35000000000000003</v>
      </c>
      <c r="R39" s="51"/>
      <c r="S39" s="51"/>
      <c r="T39" s="51">
        <v>0.35399999999999998</v>
      </c>
      <c r="U39" s="51">
        <v>0.34</v>
      </c>
      <c r="V39" s="51">
        <v>0.36</v>
      </c>
      <c r="W39" s="51">
        <v>0.39</v>
      </c>
      <c r="X39" s="51">
        <f>X13/$X$31</f>
        <v>0.37278106508875741</v>
      </c>
      <c r="Y39" s="52"/>
      <c r="Z39" s="52"/>
      <c r="AA39" s="52"/>
    </row>
    <row r="40" spans="1:27" x14ac:dyDescent="0.25">
      <c r="A40" s="43" t="s">
        <v>17</v>
      </c>
      <c r="B40" s="51">
        <v>0.248</v>
      </c>
      <c r="C40" s="51">
        <v>0.26700000000000002</v>
      </c>
      <c r="D40" s="51">
        <v>0.28000000000000003</v>
      </c>
      <c r="E40" s="51">
        <v>0.28999999999999998</v>
      </c>
      <c r="F40" s="51">
        <f t="shared" si="1"/>
        <v>0.27892767127472695</v>
      </c>
      <c r="G40" s="51"/>
      <c r="H40" s="51">
        <v>0.26400000000000001</v>
      </c>
      <c r="I40" s="51">
        <v>0.27700000000000002</v>
      </c>
      <c r="J40" s="51">
        <v>0.28000000000000003</v>
      </c>
      <c r="K40" s="51">
        <v>0.3</v>
      </c>
      <c r="L40" s="51"/>
      <c r="M40" s="51"/>
      <c r="N40" s="51">
        <v>0.34100000000000003</v>
      </c>
      <c r="O40" s="51">
        <v>0.33100000000000002</v>
      </c>
      <c r="P40" s="51">
        <v>0.35000000000000003</v>
      </c>
      <c r="Q40" s="51">
        <v>0.37</v>
      </c>
      <c r="R40" s="51"/>
      <c r="S40" s="51"/>
      <c r="T40" s="51">
        <v>0.39500000000000002</v>
      </c>
      <c r="U40" s="51">
        <v>0.40200000000000002</v>
      </c>
      <c r="V40" s="51">
        <v>0.39</v>
      </c>
      <c r="W40" s="51">
        <v>0.38</v>
      </c>
      <c r="X40" s="51">
        <f>X14/$X$31</f>
        <v>0.33727810650887574</v>
      </c>
      <c r="Y40" s="52"/>
      <c r="Z40" s="52"/>
      <c r="AA40" s="52"/>
    </row>
    <row r="41" spans="1:27" x14ac:dyDescent="0.25">
      <c r="A41" s="43" t="s">
        <v>18</v>
      </c>
      <c r="B41" s="51">
        <v>9.6000000000000002E-2</v>
      </c>
      <c r="C41" s="51">
        <v>0.1</v>
      </c>
      <c r="D41" s="51">
        <v>0.1</v>
      </c>
      <c r="E41" s="51">
        <v>0.1</v>
      </c>
      <c r="F41" s="51">
        <f t="shared" si="1"/>
        <v>0.13564500114565034</v>
      </c>
      <c r="G41" s="51"/>
      <c r="H41" s="51">
        <v>5.8000000000000003E-2</v>
      </c>
      <c r="I41" s="51">
        <v>5.8000000000000003E-2</v>
      </c>
      <c r="J41" s="51">
        <v>0.05</v>
      </c>
      <c r="K41" s="51">
        <v>0.06</v>
      </c>
      <c r="L41" s="51"/>
      <c r="M41" s="51"/>
      <c r="N41" s="51">
        <v>4.9000000000000002E-2</v>
      </c>
      <c r="O41" s="51">
        <v>4.9000000000000002E-2</v>
      </c>
      <c r="P41" s="51">
        <v>0.05</v>
      </c>
      <c r="Q41" s="51">
        <v>0.05</v>
      </c>
      <c r="R41" s="51"/>
      <c r="S41" s="51"/>
      <c r="T41" s="51">
        <v>4.1000000000000002E-2</v>
      </c>
      <c r="U41" s="51">
        <v>5.1999999999999998E-2</v>
      </c>
      <c r="V41" s="51">
        <v>0.03</v>
      </c>
      <c r="W41" s="51">
        <v>0.05</v>
      </c>
      <c r="X41" s="51">
        <f>X15/$X$31</f>
        <v>2.9585798816568046E-2</v>
      </c>
      <c r="Y41" s="52"/>
      <c r="Z41" s="52"/>
      <c r="AA41" s="52"/>
    </row>
    <row r="42" spans="1:27" x14ac:dyDescent="0.25">
      <c r="A42" s="40" t="s">
        <v>19</v>
      </c>
      <c r="B42" s="54"/>
      <c r="C42" s="54"/>
      <c r="D42" s="54"/>
      <c r="E42" s="54"/>
      <c r="F42" s="54"/>
      <c r="G42" s="54"/>
      <c r="H42" s="54"/>
      <c r="I42" s="54"/>
      <c r="J42" s="54"/>
      <c r="K42" s="54"/>
      <c r="L42" s="54"/>
      <c r="M42" s="54"/>
      <c r="N42" s="54"/>
      <c r="O42" s="54"/>
      <c r="P42" s="54"/>
      <c r="Q42" s="54"/>
      <c r="R42" s="54"/>
      <c r="S42" s="54"/>
      <c r="T42" s="54"/>
      <c r="U42" s="54"/>
      <c r="V42" s="54"/>
      <c r="W42" s="54"/>
      <c r="X42" s="54"/>
      <c r="Y42" s="55"/>
      <c r="Z42" s="55"/>
      <c r="AA42" s="55"/>
    </row>
    <row r="43" spans="1:27" x14ac:dyDescent="0.25">
      <c r="A43" s="14" t="s">
        <v>20</v>
      </c>
      <c r="B43" s="51">
        <v>0.745</v>
      </c>
      <c r="C43" s="51">
        <v>0.85599999999999998</v>
      </c>
      <c r="D43" s="51">
        <v>0.8384429304897314</v>
      </c>
      <c r="E43" s="51">
        <v>0.82944418688507704</v>
      </c>
      <c r="F43" s="51">
        <f>SUM(F20:F24)/F31</f>
        <v>0.76529443213931103</v>
      </c>
      <c r="G43" s="51"/>
      <c r="H43" s="51">
        <v>0.65300000000000002</v>
      </c>
      <c r="I43" s="51">
        <v>0.86299999999999999</v>
      </c>
      <c r="J43" s="51">
        <v>0.85858790208375479</v>
      </c>
      <c r="K43" s="51">
        <v>0.848313741594374</v>
      </c>
      <c r="L43" s="51"/>
      <c r="M43" s="51"/>
      <c r="N43" s="51">
        <v>0.47299999999999998</v>
      </c>
      <c r="O43" s="51">
        <v>0.75800000000000001</v>
      </c>
      <c r="P43" s="51">
        <v>0.77684210526315789</v>
      </c>
      <c r="Q43" s="51">
        <v>0.76661514683153009</v>
      </c>
      <c r="R43" s="51">
        <f>SUM(R20:R24)/R31</f>
        <v>0.74147081122062164</v>
      </c>
      <c r="S43" s="51"/>
      <c r="T43" s="51">
        <v>0.379</v>
      </c>
      <c r="U43" s="51">
        <v>0.73199999999999998</v>
      </c>
      <c r="V43" s="51">
        <v>0.74210526315789471</v>
      </c>
      <c r="W43" s="51">
        <v>0.71500000000000008</v>
      </c>
      <c r="X43" s="51">
        <f>SUM(X20:X24)/X31</f>
        <v>0.6449704142011834</v>
      </c>
      <c r="Y43" s="52"/>
      <c r="Z43" s="52"/>
      <c r="AA43" s="52"/>
    </row>
    <row r="44" spans="1:27" x14ac:dyDescent="0.25">
      <c r="A44" s="22" t="s">
        <v>21</v>
      </c>
      <c r="B44" s="51">
        <v>0.10100000000000001</v>
      </c>
      <c r="C44" s="51">
        <v>9.1999999999999998E-2</v>
      </c>
      <c r="D44" s="51">
        <v>0.11</v>
      </c>
      <c r="E44" s="51">
        <v>0.11</v>
      </c>
      <c r="F44" s="51">
        <f>SUM(F20:F23)/F31</f>
        <v>0.17161842205758801</v>
      </c>
      <c r="G44" s="51"/>
      <c r="H44" s="51">
        <v>0.14499999999999999</v>
      </c>
      <c r="I44" s="51">
        <v>0.113</v>
      </c>
      <c r="J44" s="51">
        <v>0.11</v>
      </c>
      <c r="K44" s="51">
        <v>0.11</v>
      </c>
      <c r="L44" s="51"/>
      <c r="M44" s="51"/>
      <c r="N44" s="51" t="s">
        <v>46</v>
      </c>
      <c r="O44" s="51">
        <v>7.0000000000000007E-2</v>
      </c>
      <c r="P44" s="51">
        <v>7.0000000000000007E-2</v>
      </c>
      <c r="Q44" s="51">
        <v>7.0000000000000007E-2</v>
      </c>
      <c r="R44" s="51">
        <f>SUM(R20:R23)/R31</f>
        <v>6.5959059893858987E-2</v>
      </c>
      <c r="S44" s="51"/>
      <c r="T44" s="51" t="s">
        <v>46</v>
      </c>
      <c r="U44" s="51">
        <v>4.9000000000000002E-2</v>
      </c>
      <c r="V44" s="51">
        <v>0.06</v>
      </c>
      <c r="W44" s="51">
        <v>0.06</v>
      </c>
      <c r="X44" s="51">
        <f>SUM(X20:X23)/X31</f>
        <v>4.142011834319527E-2</v>
      </c>
      <c r="Y44" s="52"/>
      <c r="Z44" s="52"/>
      <c r="AA44" s="52"/>
    </row>
    <row r="45" spans="1:27" x14ac:dyDescent="0.25">
      <c r="A45" s="23" t="s">
        <v>22</v>
      </c>
      <c r="B45" s="51"/>
      <c r="C45" s="51"/>
      <c r="D45" s="51"/>
      <c r="E45" s="51"/>
      <c r="F45" s="51"/>
      <c r="G45" s="51"/>
      <c r="H45" s="51"/>
      <c r="I45" s="51"/>
      <c r="J45" s="51"/>
      <c r="K45" s="51"/>
      <c r="L45" s="51"/>
      <c r="M45" s="51"/>
      <c r="N45" s="51"/>
      <c r="O45" s="51"/>
      <c r="P45" s="51"/>
      <c r="Q45" s="51"/>
      <c r="R45" s="51"/>
      <c r="S45" s="51"/>
      <c r="T45" s="51"/>
      <c r="U45" s="51"/>
      <c r="V45" s="51"/>
      <c r="W45" s="51"/>
      <c r="X45" s="51"/>
      <c r="Y45" s="52"/>
      <c r="Z45" s="52"/>
      <c r="AA45" s="52"/>
    </row>
    <row r="46" spans="1:27" x14ac:dyDescent="0.25">
      <c r="A46" s="23" t="s">
        <v>23</v>
      </c>
      <c r="B46" s="51">
        <v>3.6999999999999998E-2</v>
      </c>
      <c r="C46" s="51">
        <v>3.4000000000000002E-2</v>
      </c>
      <c r="D46" s="51">
        <v>0.04</v>
      </c>
      <c r="E46" s="51">
        <v>0.05</v>
      </c>
      <c r="F46" s="51"/>
      <c r="G46" s="51"/>
      <c r="H46" s="51">
        <v>6.2E-2</v>
      </c>
      <c r="I46" s="51">
        <v>0.05</v>
      </c>
      <c r="J46" s="51">
        <v>0.05</v>
      </c>
      <c r="K46" s="51">
        <v>0.05</v>
      </c>
      <c r="L46" s="51"/>
      <c r="M46" s="51"/>
      <c r="N46" s="51" t="s">
        <v>46</v>
      </c>
      <c r="O46" s="51">
        <v>2.8000000000000001E-2</v>
      </c>
      <c r="P46" s="51">
        <v>0.02</v>
      </c>
      <c r="Q46" s="51">
        <v>0.03</v>
      </c>
      <c r="R46" s="51"/>
      <c r="S46" s="51"/>
      <c r="T46" s="51" t="s">
        <v>46</v>
      </c>
      <c r="U46" s="51" t="s">
        <v>45</v>
      </c>
      <c r="V46" s="51" t="s">
        <v>45</v>
      </c>
      <c r="W46" s="51" t="s">
        <v>45</v>
      </c>
      <c r="X46" s="51">
        <f>X20/SUM($X$20:$X$24)</f>
        <v>2.7522935779816515E-2</v>
      </c>
      <c r="Y46" s="52"/>
      <c r="Z46" s="52"/>
      <c r="AA46" s="52"/>
    </row>
    <row r="47" spans="1:27" x14ac:dyDescent="0.25">
      <c r="A47" s="23" t="s">
        <v>24</v>
      </c>
      <c r="B47" s="51">
        <v>4.2000000000000003E-2</v>
      </c>
      <c r="C47" s="51">
        <v>3.7999999999999999E-2</v>
      </c>
      <c r="D47" s="51">
        <v>0.04</v>
      </c>
      <c r="E47" s="51">
        <v>0.05</v>
      </c>
      <c r="F47" s="51"/>
      <c r="G47" s="51"/>
      <c r="H47" s="51">
        <v>0.05</v>
      </c>
      <c r="I47" s="51">
        <v>3.6999999999999998E-2</v>
      </c>
      <c r="J47" s="51">
        <v>0.04</v>
      </c>
      <c r="K47" s="51">
        <v>0.04</v>
      </c>
      <c r="L47" s="51"/>
      <c r="M47" s="51"/>
      <c r="N47" s="51" t="s">
        <v>46</v>
      </c>
      <c r="O47" s="51">
        <v>1.4E-2</v>
      </c>
      <c r="P47" s="51">
        <v>0.02</v>
      </c>
      <c r="Q47" s="51">
        <v>0.02</v>
      </c>
      <c r="R47" s="51"/>
      <c r="S47" s="51"/>
      <c r="T47" s="51" t="s">
        <v>46</v>
      </c>
      <c r="U47" s="51" t="s">
        <v>45</v>
      </c>
      <c r="V47" s="51" t="s">
        <v>45</v>
      </c>
      <c r="W47" s="51" t="s">
        <v>45</v>
      </c>
      <c r="X47" s="51">
        <f>X21/SUM($X$20:$X$24)</f>
        <v>9.1743119266055051E-3</v>
      </c>
      <c r="Y47" s="52"/>
      <c r="Z47" s="52"/>
      <c r="AA47" s="52"/>
    </row>
    <row r="48" spans="1:27" x14ac:dyDescent="0.25">
      <c r="A48" s="23" t="s">
        <v>25</v>
      </c>
      <c r="B48" s="51">
        <v>8.9999999999999993E-3</v>
      </c>
      <c r="C48" s="51">
        <v>8.0000000000000002E-3</v>
      </c>
      <c r="D48" s="51" t="s">
        <v>48</v>
      </c>
      <c r="E48" s="51" t="s">
        <v>48</v>
      </c>
      <c r="F48" s="51"/>
      <c r="G48" s="51"/>
      <c r="H48" s="51">
        <v>1.4E-2</v>
      </c>
      <c r="I48" s="51">
        <v>0.01</v>
      </c>
      <c r="J48" s="51">
        <v>0.01</v>
      </c>
      <c r="K48" s="51">
        <v>0.01</v>
      </c>
      <c r="L48" s="51"/>
      <c r="M48" s="51"/>
      <c r="N48" s="51" t="s">
        <v>46</v>
      </c>
      <c r="O48" s="51">
        <v>8.9999999999999993E-3</v>
      </c>
      <c r="P48" s="51">
        <v>0.01</v>
      </c>
      <c r="Q48" s="51" t="s">
        <v>48</v>
      </c>
      <c r="R48" s="51"/>
      <c r="S48" s="51"/>
      <c r="T48" s="51" t="s">
        <v>46</v>
      </c>
      <c r="U48" s="51" t="s">
        <v>45</v>
      </c>
      <c r="V48" s="51" t="s">
        <v>45</v>
      </c>
      <c r="W48" s="51" t="s">
        <v>45</v>
      </c>
      <c r="X48" s="51">
        <f>X22/SUM($X$20:$X$24)</f>
        <v>0</v>
      </c>
      <c r="Y48" s="52"/>
      <c r="Z48" s="52"/>
      <c r="AA48" s="52"/>
    </row>
    <row r="49" spans="1:27" x14ac:dyDescent="0.25">
      <c r="A49" s="23" t="s">
        <v>26</v>
      </c>
      <c r="B49" s="51">
        <v>1.2999999999999999E-2</v>
      </c>
      <c r="C49" s="51">
        <v>1.2E-2</v>
      </c>
      <c r="D49" s="51">
        <v>0.01</v>
      </c>
      <c r="E49" s="51">
        <v>0.01</v>
      </c>
      <c r="F49" s="51"/>
      <c r="G49" s="51"/>
      <c r="H49" s="51">
        <v>1.9E-2</v>
      </c>
      <c r="I49" s="51">
        <v>1.4999999999999999E-2</v>
      </c>
      <c r="J49" s="51">
        <v>0.01</v>
      </c>
      <c r="K49" s="51">
        <v>0.02</v>
      </c>
      <c r="L49" s="51"/>
      <c r="M49" s="51"/>
      <c r="N49" s="51" t="s">
        <v>46</v>
      </c>
      <c r="O49" s="51">
        <v>1.7999999999999999E-2</v>
      </c>
      <c r="P49" s="51">
        <v>0.02</v>
      </c>
      <c r="Q49" s="51">
        <v>0.02</v>
      </c>
      <c r="R49" s="51"/>
      <c r="S49" s="51"/>
      <c r="T49" s="51" t="s">
        <v>46</v>
      </c>
      <c r="U49" s="51" t="s">
        <v>45</v>
      </c>
      <c r="V49" s="51" t="s">
        <v>45</v>
      </c>
      <c r="W49" s="51" t="s">
        <v>45</v>
      </c>
      <c r="X49" s="51">
        <f>X23/SUM($X$20:$X$24)</f>
        <v>2.7522935779816515E-2</v>
      </c>
      <c r="Y49" s="52"/>
      <c r="Z49" s="52"/>
      <c r="AA49" s="52"/>
    </row>
    <row r="50" spans="1:27" x14ac:dyDescent="0.25">
      <c r="A50" s="22" t="s">
        <v>27</v>
      </c>
      <c r="B50" s="51">
        <v>0.89900000000000002</v>
      </c>
      <c r="C50" s="51">
        <v>0.90800000000000003</v>
      </c>
      <c r="D50" s="51">
        <v>0.89</v>
      </c>
      <c r="E50" s="51">
        <v>0.89</v>
      </c>
      <c r="F50" s="51"/>
      <c r="G50" s="51"/>
      <c r="H50" s="51">
        <v>0.85499999999999998</v>
      </c>
      <c r="I50" s="51">
        <v>0.88700000000000001</v>
      </c>
      <c r="J50" s="51">
        <v>0.89</v>
      </c>
      <c r="K50" s="51">
        <v>0.89</v>
      </c>
      <c r="L50" s="51"/>
      <c r="M50" s="51"/>
      <c r="N50" s="51" t="s">
        <v>46</v>
      </c>
      <c r="O50" s="51">
        <v>0.93</v>
      </c>
      <c r="P50" s="51">
        <v>0.93</v>
      </c>
      <c r="Q50" s="51">
        <v>0.93</v>
      </c>
      <c r="R50" s="51"/>
      <c r="S50" s="51"/>
      <c r="T50" s="51" t="s">
        <v>46</v>
      </c>
      <c r="U50" s="51">
        <v>0.95099999999999996</v>
      </c>
      <c r="V50" s="51">
        <v>0.94000000000000006</v>
      </c>
      <c r="W50" s="51">
        <v>0.94000000000000006</v>
      </c>
      <c r="X50" s="51">
        <f>X24/SUM($X$20:$X$24)</f>
        <v>0.93577981651376152</v>
      </c>
      <c r="Y50" s="52"/>
      <c r="Z50" s="52"/>
      <c r="AA50" s="52"/>
    </row>
    <row r="51" spans="1:27" x14ac:dyDescent="0.25">
      <c r="A51" s="25" t="s">
        <v>28</v>
      </c>
      <c r="B51" s="56"/>
      <c r="C51" s="56"/>
      <c r="D51" s="56"/>
      <c r="E51" s="56"/>
      <c r="F51" s="56"/>
      <c r="G51" s="51"/>
      <c r="H51" s="56"/>
      <c r="I51" s="56"/>
      <c r="J51" s="56"/>
      <c r="K51" s="56"/>
      <c r="L51" s="56"/>
      <c r="M51" s="51"/>
      <c r="N51" s="56"/>
      <c r="O51" s="56"/>
      <c r="P51" s="56"/>
      <c r="Q51" s="56"/>
      <c r="R51" s="56"/>
      <c r="S51" s="51"/>
      <c r="T51" s="56"/>
      <c r="U51" s="56"/>
      <c r="V51" s="56"/>
      <c r="W51" s="56"/>
      <c r="X51" s="56"/>
      <c r="Y51" s="52"/>
      <c r="Z51" s="57"/>
      <c r="AA51" s="57"/>
    </row>
    <row r="52" spans="1:27" x14ac:dyDescent="0.25">
      <c r="A52" s="40" t="s">
        <v>29</v>
      </c>
      <c r="B52" s="54"/>
      <c r="C52" s="54"/>
      <c r="D52" s="54"/>
      <c r="E52" s="54"/>
      <c r="F52" s="54"/>
      <c r="G52" s="54"/>
      <c r="H52" s="54"/>
      <c r="I52" s="54"/>
      <c r="J52" s="54"/>
      <c r="K52" s="54"/>
      <c r="L52" s="54"/>
      <c r="M52" s="54"/>
      <c r="N52" s="54"/>
      <c r="O52" s="54"/>
      <c r="P52" s="54"/>
      <c r="Q52" s="54"/>
      <c r="R52" s="54"/>
      <c r="S52" s="54"/>
      <c r="T52" s="54"/>
      <c r="U52" s="54"/>
      <c r="V52" s="54"/>
      <c r="W52" s="54"/>
      <c r="X52" s="54"/>
      <c r="Y52" s="55"/>
      <c r="Z52" s="55"/>
      <c r="AA52" s="55"/>
    </row>
    <row r="53" spans="1:27" x14ac:dyDescent="0.25">
      <c r="A53" s="14" t="s">
        <v>20</v>
      </c>
      <c r="B53" s="51">
        <v>0.61699999999999999</v>
      </c>
      <c r="C53" s="51">
        <v>0.61199999999999999</v>
      </c>
      <c r="D53" s="51">
        <v>0.625</v>
      </c>
      <c r="E53" s="51">
        <v>0.63300365734301756</v>
      </c>
      <c r="F53" s="51"/>
      <c r="G53" s="51"/>
      <c r="H53" s="51">
        <v>0.66100000000000003</v>
      </c>
      <c r="I53" s="51">
        <v>0.66</v>
      </c>
      <c r="J53" s="51">
        <v>0.65875986243172169</v>
      </c>
      <c r="K53" s="51">
        <v>0.6604383758533956</v>
      </c>
      <c r="L53" s="51"/>
      <c r="M53" s="51"/>
      <c r="N53" s="51">
        <v>0.6</v>
      </c>
      <c r="O53" s="51">
        <v>0.59699999999999998</v>
      </c>
      <c r="P53" s="51">
        <v>0.63684210526315788</v>
      </c>
      <c r="Q53" s="51">
        <v>0.63987635239567231</v>
      </c>
      <c r="R53" s="51"/>
      <c r="S53" s="51"/>
      <c r="T53" s="51">
        <v>0.70299999999999996</v>
      </c>
      <c r="U53" s="51">
        <v>0.61299999999999999</v>
      </c>
      <c r="V53" s="51">
        <v>0.65789473684210531</v>
      </c>
      <c r="W53" s="51">
        <v>0.66500000000000004</v>
      </c>
      <c r="X53" s="51">
        <f>SUM(X28:X29)/X31</f>
        <v>0.59171597633136097</v>
      </c>
      <c r="Y53" s="52"/>
      <c r="Z53" s="52"/>
      <c r="AA53" s="52"/>
    </row>
    <row r="54" spans="1:27" x14ac:dyDescent="0.25">
      <c r="A54" s="43" t="s">
        <v>30</v>
      </c>
      <c r="B54" s="51">
        <v>5.5E-2</v>
      </c>
      <c r="C54" s="51">
        <v>5.8000000000000003E-2</v>
      </c>
      <c r="D54" s="51">
        <v>0.06</v>
      </c>
      <c r="E54" s="51">
        <v>0.06</v>
      </c>
      <c r="F54" s="51"/>
      <c r="G54" s="51"/>
      <c r="H54" s="51">
        <v>5.3999999999999999E-2</v>
      </c>
      <c r="I54" s="51">
        <v>5.3999999999999999E-2</v>
      </c>
      <c r="J54" s="51">
        <v>0.06</v>
      </c>
      <c r="K54" s="51">
        <v>0.06</v>
      </c>
      <c r="L54" s="51"/>
      <c r="M54" s="51"/>
      <c r="N54" s="51" t="s">
        <v>46</v>
      </c>
      <c r="O54" s="51" t="s">
        <v>46</v>
      </c>
      <c r="P54" s="51">
        <v>0.05</v>
      </c>
      <c r="Q54" s="51">
        <v>0.05</v>
      </c>
      <c r="R54" s="51"/>
      <c r="S54" s="51"/>
      <c r="T54" s="51">
        <v>5.8000000000000003E-2</v>
      </c>
      <c r="U54" s="51">
        <v>6.7000000000000004E-2</v>
      </c>
      <c r="V54" s="51">
        <v>0.06</v>
      </c>
      <c r="W54" s="51">
        <v>0.05</v>
      </c>
      <c r="X54" s="51">
        <f>X28/SUM(X28:X29)</f>
        <v>0.04</v>
      </c>
      <c r="Y54" s="52"/>
      <c r="Z54" s="52"/>
      <c r="AA54" s="52"/>
    </row>
    <row r="55" spans="1:27" x14ac:dyDescent="0.25">
      <c r="A55" s="43" t="s">
        <v>31</v>
      </c>
      <c r="B55" s="51">
        <v>0.94499999999999995</v>
      </c>
      <c r="C55" s="51">
        <v>0.94199999999999995</v>
      </c>
      <c r="D55" s="51">
        <v>0.94000000000000006</v>
      </c>
      <c r="E55" s="51">
        <v>0.94000000000000006</v>
      </c>
      <c r="F55" s="51"/>
      <c r="G55" s="51"/>
      <c r="H55" s="51">
        <v>0.94599999999999995</v>
      </c>
      <c r="I55" s="51">
        <v>0.94599999999999995</v>
      </c>
      <c r="J55" s="51">
        <v>0.94000000000000006</v>
      </c>
      <c r="K55" s="51">
        <v>0.94000000000000006</v>
      </c>
      <c r="L55" s="51"/>
      <c r="M55" s="51"/>
      <c r="N55" s="51" t="s">
        <v>46</v>
      </c>
      <c r="O55" s="51" t="s">
        <v>46</v>
      </c>
      <c r="P55" s="51">
        <v>0.95000000000000007</v>
      </c>
      <c r="Q55" s="51">
        <v>0.95000000000000007</v>
      </c>
      <c r="R55" s="51"/>
      <c r="S55" s="51"/>
      <c r="T55" s="51">
        <v>0.94199999999999995</v>
      </c>
      <c r="U55" s="51">
        <v>0.93300000000000005</v>
      </c>
      <c r="V55" s="51">
        <v>0.94000000000000006</v>
      </c>
      <c r="W55" s="51">
        <v>0.95000000000000007</v>
      </c>
      <c r="X55" s="51">
        <f>X29/SUM(X29:X30)</f>
        <v>0.58181818181818179</v>
      </c>
      <c r="Y55" s="52"/>
      <c r="Z55" s="52"/>
      <c r="AA55" s="52"/>
    </row>
    <row r="56" spans="1:27" ht="13.8" thickBot="1" x14ac:dyDescent="0.3">
      <c r="A56" s="58" t="s">
        <v>32</v>
      </c>
      <c r="B56" s="59"/>
      <c r="C56" s="59"/>
      <c r="D56" s="59"/>
      <c r="E56" s="59"/>
      <c r="F56" s="59"/>
      <c r="G56" s="60"/>
      <c r="H56" s="59"/>
      <c r="I56" s="59"/>
      <c r="J56" s="59"/>
      <c r="K56" s="59"/>
      <c r="L56" s="59"/>
      <c r="M56" s="60"/>
      <c r="N56" s="59"/>
      <c r="O56" s="59"/>
      <c r="P56" s="59"/>
      <c r="Q56" s="59"/>
      <c r="R56" s="59"/>
      <c r="S56" s="60"/>
      <c r="T56" s="59"/>
      <c r="U56" s="59"/>
      <c r="V56" s="59"/>
      <c r="W56" s="59"/>
      <c r="X56" s="59"/>
      <c r="Y56" s="60"/>
      <c r="Z56" s="59"/>
      <c r="AA56" s="59"/>
    </row>
    <row r="57" spans="1:27" x14ac:dyDescent="0.25">
      <c r="A57" s="61"/>
      <c r="B57" s="61"/>
      <c r="C57" s="61"/>
      <c r="D57" s="61"/>
      <c r="E57" s="61"/>
      <c r="F57" s="61"/>
      <c r="G57" s="61"/>
      <c r="H57" s="61"/>
      <c r="I57" s="61"/>
      <c r="J57" s="61"/>
      <c r="K57" s="61"/>
      <c r="L57" s="61"/>
      <c r="M57" s="61"/>
      <c r="N57" s="61"/>
      <c r="O57" s="61"/>
      <c r="P57" s="61"/>
      <c r="Q57" s="61"/>
      <c r="R57" s="61"/>
      <c r="S57" s="61"/>
      <c r="T57" s="61"/>
      <c r="U57" s="61"/>
      <c r="V57" s="61"/>
      <c r="W57" s="61"/>
      <c r="X57" s="61"/>
      <c r="Y57" s="62"/>
    </row>
    <row r="58" spans="1:27" x14ac:dyDescent="0.25">
      <c r="A58" s="14" t="s">
        <v>35</v>
      </c>
      <c r="Y58" s="62"/>
    </row>
    <row r="59" spans="1:27" x14ac:dyDescent="0.25">
      <c r="A59" s="33" t="s">
        <v>36</v>
      </c>
      <c r="Y59" s="62"/>
    </row>
    <row r="60" spans="1:27" x14ac:dyDescent="0.25">
      <c r="Y60" s="62"/>
    </row>
    <row r="61" spans="1:27" ht="39.75" customHeight="1" x14ac:dyDescent="0.25">
      <c r="A61" s="1004" t="s">
        <v>49</v>
      </c>
      <c r="B61" s="1004"/>
      <c r="C61" s="1004"/>
      <c r="D61" s="1004"/>
      <c r="E61" s="1004"/>
      <c r="F61" s="1004"/>
      <c r="G61" s="1004"/>
      <c r="H61" s="1004"/>
      <c r="I61" s="1004"/>
      <c r="J61" s="1004"/>
      <c r="K61" s="1004"/>
      <c r="L61" s="1004"/>
      <c r="M61" s="1004"/>
      <c r="N61" s="1004"/>
      <c r="O61" s="1004"/>
      <c r="P61" s="1004"/>
      <c r="Q61" s="1004"/>
      <c r="R61" s="1004"/>
      <c r="S61" s="1004"/>
      <c r="T61" s="1004"/>
      <c r="U61" s="1004"/>
      <c r="V61" s="1004"/>
      <c r="W61" s="1004"/>
      <c r="X61" s="1004"/>
      <c r="Y61" s="62"/>
    </row>
    <row r="62" spans="1:27" x14ac:dyDescent="0.25">
      <c r="Y62" s="62"/>
    </row>
    <row r="63" spans="1:27" ht="12.75" customHeight="1" x14ac:dyDescent="0.25">
      <c r="A63" s="1005" t="s">
        <v>50</v>
      </c>
      <c r="B63" s="1005"/>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c r="Y63" s="62"/>
    </row>
    <row r="64" spans="1:27" x14ac:dyDescent="0.25">
      <c r="A64" s="1005"/>
      <c r="B64" s="1005"/>
      <c r="C64" s="1005"/>
      <c r="D64" s="1005"/>
      <c r="E64" s="1005"/>
      <c r="F64" s="1005"/>
      <c r="G64" s="1005"/>
      <c r="H64" s="1005"/>
      <c r="I64" s="1005"/>
      <c r="J64" s="1005"/>
      <c r="K64" s="1005"/>
      <c r="L64" s="1005"/>
      <c r="M64" s="1005"/>
      <c r="N64" s="1005"/>
      <c r="O64" s="1005"/>
      <c r="P64" s="1005"/>
      <c r="Q64" s="1005"/>
      <c r="R64" s="1005"/>
      <c r="S64" s="1005"/>
      <c r="T64" s="1005"/>
      <c r="U64" s="1005"/>
      <c r="V64" s="1005"/>
      <c r="W64" s="1005"/>
      <c r="X64" s="1005"/>
      <c r="Y64" s="62"/>
    </row>
    <row r="65" spans="1:25" x14ac:dyDescent="0.25">
      <c r="A65" s="1005"/>
      <c r="B65" s="1005"/>
      <c r="C65" s="1005"/>
      <c r="D65" s="1005"/>
      <c r="E65" s="1005"/>
      <c r="F65" s="1005"/>
      <c r="G65" s="1005"/>
      <c r="H65" s="1005"/>
      <c r="I65" s="1005"/>
      <c r="J65" s="1005"/>
      <c r="K65" s="1005"/>
      <c r="L65" s="1005"/>
      <c r="M65" s="1005"/>
      <c r="N65" s="1005"/>
      <c r="O65" s="1005"/>
      <c r="P65" s="1005"/>
      <c r="Q65" s="1005"/>
      <c r="R65" s="1005"/>
      <c r="S65" s="1005"/>
      <c r="T65" s="1005"/>
      <c r="U65" s="1005"/>
      <c r="V65" s="1005"/>
      <c r="W65" s="1005"/>
      <c r="X65" s="1005"/>
      <c r="Y65" s="62"/>
    </row>
    <row r="66" spans="1:25" x14ac:dyDescent="0.25">
      <c r="A66" s="1005"/>
      <c r="B66" s="1005"/>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62"/>
    </row>
    <row r="67" spans="1:25" x14ac:dyDescent="0.25">
      <c r="A67" s="1005"/>
      <c r="B67" s="1005"/>
      <c r="C67" s="1005"/>
      <c r="D67" s="1005"/>
      <c r="E67" s="1005"/>
      <c r="F67" s="1005"/>
      <c r="G67" s="1005"/>
      <c r="H67" s="1005"/>
      <c r="I67" s="1005"/>
      <c r="J67" s="1005"/>
      <c r="K67" s="1005"/>
      <c r="L67" s="1005"/>
      <c r="M67" s="1005"/>
      <c r="N67" s="1005"/>
      <c r="O67" s="1005"/>
      <c r="P67" s="1005"/>
      <c r="Q67" s="1005"/>
      <c r="R67" s="1005"/>
      <c r="S67" s="1005"/>
      <c r="T67" s="1005"/>
      <c r="U67" s="1005"/>
      <c r="V67" s="1005"/>
      <c r="W67" s="1005"/>
      <c r="X67" s="1005"/>
      <c r="Y67" s="62"/>
    </row>
    <row r="68" spans="1:25" x14ac:dyDescent="0.25">
      <c r="A68" s="1005"/>
      <c r="B68" s="1005"/>
      <c r="C68" s="1005"/>
      <c r="D68" s="1005"/>
      <c r="E68" s="1005"/>
      <c r="F68" s="1005"/>
      <c r="G68" s="1005"/>
      <c r="H68" s="1005"/>
      <c r="I68" s="1005"/>
      <c r="J68" s="1005"/>
      <c r="K68" s="1005"/>
      <c r="L68" s="1005"/>
      <c r="M68" s="1005"/>
      <c r="N68" s="1005"/>
      <c r="O68" s="1005"/>
      <c r="P68" s="1005"/>
      <c r="Q68" s="1005"/>
      <c r="R68" s="1005"/>
      <c r="S68" s="1005"/>
      <c r="T68" s="1005"/>
      <c r="U68" s="1005"/>
      <c r="V68" s="1005"/>
      <c r="W68" s="1005"/>
      <c r="X68" s="1005"/>
      <c r="Y68" s="62"/>
    </row>
    <row r="69" spans="1:25" x14ac:dyDescent="0.25">
      <c r="A69" s="1005"/>
      <c r="B69" s="1005"/>
      <c r="C69" s="1005"/>
      <c r="D69" s="1005"/>
      <c r="E69" s="1005"/>
      <c r="F69" s="1005"/>
      <c r="G69" s="1005"/>
      <c r="H69" s="1005"/>
      <c r="I69" s="1005"/>
      <c r="J69" s="1005"/>
      <c r="K69" s="1005"/>
      <c r="L69" s="1005"/>
      <c r="M69" s="1005"/>
      <c r="N69" s="1005"/>
      <c r="O69" s="1005"/>
      <c r="P69" s="1005"/>
      <c r="Q69" s="1005"/>
      <c r="R69" s="1005"/>
      <c r="S69" s="1005"/>
      <c r="T69" s="1005"/>
      <c r="U69" s="1005"/>
      <c r="V69" s="1005"/>
      <c r="W69" s="1005"/>
      <c r="X69" s="1005"/>
      <c r="Y69" s="62"/>
    </row>
    <row r="70" spans="1:25" x14ac:dyDescent="0.25">
      <c r="A70" s="1005"/>
      <c r="B70" s="1005"/>
      <c r="C70" s="1005"/>
      <c r="D70" s="1005"/>
      <c r="E70" s="1005"/>
      <c r="F70" s="1005"/>
      <c r="G70" s="1005"/>
      <c r="H70" s="1005"/>
      <c r="I70" s="1005"/>
      <c r="J70" s="1005"/>
      <c r="K70" s="1005"/>
      <c r="L70" s="1005"/>
      <c r="M70" s="1005"/>
      <c r="N70" s="1005"/>
      <c r="O70" s="1005"/>
      <c r="P70" s="1005"/>
      <c r="Q70" s="1005"/>
      <c r="R70" s="1005"/>
      <c r="S70" s="1005"/>
      <c r="T70" s="1005"/>
      <c r="U70" s="1005"/>
      <c r="V70" s="1005"/>
      <c r="W70" s="1005"/>
      <c r="X70" s="1005"/>
      <c r="Y70" s="62"/>
    </row>
    <row r="71" spans="1:25" x14ac:dyDescent="0.25">
      <c r="A71" s="1005"/>
      <c r="B71" s="1005"/>
      <c r="C71" s="1005"/>
      <c r="D71" s="1005"/>
      <c r="E71" s="1005"/>
      <c r="F71" s="1005"/>
      <c r="G71" s="1005"/>
      <c r="H71" s="1005"/>
      <c r="I71" s="1005"/>
      <c r="J71" s="1005"/>
      <c r="K71" s="1005"/>
      <c r="L71" s="1005"/>
      <c r="M71" s="1005"/>
      <c r="N71" s="1005"/>
      <c r="O71" s="1005"/>
      <c r="P71" s="1005"/>
      <c r="Q71" s="1005"/>
      <c r="R71" s="1005"/>
      <c r="S71" s="1005"/>
      <c r="T71" s="1005"/>
      <c r="U71" s="1005"/>
      <c r="V71" s="1005"/>
      <c r="W71" s="1005"/>
      <c r="X71" s="1005"/>
      <c r="Y71" s="62"/>
    </row>
    <row r="72" spans="1:25" x14ac:dyDescent="0.25">
      <c r="A72" s="1005"/>
      <c r="B72" s="1005"/>
      <c r="C72" s="1005"/>
      <c r="D72" s="1005"/>
      <c r="E72" s="1005"/>
      <c r="F72" s="1005"/>
      <c r="G72" s="1005"/>
      <c r="H72" s="1005"/>
      <c r="I72" s="1005"/>
      <c r="J72" s="1005"/>
      <c r="K72" s="1005"/>
      <c r="L72" s="1005"/>
      <c r="M72" s="1005"/>
      <c r="N72" s="1005"/>
      <c r="O72" s="1005"/>
      <c r="P72" s="1005"/>
      <c r="Q72" s="1005"/>
      <c r="R72" s="1005"/>
      <c r="S72" s="1005"/>
      <c r="T72" s="1005"/>
      <c r="U72" s="1005"/>
      <c r="V72" s="1005"/>
      <c r="W72" s="1005"/>
      <c r="X72" s="1005"/>
      <c r="Y72" s="62"/>
    </row>
    <row r="73" spans="1:25" x14ac:dyDescent="0.25">
      <c r="A73" s="1005"/>
      <c r="B73" s="1005"/>
      <c r="C73" s="1005"/>
      <c r="D73" s="1005"/>
      <c r="E73" s="1005"/>
      <c r="F73" s="1005"/>
      <c r="G73" s="1005"/>
      <c r="H73" s="1005"/>
      <c r="I73" s="1005"/>
      <c r="J73" s="1005"/>
      <c r="K73" s="1005"/>
      <c r="L73" s="1005"/>
      <c r="M73" s="1005"/>
      <c r="N73" s="1005"/>
      <c r="O73" s="1005"/>
      <c r="P73" s="1005"/>
      <c r="Q73" s="1005"/>
      <c r="R73" s="1005"/>
      <c r="S73" s="1005"/>
      <c r="T73" s="1005"/>
      <c r="U73" s="1005"/>
      <c r="V73" s="1005"/>
      <c r="W73" s="1005"/>
      <c r="X73" s="1005"/>
      <c r="Y73" s="62"/>
    </row>
    <row r="74" spans="1:25" x14ac:dyDescent="0.25">
      <c r="A74" s="1005"/>
      <c r="B74" s="1005"/>
      <c r="C74" s="1005"/>
      <c r="D74" s="1005"/>
      <c r="E74" s="1005"/>
      <c r="F74" s="1005"/>
      <c r="G74" s="1005"/>
      <c r="H74" s="1005"/>
      <c r="I74" s="1005"/>
      <c r="J74" s="1005"/>
      <c r="K74" s="1005"/>
      <c r="L74" s="1005"/>
      <c r="M74" s="1005"/>
      <c r="N74" s="1005"/>
      <c r="O74" s="1005"/>
      <c r="P74" s="1005"/>
      <c r="Q74" s="1005"/>
      <c r="R74" s="1005"/>
      <c r="S74" s="1005"/>
      <c r="T74" s="1005"/>
      <c r="U74" s="1005"/>
      <c r="V74" s="1005"/>
      <c r="W74" s="1005"/>
      <c r="X74" s="1005"/>
      <c r="Y74" s="62"/>
    </row>
    <row r="75" spans="1:25" x14ac:dyDescent="0.25">
      <c r="A75" s="1005"/>
      <c r="B75" s="1005"/>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1005"/>
      <c r="Y75" s="62"/>
    </row>
    <row r="76" spans="1:25" x14ac:dyDescent="0.25">
      <c r="A76" s="1005"/>
      <c r="B76" s="1005"/>
      <c r="C76" s="1005"/>
      <c r="D76" s="1005"/>
      <c r="E76" s="1005"/>
      <c r="F76" s="1005"/>
      <c r="G76" s="1005"/>
      <c r="H76" s="1005"/>
      <c r="I76" s="1005"/>
      <c r="J76" s="1005"/>
      <c r="K76" s="1005"/>
      <c r="L76" s="1005"/>
      <c r="M76" s="1005"/>
      <c r="N76" s="1005"/>
      <c r="O76" s="1005"/>
      <c r="P76" s="1005"/>
      <c r="Q76" s="1005"/>
      <c r="R76" s="1005"/>
      <c r="S76" s="1005"/>
      <c r="T76" s="1005"/>
      <c r="U76" s="1005"/>
      <c r="V76" s="1005"/>
      <c r="W76" s="1005"/>
      <c r="X76" s="1005"/>
      <c r="Y76" s="62"/>
    </row>
    <row r="77" spans="1:25" x14ac:dyDescent="0.25">
      <c r="A77" s="1005"/>
      <c r="B77" s="1005"/>
      <c r="C77" s="1005"/>
      <c r="D77" s="1005"/>
      <c r="E77" s="1005"/>
      <c r="F77" s="1005"/>
      <c r="G77" s="1005"/>
      <c r="H77" s="1005"/>
      <c r="I77" s="1005"/>
      <c r="J77" s="1005"/>
      <c r="K77" s="1005"/>
      <c r="L77" s="1005"/>
      <c r="M77" s="1005"/>
      <c r="N77" s="1005"/>
      <c r="O77" s="1005"/>
      <c r="P77" s="1005"/>
      <c r="Q77" s="1005"/>
      <c r="R77" s="1005"/>
      <c r="S77" s="1005"/>
      <c r="T77" s="1005"/>
      <c r="U77" s="1005"/>
      <c r="V77" s="1005"/>
      <c r="W77" s="1005"/>
      <c r="X77" s="1005"/>
      <c r="Y77" s="62"/>
    </row>
  </sheetData>
  <mergeCells count="9">
    <mergeCell ref="B32:AA32"/>
    <mergeCell ref="A61:X61"/>
    <mergeCell ref="A63:X77"/>
    <mergeCell ref="B4:F4"/>
    <mergeCell ref="H4:L4"/>
    <mergeCell ref="N4:R4"/>
    <mergeCell ref="T4:X4"/>
    <mergeCell ref="Z4:AA4"/>
    <mergeCell ref="B6:AA6"/>
  </mergeCells>
  <pageMargins left="0.70866141732283472" right="0.70866141732283472" top="0.74803149606299213" bottom="0.74803149606299213" header="0.31496062992125984" footer="0.31496062992125984"/>
  <pageSetup paperSize="8"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B63"/>
  <sheetViews>
    <sheetView zoomScale="86" zoomScaleNormal="86" workbookViewId="0">
      <selection activeCell="D11" sqref="D11"/>
    </sheetView>
  </sheetViews>
  <sheetFormatPr defaultRowHeight="13.2" x14ac:dyDescent="0.25"/>
  <cols>
    <col min="1" max="1" width="31.44140625" style="3" customWidth="1"/>
    <col min="2" max="6" width="8" style="3" bestFit="1" customWidth="1"/>
    <col min="7" max="7" width="2.5546875" style="3" customWidth="1"/>
    <col min="8" max="8" width="8" style="3" bestFit="1" customWidth="1"/>
    <col min="9" max="9" width="6.5546875" style="3" bestFit="1" customWidth="1"/>
    <col min="10" max="12" width="8" style="3" bestFit="1" customWidth="1"/>
    <col min="13" max="13" width="2.5546875" style="3" customWidth="1"/>
    <col min="14" max="14" width="8.44140625" style="3" customWidth="1"/>
    <col min="15" max="15" width="6.44140625" style="3" customWidth="1"/>
    <col min="16" max="16" width="7" style="3" customWidth="1"/>
    <col min="17" max="17" width="6.44140625" style="3" customWidth="1"/>
    <col min="18" max="18" width="6.5546875" style="3" customWidth="1"/>
    <col min="19" max="19" width="2.5546875" style="3" customWidth="1"/>
    <col min="20" max="20" width="6.5546875" style="3" customWidth="1"/>
    <col min="21" max="21" width="6.88671875" style="3" customWidth="1"/>
    <col min="22" max="22" width="7.44140625" style="3" customWidth="1"/>
    <col min="23" max="23" width="6.88671875" style="3" bestFit="1" customWidth="1"/>
    <col min="24" max="24" width="6.88671875" style="3" customWidth="1"/>
    <col min="25" max="25" width="2.44140625" style="3" customWidth="1"/>
    <col min="26" max="26" width="7.88671875" style="3" customWidth="1"/>
    <col min="27" max="27" width="7.44140625" style="3" customWidth="1"/>
    <col min="28" max="256" width="9.109375" style="3"/>
    <col min="257" max="257" width="31.44140625" style="3" customWidth="1"/>
    <col min="258" max="262" width="8" style="3" bestFit="1" customWidth="1"/>
    <col min="263" max="263" width="2.5546875" style="3" customWidth="1"/>
    <col min="264" max="264" width="8" style="3" bestFit="1" customWidth="1"/>
    <col min="265" max="265" width="6.5546875" style="3" bestFit="1" customWidth="1"/>
    <col min="266" max="268" width="8" style="3" bestFit="1" customWidth="1"/>
    <col min="269" max="269" width="2.5546875" style="3" customWidth="1"/>
    <col min="270" max="270" width="8.44140625" style="3" customWidth="1"/>
    <col min="271" max="271" width="6.44140625" style="3" customWidth="1"/>
    <col min="272" max="272" width="7" style="3" customWidth="1"/>
    <col min="273" max="273" width="6.44140625" style="3" customWidth="1"/>
    <col min="274" max="274" width="6.5546875" style="3" customWidth="1"/>
    <col min="275" max="275" width="2.5546875" style="3" customWidth="1"/>
    <col min="276" max="276" width="6.5546875" style="3" customWidth="1"/>
    <col min="277" max="277" width="6.88671875" style="3" customWidth="1"/>
    <col min="278" max="278" width="7.44140625" style="3" customWidth="1"/>
    <col min="279" max="279" width="6.88671875" style="3" bestFit="1" customWidth="1"/>
    <col min="280" max="280" width="6.88671875" style="3" customWidth="1"/>
    <col min="281" max="281" width="2.44140625" style="3" customWidth="1"/>
    <col min="282" max="282" width="7.88671875" style="3" customWidth="1"/>
    <col min="283" max="283" width="7.44140625" style="3" customWidth="1"/>
    <col min="284" max="512" width="9.109375" style="3"/>
    <col min="513" max="513" width="31.44140625" style="3" customWidth="1"/>
    <col min="514" max="518" width="8" style="3" bestFit="1" customWidth="1"/>
    <col min="519" max="519" width="2.5546875" style="3" customWidth="1"/>
    <col min="520" max="520" width="8" style="3" bestFit="1" customWidth="1"/>
    <col min="521" max="521" width="6.5546875" style="3" bestFit="1" customWidth="1"/>
    <col min="522" max="524" width="8" style="3" bestFit="1" customWidth="1"/>
    <col min="525" max="525" width="2.5546875" style="3" customWidth="1"/>
    <col min="526" max="526" width="8.44140625" style="3" customWidth="1"/>
    <col min="527" max="527" width="6.44140625" style="3" customWidth="1"/>
    <col min="528" max="528" width="7" style="3" customWidth="1"/>
    <col min="529" max="529" width="6.44140625" style="3" customWidth="1"/>
    <col min="530" max="530" width="6.5546875" style="3" customWidth="1"/>
    <col min="531" max="531" width="2.5546875" style="3" customWidth="1"/>
    <col min="532" max="532" width="6.5546875" style="3" customWidth="1"/>
    <col min="533" max="533" width="6.88671875" style="3" customWidth="1"/>
    <col min="534" max="534" width="7.44140625" style="3" customWidth="1"/>
    <col min="535" max="535" width="6.88671875" style="3" bestFit="1" customWidth="1"/>
    <col min="536" max="536" width="6.88671875" style="3" customWidth="1"/>
    <col min="537" max="537" width="2.44140625" style="3" customWidth="1"/>
    <col min="538" max="538" width="7.88671875" style="3" customWidth="1"/>
    <col min="539" max="539" width="7.44140625" style="3" customWidth="1"/>
    <col min="540" max="768" width="9.109375" style="3"/>
    <col min="769" max="769" width="31.44140625" style="3" customWidth="1"/>
    <col min="770" max="774" width="8" style="3" bestFit="1" customWidth="1"/>
    <col min="775" max="775" width="2.5546875" style="3" customWidth="1"/>
    <col min="776" max="776" width="8" style="3" bestFit="1" customWidth="1"/>
    <col min="777" max="777" width="6.5546875" style="3" bestFit="1" customWidth="1"/>
    <col min="778" max="780" width="8" style="3" bestFit="1" customWidth="1"/>
    <col min="781" max="781" width="2.5546875" style="3" customWidth="1"/>
    <col min="782" max="782" width="8.44140625" style="3" customWidth="1"/>
    <col min="783" max="783" width="6.44140625" style="3" customWidth="1"/>
    <col min="784" max="784" width="7" style="3" customWidth="1"/>
    <col min="785" max="785" width="6.44140625" style="3" customWidth="1"/>
    <col min="786" max="786" width="6.5546875" style="3" customWidth="1"/>
    <col min="787" max="787" width="2.5546875" style="3" customWidth="1"/>
    <col min="788" max="788" width="6.5546875" style="3" customWidth="1"/>
    <col min="789" max="789" width="6.88671875" style="3" customWidth="1"/>
    <col min="790" max="790" width="7.44140625" style="3" customWidth="1"/>
    <col min="791" max="791" width="6.88671875" style="3" bestFit="1" customWidth="1"/>
    <col min="792" max="792" width="6.88671875" style="3" customWidth="1"/>
    <col min="793" max="793" width="2.44140625" style="3" customWidth="1"/>
    <col min="794" max="794" width="7.88671875" style="3" customWidth="1"/>
    <col min="795" max="795" width="7.44140625" style="3" customWidth="1"/>
    <col min="796" max="1024" width="9.109375" style="3"/>
    <col min="1025" max="1025" width="31.44140625" style="3" customWidth="1"/>
    <col min="1026" max="1030" width="8" style="3" bestFit="1" customWidth="1"/>
    <col min="1031" max="1031" width="2.5546875" style="3" customWidth="1"/>
    <col min="1032" max="1032" width="8" style="3" bestFit="1" customWidth="1"/>
    <col min="1033" max="1033" width="6.5546875" style="3" bestFit="1" customWidth="1"/>
    <col min="1034" max="1036" width="8" style="3" bestFit="1" customWidth="1"/>
    <col min="1037" max="1037" width="2.5546875" style="3" customWidth="1"/>
    <col min="1038" max="1038" width="8.44140625" style="3" customWidth="1"/>
    <col min="1039" max="1039" width="6.44140625" style="3" customWidth="1"/>
    <col min="1040" max="1040" width="7" style="3" customWidth="1"/>
    <col min="1041" max="1041" width="6.44140625" style="3" customWidth="1"/>
    <col min="1042" max="1042" width="6.5546875" style="3" customWidth="1"/>
    <col min="1043" max="1043" width="2.5546875" style="3" customWidth="1"/>
    <col min="1044" max="1044" width="6.5546875" style="3" customWidth="1"/>
    <col min="1045" max="1045" width="6.88671875" style="3" customWidth="1"/>
    <col min="1046" max="1046" width="7.44140625" style="3" customWidth="1"/>
    <col min="1047" max="1047" width="6.88671875" style="3" bestFit="1" customWidth="1"/>
    <col min="1048" max="1048" width="6.88671875" style="3" customWidth="1"/>
    <col min="1049" max="1049" width="2.44140625" style="3" customWidth="1"/>
    <col min="1050" max="1050" width="7.88671875" style="3" customWidth="1"/>
    <col min="1051" max="1051" width="7.44140625" style="3" customWidth="1"/>
    <col min="1052" max="1280" width="9.109375" style="3"/>
    <col min="1281" max="1281" width="31.44140625" style="3" customWidth="1"/>
    <col min="1282" max="1286" width="8" style="3" bestFit="1" customWidth="1"/>
    <col min="1287" max="1287" width="2.5546875" style="3" customWidth="1"/>
    <col min="1288" max="1288" width="8" style="3" bestFit="1" customWidth="1"/>
    <col min="1289" max="1289" width="6.5546875" style="3" bestFit="1" customWidth="1"/>
    <col min="1290" max="1292" width="8" style="3" bestFit="1" customWidth="1"/>
    <col min="1293" max="1293" width="2.5546875" style="3" customWidth="1"/>
    <col min="1294" max="1294" width="8.44140625" style="3" customWidth="1"/>
    <col min="1295" max="1295" width="6.44140625" style="3" customWidth="1"/>
    <col min="1296" max="1296" width="7" style="3" customWidth="1"/>
    <col min="1297" max="1297" width="6.44140625" style="3" customWidth="1"/>
    <col min="1298" max="1298" width="6.5546875" style="3" customWidth="1"/>
    <col min="1299" max="1299" width="2.5546875" style="3" customWidth="1"/>
    <col min="1300" max="1300" width="6.5546875" style="3" customWidth="1"/>
    <col min="1301" max="1301" width="6.88671875" style="3" customWidth="1"/>
    <col min="1302" max="1302" width="7.44140625" style="3" customWidth="1"/>
    <col min="1303" max="1303" width="6.88671875" style="3" bestFit="1" customWidth="1"/>
    <col min="1304" max="1304" width="6.88671875" style="3" customWidth="1"/>
    <col min="1305" max="1305" width="2.44140625" style="3" customWidth="1"/>
    <col min="1306" max="1306" width="7.88671875" style="3" customWidth="1"/>
    <col min="1307" max="1307" width="7.44140625" style="3" customWidth="1"/>
    <col min="1308" max="1536" width="9.109375" style="3"/>
    <col min="1537" max="1537" width="31.44140625" style="3" customWidth="1"/>
    <col min="1538" max="1542" width="8" style="3" bestFit="1" customWidth="1"/>
    <col min="1543" max="1543" width="2.5546875" style="3" customWidth="1"/>
    <col min="1544" max="1544" width="8" style="3" bestFit="1" customWidth="1"/>
    <col min="1545" max="1545" width="6.5546875" style="3" bestFit="1" customWidth="1"/>
    <col min="1546" max="1548" width="8" style="3" bestFit="1" customWidth="1"/>
    <col min="1549" max="1549" width="2.5546875" style="3" customWidth="1"/>
    <col min="1550" max="1550" width="8.44140625" style="3" customWidth="1"/>
    <col min="1551" max="1551" width="6.44140625" style="3" customWidth="1"/>
    <col min="1552" max="1552" width="7" style="3" customWidth="1"/>
    <col min="1553" max="1553" width="6.44140625" style="3" customWidth="1"/>
    <col min="1554" max="1554" width="6.5546875" style="3" customWidth="1"/>
    <col min="1555" max="1555" width="2.5546875" style="3" customWidth="1"/>
    <col min="1556" max="1556" width="6.5546875" style="3" customWidth="1"/>
    <col min="1557" max="1557" width="6.88671875" style="3" customWidth="1"/>
    <col min="1558" max="1558" width="7.44140625" style="3" customWidth="1"/>
    <col min="1559" max="1559" width="6.88671875" style="3" bestFit="1" customWidth="1"/>
    <col min="1560" max="1560" width="6.88671875" style="3" customWidth="1"/>
    <col min="1561" max="1561" width="2.44140625" style="3" customWidth="1"/>
    <col min="1562" max="1562" width="7.88671875" style="3" customWidth="1"/>
    <col min="1563" max="1563" width="7.44140625" style="3" customWidth="1"/>
    <col min="1564" max="1792" width="9.109375" style="3"/>
    <col min="1793" max="1793" width="31.44140625" style="3" customWidth="1"/>
    <col min="1794" max="1798" width="8" style="3" bestFit="1" customWidth="1"/>
    <col min="1799" max="1799" width="2.5546875" style="3" customWidth="1"/>
    <col min="1800" max="1800" width="8" style="3" bestFit="1" customWidth="1"/>
    <col min="1801" max="1801" width="6.5546875" style="3" bestFit="1" customWidth="1"/>
    <col min="1802" max="1804" width="8" style="3" bestFit="1" customWidth="1"/>
    <col min="1805" max="1805" width="2.5546875" style="3" customWidth="1"/>
    <col min="1806" max="1806" width="8.44140625" style="3" customWidth="1"/>
    <col min="1807" max="1807" width="6.44140625" style="3" customWidth="1"/>
    <col min="1808" max="1808" width="7" style="3" customWidth="1"/>
    <col min="1809" max="1809" width="6.44140625" style="3" customWidth="1"/>
    <col min="1810" max="1810" width="6.5546875" style="3" customWidth="1"/>
    <col min="1811" max="1811" width="2.5546875" style="3" customWidth="1"/>
    <col min="1812" max="1812" width="6.5546875" style="3" customWidth="1"/>
    <col min="1813" max="1813" width="6.88671875" style="3" customWidth="1"/>
    <col min="1814" max="1814" width="7.44140625" style="3" customWidth="1"/>
    <col min="1815" max="1815" width="6.88671875" style="3" bestFit="1" customWidth="1"/>
    <col min="1816" max="1816" width="6.88671875" style="3" customWidth="1"/>
    <col min="1817" max="1817" width="2.44140625" style="3" customWidth="1"/>
    <col min="1818" max="1818" width="7.88671875" style="3" customWidth="1"/>
    <col min="1819" max="1819" width="7.44140625" style="3" customWidth="1"/>
    <col min="1820" max="2048" width="9.109375" style="3"/>
    <col min="2049" max="2049" width="31.44140625" style="3" customWidth="1"/>
    <col min="2050" max="2054" width="8" style="3" bestFit="1" customWidth="1"/>
    <col min="2055" max="2055" width="2.5546875" style="3" customWidth="1"/>
    <col min="2056" max="2056" width="8" style="3" bestFit="1" customWidth="1"/>
    <col min="2057" max="2057" width="6.5546875" style="3" bestFit="1" customWidth="1"/>
    <col min="2058" max="2060" width="8" style="3" bestFit="1" customWidth="1"/>
    <col min="2061" max="2061" width="2.5546875" style="3" customWidth="1"/>
    <col min="2062" max="2062" width="8.44140625" style="3" customWidth="1"/>
    <col min="2063" max="2063" width="6.44140625" style="3" customWidth="1"/>
    <col min="2064" max="2064" width="7" style="3" customWidth="1"/>
    <col min="2065" max="2065" width="6.44140625" style="3" customWidth="1"/>
    <col min="2066" max="2066" width="6.5546875" style="3" customWidth="1"/>
    <col min="2067" max="2067" width="2.5546875" style="3" customWidth="1"/>
    <col min="2068" max="2068" width="6.5546875" style="3" customWidth="1"/>
    <col min="2069" max="2069" width="6.88671875" style="3" customWidth="1"/>
    <col min="2070" max="2070" width="7.44140625" style="3" customWidth="1"/>
    <col min="2071" max="2071" width="6.88671875" style="3" bestFit="1" customWidth="1"/>
    <col min="2072" max="2072" width="6.88671875" style="3" customWidth="1"/>
    <col min="2073" max="2073" width="2.44140625" style="3" customWidth="1"/>
    <col min="2074" max="2074" width="7.88671875" style="3" customWidth="1"/>
    <col min="2075" max="2075" width="7.44140625" style="3" customWidth="1"/>
    <col min="2076" max="2304" width="9.109375" style="3"/>
    <col min="2305" max="2305" width="31.44140625" style="3" customWidth="1"/>
    <col min="2306" max="2310" width="8" style="3" bestFit="1" customWidth="1"/>
    <col min="2311" max="2311" width="2.5546875" style="3" customWidth="1"/>
    <col min="2312" max="2312" width="8" style="3" bestFit="1" customWidth="1"/>
    <col min="2313" max="2313" width="6.5546875" style="3" bestFit="1" customWidth="1"/>
    <col min="2314" max="2316" width="8" style="3" bestFit="1" customWidth="1"/>
    <col min="2317" max="2317" width="2.5546875" style="3" customWidth="1"/>
    <col min="2318" max="2318" width="8.44140625" style="3" customWidth="1"/>
    <col min="2319" max="2319" width="6.44140625" style="3" customWidth="1"/>
    <col min="2320" max="2320" width="7" style="3" customWidth="1"/>
    <col min="2321" max="2321" width="6.44140625" style="3" customWidth="1"/>
    <col min="2322" max="2322" width="6.5546875" style="3" customWidth="1"/>
    <col min="2323" max="2323" width="2.5546875" style="3" customWidth="1"/>
    <col min="2324" max="2324" width="6.5546875" style="3" customWidth="1"/>
    <col min="2325" max="2325" width="6.88671875" style="3" customWidth="1"/>
    <col min="2326" max="2326" width="7.44140625" style="3" customWidth="1"/>
    <col min="2327" max="2327" width="6.88671875" style="3" bestFit="1" customWidth="1"/>
    <col min="2328" max="2328" width="6.88671875" style="3" customWidth="1"/>
    <col min="2329" max="2329" width="2.44140625" style="3" customWidth="1"/>
    <col min="2330" max="2330" width="7.88671875" style="3" customWidth="1"/>
    <col min="2331" max="2331" width="7.44140625" style="3" customWidth="1"/>
    <col min="2332" max="2560" width="9.109375" style="3"/>
    <col min="2561" max="2561" width="31.44140625" style="3" customWidth="1"/>
    <col min="2562" max="2566" width="8" style="3" bestFit="1" customWidth="1"/>
    <col min="2567" max="2567" width="2.5546875" style="3" customWidth="1"/>
    <col min="2568" max="2568" width="8" style="3" bestFit="1" customWidth="1"/>
    <col min="2569" max="2569" width="6.5546875" style="3" bestFit="1" customWidth="1"/>
    <col min="2570" max="2572" width="8" style="3" bestFit="1" customWidth="1"/>
    <col min="2573" max="2573" width="2.5546875" style="3" customWidth="1"/>
    <col min="2574" max="2574" width="8.44140625" style="3" customWidth="1"/>
    <col min="2575" max="2575" width="6.44140625" style="3" customWidth="1"/>
    <col min="2576" max="2576" width="7" style="3" customWidth="1"/>
    <col min="2577" max="2577" width="6.44140625" style="3" customWidth="1"/>
    <col min="2578" max="2578" width="6.5546875" style="3" customWidth="1"/>
    <col min="2579" max="2579" width="2.5546875" style="3" customWidth="1"/>
    <col min="2580" max="2580" width="6.5546875" style="3" customWidth="1"/>
    <col min="2581" max="2581" width="6.88671875" style="3" customWidth="1"/>
    <col min="2582" max="2582" width="7.44140625" style="3" customWidth="1"/>
    <col min="2583" max="2583" width="6.88671875" style="3" bestFit="1" customWidth="1"/>
    <col min="2584" max="2584" width="6.88671875" style="3" customWidth="1"/>
    <col min="2585" max="2585" width="2.44140625" style="3" customWidth="1"/>
    <col min="2586" max="2586" width="7.88671875" style="3" customWidth="1"/>
    <col min="2587" max="2587" width="7.44140625" style="3" customWidth="1"/>
    <col min="2588" max="2816" width="9.109375" style="3"/>
    <col min="2817" max="2817" width="31.44140625" style="3" customWidth="1"/>
    <col min="2818" max="2822" width="8" style="3" bestFit="1" customWidth="1"/>
    <col min="2823" max="2823" width="2.5546875" style="3" customWidth="1"/>
    <col min="2824" max="2824" width="8" style="3" bestFit="1" customWidth="1"/>
    <col min="2825" max="2825" width="6.5546875" style="3" bestFit="1" customWidth="1"/>
    <col min="2826" max="2828" width="8" style="3" bestFit="1" customWidth="1"/>
    <col min="2829" max="2829" width="2.5546875" style="3" customWidth="1"/>
    <col min="2830" max="2830" width="8.44140625" style="3" customWidth="1"/>
    <col min="2831" max="2831" width="6.44140625" style="3" customWidth="1"/>
    <col min="2832" max="2832" width="7" style="3" customWidth="1"/>
    <col min="2833" max="2833" width="6.44140625" style="3" customWidth="1"/>
    <col min="2834" max="2834" width="6.5546875" style="3" customWidth="1"/>
    <col min="2835" max="2835" width="2.5546875" style="3" customWidth="1"/>
    <col min="2836" max="2836" width="6.5546875" style="3" customWidth="1"/>
    <col min="2837" max="2837" width="6.88671875" style="3" customWidth="1"/>
    <col min="2838" max="2838" width="7.44140625" style="3" customWidth="1"/>
    <col min="2839" max="2839" width="6.88671875" style="3" bestFit="1" customWidth="1"/>
    <col min="2840" max="2840" width="6.88671875" style="3" customWidth="1"/>
    <col min="2841" max="2841" width="2.44140625" style="3" customWidth="1"/>
    <col min="2842" max="2842" width="7.88671875" style="3" customWidth="1"/>
    <col min="2843" max="2843" width="7.44140625" style="3" customWidth="1"/>
    <col min="2844" max="3072" width="9.109375" style="3"/>
    <col min="3073" max="3073" width="31.44140625" style="3" customWidth="1"/>
    <col min="3074" max="3078" width="8" style="3" bestFit="1" customWidth="1"/>
    <col min="3079" max="3079" width="2.5546875" style="3" customWidth="1"/>
    <col min="3080" max="3080" width="8" style="3" bestFit="1" customWidth="1"/>
    <col min="3081" max="3081" width="6.5546875" style="3" bestFit="1" customWidth="1"/>
    <col min="3082" max="3084" width="8" style="3" bestFit="1" customWidth="1"/>
    <col min="3085" max="3085" width="2.5546875" style="3" customWidth="1"/>
    <col min="3086" max="3086" width="8.44140625" style="3" customWidth="1"/>
    <col min="3087" max="3087" width="6.44140625" style="3" customWidth="1"/>
    <col min="3088" max="3088" width="7" style="3" customWidth="1"/>
    <col min="3089" max="3089" width="6.44140625" style="3" customWidth="1"/>
    <col min="3090" max="3090" width="6.5546875" style="3" customWidth="1"/>
    <col min="3091" max="3091" width="2.5546875" style="3" customWidth="1"/>
    <col min="3092" max="3092" width="6.5546875" style="3" customWidth="1"/>
    <col min="3093" max="3093" width="6.88671875" style="3" customWidth="1"/>
    <col min="3094" max="3094" width="7.44140625" style="3" customWidth="1"/>
    <col min="3095" max="3095" width="6.88671875" style="3" bestFit="1" customWidth="1"/>
    <col min="3096" max="3096" width="6.88671875" style="3" customWidth="1"/>
    <col min="3097" max="3097" width="2.44140625" style="3" customWidth="1"/>
    <col min="3098" max="3098" width="7.88671875" style="3" customWidth="1"/>
    <col min="3099" max="3099" width="7.44140625" style="3" customWidth="1"/>
    <col min="3100" max="3328" width="9.109375" style="3"/>
    <col min="3329" max="3329" width="31.44140625" style="3" customWidth="1"/>
    <col min="3330" max="3334" width="8" style="3" bestFit="1" customWidth="1"/>
    <col min="3335" max="3335" width="2.5546875" style="3" customWidth="1"/>
    <col min="3336" max="3336" width="8" style="3" bestFit="1" customWidth="1"/>
    <col min="3337" max="3337" width="6.5546875" style="3" bestFit="1" customWidth="1"/>
    <col min="3338" max="3340" width="8" style="3" bestFit="1" customWidth="1"/>
    <col min="3341" max="3341" width="2.5546875" style="3" customWidth="1"/>
    <col min="3342" max="3342" width="8.44140625" style="3" customWidth="1"/>
    <col min="3343" max="3343" width="6.44140625" style="3" customWidth="1"/>
    <col min="3344" max="3344" width="7" style="3" customWidth="1"/>
    <col min="3345" max="3345" width="6.44140625" style="3" customWidth="1"/>
    <col min="3346" max="3346" width="6.5546875" style="3" customWidth="1"/>
    <col min="3347" max="3347" width="2.5546875" style="3" customWidth="1"/>
    <col min="3348" max="3348" width="6.5546875" style="3" customWidth="1"/>
    <col min="3349" max="3349" width="6.88671875" style="3" customWidth="1"/>
    <col min="3350" max="3350" width="7.44140625" style="3" customWidth="1"/>
    <col min="3351" max="3351" width="6.88671875" style="3" bestFit="1" customWidth="1"/>
    <col min="3352" max="3352" width="6.88671875" style="3" customWidth="1"/>
    <col min="3353" max="3353" width="2.44140625" style="3" customWidth="1"/>
    <col min="3354" max="3354" width="7.88671875" style="3" customWidth="1"/>
    <col min="3355" max="3355" width="7.44140625" style="3" customWidth="1"/>
    <col min="3356" max="3584" width="9.109375" style="3"/>
    <col min="3585" max="3585" width="31.44140625" style="3" customWidth="1"/>
    <col min="3586" max="3590" width="8" style="3" bestFit="1" customWidth="1"/>
    <col min="3591" max="3591" width="2.5546875" style="3" customWidth="1"/>
    <col min="3592" max="3592" width="8" style="3" bestFit="1" customWidth="1"/>
    <col min="3593" max="3593" width="6.5546875" style="3" bestFit="1" customWidth="1"/>
    <col min="3594" max="3596" width="8" style="3" bestFit="1" customWidth="1"/>
    <col min="3597" max="3597" width="2.5546875" style="3" customWidth="1"/>
    <col min="3598" max="3598" width="8.44140625" style="3" customWidth="1"/>
    <col min="3599" max="3599" width="6.44140625" style="3" customWidth="1"/>
    <col min="3600" max="3600" width="7" style="3" customWidth="1"/>
    <col min="3601" max="3601" width="6.44140625" style="3" customWidth="1"/>
    <col min="3602" max="3602" width="6.5546875" style="3" customWidth="1"/>
    <col min="3603" max="3603" width="2.5546875" style="3" customWidth="1"/>
    <col min="3604" max="3604" width="6.5546875" style="3" customWidth="1"/>
    <col min="3605" max="3605" width="6.88671875" style="3" customWidth="1"/>
    <col min="3606" max="3606" width="7.44140625" style="3" customWidth="1"/>
    <col min="3607" max="3607" width="6.88671875" style="3" bestFit="1" customWidth="1"/>
    <col min="3608" max="3608" width="6.88671875" style="3" customWidth="1"/>
    <col min="3609" max="3609" width="2.44140625" style="3" customWidth="1"/>
    <col min="3610" max="3610" width="7.88671875" style="3" customWidth="1"/>
    <col min="3611" max="3611" width="7.44140625" style="3" customWidth="1"/>
    <col min="3612" max="3840" width="9.109375" style="3"/>
    <col min="3841" max="3841" width="31.44140625" style="3" customWidth="1"/>
    <col min="3842" max="3846" width="8" style="3" bestFit="1" customWidth="1"/>
    <col min="3847" max="3847" width="2.5546875" style="3" customWidth="1"/>
    <col min="3848" max="3848" width="8" style="3" bestFit="1" customWidth="1"/>
    <col min="3849" max="3849" width="6.5546875" style="3" bestFit="1" customWidth="1"/>
    <col min="3850" max="3852" width="8" style="3" bestFit="1" customWidth="1"/>
    <col min="3853" max="3853" width="2.5546875" style="3" customWidth="1"/>
    <col min="3854" max="3854" width="8.44140625" style="3" customWidth="1"/>
    <col min="3855" max="3855" width="6.44140625" style="3" customWidth="1"/>
    <col min="3856" max="3856" width="7" style="3" customWidth="1"/>
    <col min="3857" max="3857" width="6.44140625" style="3" customWidth="1"/>
    <col min="3858" max="3858" width="6.5546875" style="3" customWidth="1"/>
    <col min="3859" max="3859" width="2.5546875" style="3" customWidth="1"/>
    <col min="3860" max="3860" width="6.5546875" style="3" customWidth="1"/>
    <col min="3861" max="3861" width="6.88671875" style="3" customWidth="1"/>
    <col min="3862" max="3862" width="7.44140625" style="3" customWidth="1"/>
    <col min="3863" max="3863" width="6.88671875" style="3" bestFit="1" customWidth="1"/>
    <col min="3864" max="3864" width="6.88671875" style="3" customWidth="1"/>
    <col min="3865" max="3865" width="2.44140625" style="3" customWidth="1"/>
    <col min="3866" max="3866" width="7.88671875" style="3" customWidth="1"/>
    <col min="3867" max="3867" width="7.44140625" style="3" customWidth="1"/>
    <col min="3868" max="4096" width="9.109375" style="3"/>
    <col min="4097" max="4097" width="31.44140625" style="3" customWidth="1"/>
    <col min="4098" max="4102" width="8" style="3" bestFit="1" customWidth="1"/>
    <col min="4103" max="4103" width="2.5546875" style="3" customWidth="1"/>
    <col min="4104" max="4104" width="8" style="3" bestFit="1" customWidth="1"/>
    <col min="4105" max="4105" width="6.5546875" style="3" bestFit="1" customWidth="1"/>
    <col min="4106" max="4108" width="8" style="3" bestFit="1" customWidth="1"/>
    <col min="4109" max="4109" width="2.5546875" style="3" customWidth="1"/>
    <col min="4110" max="4110" width="8.44140625" style="3" customWidth="1"/>
    <col min="4111" max="4111" width="6.44140625" style="3" customWidth="1"/>
    <col min="4112" max="4112" width="7" style="3" customWidth="1"/>
    <col min="4113" max="4113" width="6.44140625" style="3" customWidth="1"/>
    <col min="4114" max="4114" width="6.5546875" style="3" customWidth="1"/>
    <col min="4115" max="4115" width="2.5546875" style="3" customWidth="1"/>
    <col min="4116" max="4116" width="6.5546875" style="3" customWidth="1"/>
    <col min="4117" max="4117" width="6.88671875" style="3" customWidth="1"/>
    <col min="4118" max="4118" width="7.44140625" style="3" customWidth="1"/>
    <col min="4119" max="4119" width="6.88671875" style="3" bestFit="1" customWidth="1"/>
    <col min="4120" max="4120" width="6.88671875" style="3" customWidth="1"/>
    <col min="4121" max="4121" width="2.44140625" style="3" customWidth="1"/>
    <col min="4122" max="4122" width="7.88671875" style="3" customWidth="1"/>
    <col min="4123" max="4123" width="7.44140625" style="3" customWidth="1"/>
    <col min="4124" max="4352" width="9.109375" style="3"/>
    <col min="4353" max="4353" width="31.44140625" style="3" customWidth="1"/>
    <col min="4354" max="4358" width="8" style="3" bestFit="1" customWidth="1"/>
    <col min="4359" max="4359" width="2.5546875" style="3" customWidth="1"/>
    <col min="4360" max="4360" width="8" style="3" bestFit="1" customWidth="1"/>
    <col min="4361" max="4361" width="6.5546875" style="3" bestFit="1" customWidth="1"/>
    <col min="4362" max="4364" width="8" style="3" bestFit="1" customWidth="1"/>
    <col min="4365" max="4365" width="2.5546875" style="3" customWidth="1"/>
    <col min="4366" max="4366" width="8.44140625" style="3" customWidth="1"/>
    <col min="4367" max="4367" width="6.44140625" style="3" customWidth="1"/>
    <col min="4368" max="4368" width="7" style="3" customWidth="1"/>
    <col min="4369" max="4369" width="6.44140625" style="3" customWidth="1"/>
    <col min="4370" max="4370" width="6.5546875" style="3" customWidth="1"/>
    <col min="4371" max="4371" width="2.5546875" style="3" customWidth="1"/>
    <col min="4372" max="4372" width="6.5546875" style="3" customWidth="1"/>
    <col min="4373" max="4373" width="6.88671875" style="3" customWidth="1"/>
    <col min="4374" max="4374" width="7.44140625" style="3" customWidth="1"/>
    <col min="4375" max="4375" width="6.88671875" style="3" bestFit="1" customWidth="1"/>
    <col min="4376" max="4376" width="6.88671875" style="3" customWidth="1"/>
    <col min="4377" max="4377" width="2.44140625" style="3" customWidth="1"/>
    <col min="4378" max="4378" width="7.88671875" style="3" customWidth="1"/>
    <col min="4379" max="4379" width="7.44140625" style="3" customWidth="1"/>
    <col min="4380" max="4608" width="9.109375" style="3"/>
    <col min="4609" max="4609" width="31.44140625" style="3" customWidth="1"/>
    <col min="4610" max="4614" width="8" style="3" bestFit="1" customWidth="1"/>
    <col min="4615" max="4615" width="2.5546875" style="3" customWidth="1"/>
    <col min="4616" max="4616" width="8" style="3" bestFit="1" customWidth="1"/>
    <col min="4617" max="4617" width="6.5546875" style="3" bestFit="1" customWidth="1"/>
    <col min="4618" max="4620" width="8" style="3" bestFit="1" customWidth="1"/>
    <col min="4621" max="4621" width="2.5546875" style="3" customWidth="1"/>
    <col min="4622" max="4622" width="8.44140625" style="3" customWidth="1"/>
    <col min="4623" max="4623" width="6.44140625" style="3" customWidth="1"/>
    <col min="4624" max="4624" width="7" style="3" customWidth="1"/>
    <col min="4625" max="4625" width="6.44140625" style="3" customWidth="1"/>
    <col min="4626" max="4626" width="6.5546875" style="3" customWidth="1"/>
    <col min="4627" max="4627" width="2.5546875" style="3" customWidth="1"/>
    <col min="4628" max="4628" width="6.5546875" style="3" customWidth="1"/>
    <col min="4629" max="4629" width="6.88671875" style="3" customWidth="1"/>
    <col min="4630" max="4630" width="7.44140625" style="3" customWidth="1"/>
    <col min="4631" max="4631" width="6.88671875" style="3" bestFit="1" customWidth="1"/>
    <col min="4632" max="4632" width="6.88671875" style="3" customWidth="1"/>
    <col min="4633" max="4633" width="2.44140625" style="3" customWidth="1"/>
    <col min="4634" max="4634" width="7.88671875" style="3" customWidth="1"/>
    <col min="4635" max="4635" width="7.44140625" style="3" customWidth="1"/>
    <col min="4636" max="4864" width="9.109375" style="3"/>
    <col min="4865" max="4865" width="31.44140625" style="3" customWidth="1"/>
    <col min="4866" max="4870" width="8" style="3" bestFit="1" customWidth="1"/>
    <col min="4871" max="4871" width="2.5546875" style="3" customWidth="1"/>
    <col min="4872" max="4872" width="8" style="3" bestFit="1" customWidth="1"/>
    <col min="4873" max="4873" width="6.5546875" style="3" bestFit="1" customWidth="1"/>
    <col min="4874" max="4876" width="8" style="3" bestFit="1" customWidth="1"/>
    <col min="4877" max="4877" width="2.5546875" style="3" customWidth="1"/>
    <col min="4878" max="4878" width="8.44140625" style="3" customWidth="1"/>
    <col min="4879" max="4879" width="6.44140625" style="3" customWidth="1"/>
    <col min="4880" max="4880" width="7" style="3" customWidth="1"/>
    <col min="4881" max="4881" width="6.44140625" style="3" customWidth="1"/>
    <col min="4882" max="4882" width="6.5546875" style="3" customWidth="1"/>
    <col min="4883" max="4883" width="2.5546875" style="3" customWidth="1"/>
    <col min="4884" max="4884" width="6.5546875" style="3" customWidth="1"/>
    <col min="4885" max="4885" width="6.88671875" style="3" customWidth="1"/>
    <col min="4886" max="4886" width="7.44140625" style="3" customWidth="1"/>
    <col min="4887" max="4887" width="6.88671875" style="3" bestFit="1" customWidth="1"/>
    <col min="4888" max="4888" width="6.88671875" style="3" customWidth="1"/>
    <col min="4889" max="4889" width="2.44140625" style="3" customWidth="1"/>
    <col min="4890" max="4890" width="7.88671875" style="3" customWidth="1"/>
    <col min="4891" max="4891" width="7.44140625" style="3" customWidth="1"/>
    <col min="4892" max="5120" width="9.109375" style="3"/>
    <col min="5121" max="5121" width="31.44140625" style="3" customWidth="1"/>
    <col min="5122" max="5126" width="8" style="3" bestFit="1" customWidth="1"/>
    <col min="5127" max="5127" width="2.5546875" style="3" customWidth="1"/>
    <col min="5128" max="5128" width="8" style="3" bestFit="1" customWidth="1"/>
    <col min="5129" max="5129" width="6.5546875" style="3" bestFit="1" customWidth="1"/>
    <col min="5130" max="5132" width="8" style="3" bestFit="1" customWidth="1"/>
    <col min="5133" max="5133" width="2.5546875" style="3" customWidth="1"/>
    <col min="5134" max="5134" width="8.44140625" style="3" customWidth="1"/>
    <col min="5135" max="5135" width="6.44140625" style="3" customWidth="1"/>
    <col min="5136" max="5136" width="7" style="3" customWidth="1"/>
    <col min="5137" max="5137" width="6.44140625" style="3" customWidth="1"/>
    <col min="5138" max="5138" width="6.5546875" style="3" customWidth="1"/>
    <col min="5139" max="5139" width="2.5546875" style="3" customWidth="1"/>
    <col min="5140" max="5140" width="6.5546875" style="3" customWidth="1"/>
    <col min="5141" max="5141" width="6.88671875" style="3" customWidth="1"/>
    <col min="5142" max="5142" width="7.44140625" style="3" customWidth="1"/>
    <col min="5143" max="5143" width="6.88671875" style="3" bestFit="1" customWidth="1"/>
    <col min="5144" max="5144" width="6.88671875" style="3" customWidth="1"/>
    <col min="5145" max="5145" width="2.44140625" style="3" customWidth="1"/>
    <col min="5146" max="5146" width="7.88671875" style="3" customWidth="1"/>
    <col min="5147" max="5147" width="7.44140625" style="3" customWidth="1"/>
    <col min="5148" max="5376" width="9.109375" style="3"/>
    <col min="5377" max="5377" width="31.44140625" style="3" customWidth="1"/>
    <col min="5378" max="5382" width="8" style="3" bestFit="1" customWidth="1"/>
    <col min="5383" max="5383" width="2.5546875" style="3" customWidth="1"/>
    <col min="5384" max="5384" width="8" style="3" bestFit="1" customWidth="1"/>
    <col min="5385" max="5385" width="6.5546875" style="3" bestFit="1" customWidth="1"/>
    <col min="5386" max="5388" width="8" style="3" bestFit="1" customWidth="1"/>
    <col min="5389" max="5389" width="2.5546875" style="3" customWidth="1"/>
    <col min="5390" max="5390" width="8.44140625" style="3" customWidth="1"/>
    <col min="5391" max="5391" width="6.44140625" style="3" customWidth="1"/>
    <col min="5392" max="5392" width="7" style="3" customWidth="1"/>
    <col min="5393" max="5393" width="6.44140625" style="3" customWidth="1"/>
    <col min="5394" max="5394" width="6.5546875" style="3" customWidth="1"/>
    <col min="5395" max="5395" width="2.5546875" style="3" customWidth="1"/>
    <col min="5396" max="5396" width="6.5546875" style="3" customWidth="1"/>
    <col min="5397" max="5397" width="6.88671875" style="3" customWidth="1"/>
    <col min="5398" max="5398" width="7.44140625" style="3" customWidth="1"/>
    <col min="5399" max="5399" width="6.88671875" style="3" bestFit="1" customWidth="1"/>
    <col min="5400" max="5400" width="6.88671875" style="3" customWidth="1"/>
    <col min="5401" max="5401" width="2.44140625" style="3" customWidth="1"/>
    <col min="5402" max="5402" width="7.88671875" style="3" customWidth="1"/>
    <col min="5403" max="5403" width="7.44140625" style="3" customWidth="1"/>
    <col min="5404" max="5632" width="9.109375" style="3"/>
    <col min="5633" max="5633" width="31.44140625" style="3" customWidth="1"/>
    <col min="5634" max="5638" width="8" style="3" bestFit="1" customWidth="1"/>
    <col min="5639" max="5639" width="2.5546875" style="3" customWidth="1"/>
    <col min="5640" max="5640" width="8" style="3" bestFit="1" customWidth="1"/>
    <col min="5641" max="5641" width="6.5546875" style="3" bestFit="1" customWidth="1"/>
    <col min="5642" max="5644" width="8" style="3" bestFit="1" customWidth="1"/>
    <col min="5645" max="5645" width="2.5546875" style="3" customWidth="1"/>
    <col min="5646" max="5646" width="8.44140625" style="3" customWidth="1"/>
    <col min="5647" max="5647" width="6.44140625" style="3" customWidth="1"/>
    <col min="5648" max="5648" width="7" style="3" customWidth="1"/>
    <col min="5649" max="5649" width="6.44140625" style="3" customWidth="1"/>
    <col min="5650" max="5650" width="6.5546875" style="3" customWidth="1"/>
    <col min="5651" max="5651" width="2.5546875" style="3" customWidth="1"/>
    <col min="5652" max="5652" width="6.5546875" style="3" customWidth="1"/>
    <col min="5653" max="5653" width="6.88671875" style="3" customWidth="1"/>
    <col min="5654" max="5654" width="7.44140625" style="3" customWidth="1"/>
    <col min="5655" max="5655" width="6.88671875" style="3" bestFit="1" customWidth="1"/>
    <col min="5656" max="5656" width="6.88671875" style="3" customWidth="1"/>
    <col min="5657" max="5657" width="2.44140625" style="3" customWidth="1"/>
    <col min="5658" max="5658" width="7.88671875" style="3" customWidth="1"/>
    <col min="5659" max="5659" width="7.44140625" style="3" customWidth="1"/>
    <col min="5660" max="5888" width="9.109375" style="3"/>
    <col min="5889" max="5889" width="31.44140625" style="3" customWidth="1"/>
    <col min="5890" max="5894" width="8" style="3" bestFit="1" customWidth="1"/>
    <col min="5895" max="5895" width="2.5546875" style="3" customWidth="1"/>
    <col min="5896" max="5896" width="8" style="3" bestFit="1" customWidth="1"/>
    <col min="5897" max="5897" width="6.5546875" style="3" bestFit="1" customWidth="1"/>
    <col min="5898" max="5900" width="8" style="3" bestFit="1" customWidth="1"/>
    <col min="5901" max="5901" width="2.5546875" style="3" customWidth="1"/>
    <col min="5902" max="5902" width="8.44140625" style="3" customWidth="1"/>
    <col min="5903" max="5903" width="6.44140625" style="3" customWidth="1"/>
    <col min="5904" max="5904" width="7" style="3" customWidth="1"/>
    <col min="5905" max="5905" width="6.44140625" style="3" customWidth="1"/>
    <col min="5906" max="5906" width="6.5546875" style="3" customWidth="1"/>
    <col min="5907" max="5907" width="2.5546875" style="3" customWidth="1"/>
    <col min="5908" max="5908" width="6.5546875" style="3" customWidth="1"/>
    <col min="5909" max="5909" width="6.88671875" style="3" customWidth="1"/>
    <col min="5910" max="5910" width="7.44140625" style="3" customWidth="1"/>
    <col min="5911" max="5911" width="6.88671875" style="3" bestFit="1" customWidth="1"/>
    <col min="5912" max="5912" width="6.88671875" style="3" customWidth="1"/>
    <col min="5913" max="5913" width="2.44140625" style="3" customWidth="1"/>
    <col min="5914" max="5914" width="7.88671875" style="3" customWidth="1"/>
    <col min="5915" max="5915" width="7.44140625" style="3" customWidth="1"/>
    <col min="5916" max="6144" width="9.109375" style="3"/>
    <col min="6145" max="6145" width="31.44140625" style="3" customWidth="1"/>
    <col min="6146" max="6150" width="8" style="3" bestFit="1" customWidth="1"/>
    <col min="6151" max="6151" width="2.5546875" style="3" customWidth="1"/>
    <col min="6152" max="6152" width="8" style="3" bestFit="1" customWidth="1"/>
    <col min="6153" max="6153" width="6.5546875" style="3" bestFit="1" customWidth="1"/>
    <col min="6154" max="6156" width="8" style="3" bestFit="1" customWidth="1"/>
    <col min="6157" max="6157" width="2.5546875" style="3" customWidth="1"/>
    <col min="6158" max="6158" width="8.44140625" style="3" customWidth="1"/>
    <col min="6159" max="6159" width="6.44140625" style="3" customWidth="1"/>
    <col min="6160" max="6160" width="7" style="3" customWidth="1"/>
    <col min="6161" max="6161" width="6.44140625" style="3" customWidth="1"/>
    <col min="6162" max="6162" width="6.5546875" style="3" customWidth="1"/>
    <col min="6163" max="6163" width="2.5546875" style="3" customWidth="1"/>
    <col min="6164" max="6164" width="6.5546875" style="3" customWidth="1"/>
    <col min="6165" max="6165" width="6.88671875" style="3" customWidth="1"/>
    <col min="6166" max="6166" width="7.44140625" style="3" customWidth="1"/>
    <col min="6167" max="6167" width="6.88671875" style="3" bestFit="1" customWidth="1"/>
    <col min="6168" max="6168" width="6.88671875" style="3" customWidth="1"/>
    <col min="6169" max="6169" width="2.44140625" style="3" customWidth="1"/>
    <col min="6170" max="6170" width="7.88671875" style="3" customWidth="1"/>
    <col min="6171" max="6171" width="7.44140625" style="3" customWidth="1"/>
    <col min="6172" max="6400" width="9.109375" style="3"/>
    <col min="6401" max="6401" width="31.44140625" style="3" customWidth="1"/>
    <col min="6402" max="6406" width="8" style="3" bestFit="1" customWidth="1"/>
    <col min="6407" max="6407" width="2.5546875" style="3" customWidth="1"/>
    <col min="6408" max="6408" width="8" style="3" bestFit="1" customWidth="1"/>
    <col min="6409" max="6409" width="6.5546875" style="3" bestFit="1" customWidth="1"/>
    <col min="6410" max="6412" width="8" style="3" bestFit="1" customWidth="1"/>
    <col min="6413" max="6413" width="2.5546875" style="3" customWidth="1"/>
    <col min="6414" max="6414" width="8.44140625" style="3" customWidth="1"/>
    <col min="6415" max="6415" width="6.44140625" style="3" customWidth="1"/>
    <col min="6416" max="6416" width="7" style="3" customWidth="1"/>
    <col min="6417" max="6417" width="6.44140625" style="3" customWidth="1"/>
    <col min="6418" max="6418" width="6.5546875" style="3" customWidth="1"/>
    <col min="6419" max="6419" width="2.5546875" style="3" customWidth="1"/>
    <col min="6420" max="6420" width="6.5546875" style="3" customWidth="1"/>
    <col min="6421" max="6421" width="6.88671875" style="3" customWidth="1"/>
    <col min="6422" max="6422" width="7.44140625" style="3" customWidth="1"/>
    <col min="6423" max="6423" width="6.88671875" style="3" bestFit="1" customWidth="1"/>
    <col min="6424" max="6424" width="6.88671875" style="3" customWidth="1"/>
    <col min="6425" max="6425" width="2.44140625" style="3" customWidth="1"/>
    <col min="6426" max="6426" width="7.88671875" style="3" customWidth="1"/>
    <col min="6427" max="6427" width="7.44140625" style="3" customWidth="1"/>
    <col min="6428" max="6656" width="9.109375" style="3"/>
    <col min="6657" max="6657" width="31.44140625" style="3" customWidth="1"/>
    <col min="6658" max="6662" width="8" style="3" bestFit="1" customWidth="1"/>
    <col min="6663" max="6663" width="2.5546875" style="3" customWidth="1"/>
    <col min="6664" max="6664" width="8" style="3" bestFit="1" customWidth="1"/>
    <col min="6665" max="6665" width="6.5546875" style="3" bestFit="1" customWidth="1"/>
    <col min="6666" max="6668" width="8" style="3" bestFit="1" customWidth="1"/>
    <col min="6669" max="6669" width="2.5546875" style="3" customWidth="1"/>
    <col min="6670" max="6670" width="8.44140625" style="3" customWidth="1"/>
    <col min="6671" max="6671" width="6.44140625" style="3" customWidth="1"/>
    <col min="6672" max="6672" width="7" style="3" customWidth="1"/>
    <col min="6673" max="6673" width="6.44140625" style="3" customWidth="1"/>
    <col min="6674" max="6674" width="6.5546875" style="3" customWidth="1"/>
    <col min="6675" max="6675" width="2.5546875" style="3" customWidth="1"/>
    <col min="6676" max="6676" width="6.5546875" style="3" customWidth="1"/>
    <col min="6677" max="6677" width="6.88671875" style="3" customWidth="1"/>
    <col min="6678" max="6678" width="7.44140625" style="3" customWidth="1"/>
    <col min="6679" max="6679" width="6.88671875" style="3" bestFit="1" customWidth="1"/>
    <col min="6680" max="6680" width="6.88671875" style="3" customWidth="1"/>
    <col min="6681" max="6681" width="2.44140625" style="3" customWidth="1"/>
    <col min="6682" max="6682" width="7.88671875" style="3" customWidth="1"/>
    <col min="6683" max="6683" width="7.44140625" style="3" customWidth="1"/>
    <col min="6684" max="6912" width="9.109375" style="3"/>
    <col min="6913" max="6913" width="31.44140625" style="3" customWidth="1"/>
    <col min="6914" max="6918" width="8" style="3" bestFit="1" customWidth="1"/>
    <col min="6919" max="6919" width="2.5546875" style="3" customWidth="1"/>
    <col min="6920" max="6920" width="8" style="3" bestFit="1" customWidth="1"/>
    <col min="6921" max="6921" width="6.5546875" style="3" bestFit="1" customWidth="1"/>
    <col min="6922" max="6924" width="8" style="3" bestFit="1" customWidth="1"/>
    <col min="6925" max="6925" width="2.5546875" style="3" customWidth="1"/>
    <col min="6926" max="6926" width="8.44140625" style="3" customWidth="1"/>
    <col min="6927" max="6927" width="6.44140625" style="3" customWidth="1"/>
    <col min="6928" max="6928" width="7" style="3" customWidth="1"/>
    <col min="6929" max="6929" width="6.44140625" style="3" customWidth="1"/>
    <col min="6930" max="6930" width="6.5546875" style="3" customWidth="1"/>
    <col min="6931" max="6931" width="2.5546875" style="3" customWidth="1"/>
    <col min="6932" max="6932" width="6.5546875" style="3" customWidth="1"/>
    <col min="6933" max="6933" width="6.88671875" style="3" customWidth="1"/>
    <col min="6934" max="6934" width="7.44140625" style="3" customWidth="1"/>
    <col min="6935" max="6935" width="6.88671875" style="3" bestFit="1" customWidth="1"/>
    <col min="6936" max="6936" width="6.88671875" style="3" customWidth="1"/>
    <col min="6937" max="6937" width="2.44140625" style="3" customWidth="1"/>
    <col min="6938" max="6938" width="7.88671875" style="3" customWidth="1"/>
    <col min="6939" max="6939" width="7.44140625" style="3" customWidth="1"/>
    <col min="6940" max="7168" width="9.109375" style="3"/>
    <col min="7169" max="7169" width="31.44140625" style="3" customWidth="1"/>
    <col min="7170" max="7174" width="8" style="3" bestFit="1" customWidth="1"/>
    <col min="7175" max="7175" width="2.5546875" style="3" customWidth="1"/>
    <col min="7176" max="7176" width="8" style="3" bestFit="1" customWidth="1"/>
    <col min="7177" max="7177" width="6.5546875" style="3" bestFit="1" customWidth="1"/>
    <col min="7178" max="7180" width="8" style="3" bestFit="1" customWidth="1"/>
    <col min="7181" max="7181" width="2.5546875" style="3" customWidth="1"/>
    <col min="7182" max="7182" width="8.44140625" style="3" customWidth="1"/>
    <col min="7183" max="7183" width="6.44140625" style="3" customWidth="1"/>
    <col min="7184" max="7184" width="7" style="3" customWidth="1"/>
    <col min="7185" max="7185" width="6.44140625" style="3" customWidth="1"/>
    <col min="7186" max="7186" width="6.5546875" style="3" customWidth="1"/>
    <col min="7187" max="7187" width="2.5546875" style="3" customWidth="1"/>
    <col min="7188" max="7188" width="6.5546875" style="3" customWidth="1"/>
    <col min="7189" max="7189" width="6.88671875" style="3" customWidth="1"/>
    <col min="7190" max="7190" width="7.44140625" style="3" customWidth="1"/>
    <col min="7191" max="7191" width="6.88671875" style="3" bestFit="1" customWidth="1"/>
    <col min="7192" max="7192" width="6.88671875" style="3" customWidth="1"/>
    <col min="7193" max="7193" width="2.44140625" style="3" customWidth="1"/>
    <col min="7194" max="7194" width="7.88671875" style="3" customWidth="1"/>
    <col min="7195" max="7195" width="7.44140625" style="3" customWidth="1"/>
    <col min="7196" max="7424" width="9.109375" style="3"/>
    <col min="7425" max="7425" width="31.44140625" style="3" customWidth="1"/>
    <col min="7426" max="7430" width="8" style="3" bestFit="1" customWidth="1"/>
    <col min="7431" max="7431" width="2.5546875" style="3" customWidth="1"/>
    <col min="7432" max="7432" width="8" style="3" bestFit="1" customWidth="1"/>
    <col min="7433" max="7433" width="6.5546875" style="3" bestFit="1" customWidth="1"/>
    <col min="7434" max="7436" width="8" style="3" bestFit="1" customWidth="1"/>
    <col min="7437" max="7437" width="2.5546875" style="3" customWidth="1"/>
    <col min="7438" max="7438" width="8.44140625" style="3" customWidth="1"/>
    <col min="7439" max="7439" width="6.44140625" style="3" customWidth="1"/>
    <col min="7440" max="7440" width="7" style="3" customWidth="1"/>
    <col min="7441" max="7441" width="6.44140625" style="3" customWidth="1"/>
    <col min="7442" max="7442" width="6.5546875" style="3" customWidth="1"/>
    <col min="7443" max="7443" width="2.5546875" style="3" customWidth="1"/>
    <col min="7444" max="7444" width="6.5546875" style="3" customWidth="1"/>
    <col min="7445" max="7445" width="6.88671875" style="3" customWidth="1"/>
    <col min="7446" max="7446" width="7.44140625" style="3" customWidth="1"/>
    <col min="7447" max="7447" width="6.88671875" style="3" bestFit="1" customWidth="1"/>
    <col min="7448" max="7448" width="6.88671875" style="3" customWidth="1"/>
    <col min="7449" max="7449" width="2.44140625" style="3" customWidth="1"/>
    <col min="7450" max="7450" width="7.88671875" style="3" customWidth="1"/>
    <col min="7451" max="7451" width="7.44140625" style="3" customWidth="1"/>
    <col min="7452" max="7680" width="9.109375" style="3"/>
    <col min="7681" max="7681" width="31.44140625" style="3" customWidth="1"/>
    <col min="7682" max="7686" width="8" style="3" bestFit="1" customWidth="1"/>
    <col min="7687" max="7687" width="2.5546875" style="3" customWidth="1"/>
    <col min="7688" max="7688" width="8" style="3" bestFit="1" customWidth="1"/>
    <col min="7689" max="7689" width="6.5546875" style="3" bestFit="1" customWidth="1"/>
    <col min="7690" max="7692" width="8" style="3" bestFit="1" customWidth="1"/>
    <col min="7693" max="7693" width="2.5546875" style="3" customWidth="1"/>
    <col min="7694" max="7694" width="8.44140625" style="3" customWidth="1"/>
    <col min="7695" max="7695" width="6.44140625" style="3" customWidth="1"/>
    <col min="7696" max="7696" width="7" style="3" customWidth="1"/>
    <col min="7697" max="7697" width="6.44140625" style="3" customWidth="1"/>
    <col min="7698" max="7698" width="6.5546875" style="3" customWidth="1"/>
    <col min="7699" max="7699" width="2.5546875" style="3" customWidth="1"/>
    <col min="7700" max="7700" width="6.5546875" style="3" customWidth="1"/>
    <col min="7701" max="7701" width="6.88671875" style="3" customWidth="1"/>
    <col min="7702" max="7702" width="7.44140625" style="3" customWidth="1"/>
    <col min="7703" max="7703" width="6.88671875" style="3" bestFit="1" customWidth="1"/>
    <col min="7704" max="7704" width="6.88671875" style="3" customWidth="1"/>
    <col min="7705" max="7705" width="2.44140625" style="3" customWidth="1"/>
    <col min="7706" max="7706" width="7.88671875" style="3" customWidth="1"/>
    <col min="7707" max="7707" width="7.44140625" style="3" customWidth="1"/>
    <col min="7708" max="7936" width="9.109375" style="3"/>
    <col min="7937" max="7937" width="31.44140625" style="3" customWidth="1"/>
    <col min="7938" max="7942" width="8" style="3" bestFit="1" customWidth="1"/>
    <col min="7943" max="7943" width="2.5546875" style="3" customWidth="1"/>
    <col min="7944" max="7944" width="8" style="3" bestFit="1" customWidth="1"/>
    <col min="7945" max="7945" width="6.5546875" style="3" bestFit="1" customWidth="1"/>
    <col min="7946" max="7948" width="8" style="3" bestFit="1" customWidth="1"/>
    <col min="7949" max="7949" width="2.5546875" style="3" customWidth="1"/>
    <col min="7950" max="7950" width="8.44140625" style="3" customWidth="1"/>
    <col min="7951" max="7951" width="6.44140625" style="3" customWidth="1"/>
    <col min="7952" max="7952" width="7" style="3" customWidth="1"/>
    <col min="7953" max="7953" width="6.44140625" style="3" customWidth="1"/>
    <col min="7954" max="7954" width="6.5546875" style="3" customWidth="1"/>
    <col min="7955" max="7955" width="2.5546875" style="3" customWidth="1"/>
    <col min="7956" max="7956" width="6.5546875" style="3" customWidth="1"/>
    <col min="7957" max="7957" width="6.88671875" style="3" customWidth="1"/>
    <col min="7958" max="7958" width="7.44140625" style="3" customWidth="1"/>
    <col min="7959" max="7959" width="6.88671875" style="3" bestFit="1" customWidth="1"/>
    <col min="7960" max="7960" width="6.88671875" style="3" customWidth="1"/>
    <col min="7961" max="7961" width="2.44140625" style="3" customWidth="1"/>
    <col min="7962" max="7962" width="7.88671875" style="3" customWidth="1"/>
    <col min="7963" max="7963" width="7.44140625" style="3" customWidth="1"/>
    <col min="7964" max="8192" width="9.109375" style="3"/>
    <col min="8193" max="8193" width="31.44140625" style="3" customWidth="1"/>
    <col min="8194" max="8198" width="8" style="3" bestFit="1" customWidth="1"/>
    <col min="8199" max="8199" width="2.5546875" style="3" customWidth="1"/>
    <col min="8200" max="8200" width="8" style="3" bestFit="1" customWidth="1"/>
    <col min="8201" max="8201" width="6.5546875" style="3" bestFit="1" customWidth="1"/>
    <col min="8202" max="8204" width="8" style="3" bestFit="1" customWidth="1"/>
    <col min="8205" max="8205" width="2.5546875" style="3" customWidth="1"/>
    <col min="8206" max="8206" width="8.44140625" style="3" customWidth="1"/>
    <col min="8207" max="8207" width="6.44140625" style="3" customWidth="1"/>
    <col min="8208" max="8208" width="7" style="3" customWidth="1"/>
    <col min="8209" max="8209" width="6.44140625" style="3" customWidth="1"/>
    <col min="8210" max="8210" width="6.5546875" style="3" customWidth="1"/>
    <col min="8211" max="8211" width="2.5546875" style="3" customWidth="1"/>
    <col min="8212" max="8212" width="6.5546875" style="3" customWidth="1"/>
    <col min="8213" max="8213" width="6.88671875" style="3" customWidth="1"/>
    <col min="8214" max="8214" width="7.44140625" style="3" customWidth="1"/>
    <col min="8215" max="8215" width="6.88671875" style="3" bestFit="1" customWidth="1"/>
    <col min="8216" max="8216" width="6.88671875" style="3" customWidth="1"/>
    <col min="8217" max="8217" width="2.44140625" style="3" customWidth="1"/>
    <col min="8218" max="8218" width="7.88671875" style="3" customWidth="1"/>
    <col min="8219" max="8219" width="7.44140625" style="3" customWidth="1"/>
    <col min="8220" max="8448" width="9.109375" style="3"/>
    <col min="8449" max="8449" width="31.44140625" style="3" customWidth="1"/>
    <col min="8450" max="8454" width="8" style="3" bestFit="1" customWidth="1"/>
    <col min="8455" max="8455" width="2.5546875" style="3" customWidth="1"/>
    <col min="8456" max="8456" width="8" style="3" bestFit="1" customWidth="1"/>
    <col min="8457" max="8457" width="6.5546875" style="3" bestFit="1" customWidth="1"/>
    <col min="8458" max="8460" width="8" style="3" bestFit="1" customWidth="1"/>
    <col min="8461" max="8461" width="2.5546875" style="3" customWidth="1"/>
    <col min="8462" max="8462" width="8.44140625" style="3" customWidth="1"/>
    <col min="8463" max="8463" width="6.44140625" style="3" customWidth="1"/>
    <col min="8464" max="8464" width="7" style="3" customWidth="1"/>
    <col min="8465" max="8465" width="6.44140625" style="3" customWidth="1"/>
    <col min="8466" max="8466" width="6.5546875" style="3" customWidth="1"/>
    <col min="8467" max="8467" width="2.5546875" style="3" customWidth="1"/>
    <col min="8468" max="8468" width="6.5546875" style="3" customWidth="1"/>
    <col min="8469" max="8469" width="6.88671875" style="3" customWidth="1"/>
    <col min="8470" max="8470" width="7.44140625" style="3" customWidth="1"/>
    <col min="8471" max="8471" width="6.88671875" style="3" bestFit="1" customWidth="1"/>
    <col min="8472" max="8472" width="6.88671875" style="3" customWidth="1"/>
    <col min="8473" max="8473" width="2.44140625" style="3" customWidth="1"/>
    <col min="8474" max="8474" width="7.88671875" style="3" customWidth="1"/>
    <col min="8475" max="8475" width="7.44140625" style="3" customWidth="1"/>
    <col min="8476" max="8704" width="9.109375" style="3"/>
    <col min="8705" max="8705" width="31.44140625" style="3" customWidth="1"/>
    <col min="8706" max="8710" width="8" style="3" bestFit="1" customWidth="1"/>
    <col min="8711" max="8711" width="2.5546875" style="3" customWidth="1"/>
    <col min="8712" max="8712" width="8" style="3" bestFit="1" customWidth="1"/>
    <col min="8713" max="8713" width="6.5546875" style="3" bestFit="1" customWidth="1"/>
    <col min="8714" max="8716" width="8" style="3" bestFit="1" customWidth="1"/>
    <col min="8717" max="8717" width="2.5546875" style="3" customWidth="1"/>
    <col min="8718" max="8718" width="8.44140625" style="3" customWidth="1"/>
    <col min="8719" max="8719" width="6.44140625" style="3" customWidth="1"/>
    <col min="8720" max="8720" width="7" style="3" customWidth="1"/>
    <col min="8721" max="8721" width="6.44140625" style="3" customWidth="1"/>
    <col min="8722" max="8722" width="6.5546875" style="3" customWidth="1"/>
    <col min="8723" max="8723" width="2.5546875" style="3" customWidth="1"/>
    <col min="8724" max="8724" width="6.5546875" style="3" customWidth="1"/>
    <col min="8725" max="8725" width="6.88671875" style="3" customWidth="1"/>
    <col min="8726" max="8726" width="7.44140625" style="3" customWidth="1"/>
    <col min="8727" max="8727" width="6.88671875" style="3" bestFit="1" customWidth="1"/>
    <col min="8728" max="8728" width="6.88671875" style="3" customWidth="1"/>
    <col min="8729" max="8729" width="2.44140625" style="3" customWidth="1"/>
    <col min="8730" max="8730" width="7.88671875" style="3" customWidth="1"/>
    <col min="8731" max="8731" width="7.44140625" style="3" customWidth="1"/>
    <col min="8732" max="8960" width="9.109375" style="3"/>
    <col min="8961" max="8961" width="31.44140625" style="3" customWidth="1"/>
    <col min="8962" max="8966" width="8" style="3" bestFit="1" customWidth="1"/>
    <col min="8967" max="8967" width="2.5546875" style="3" customWidth="1"/>
    <col min="8968" max="8968" width="8" style="3" bestFit="1" customWidth="1"/>
    <col min="8969" max="8969" width="6.5546875" style="3" bestFit="1" customWidth="1"/>
    <col min="8970" max="8972" width="8" style="3" bestFit="1" customWidth="1"/>
    <col min="8973" max="8973" width="2.5546875" style="3" customWidth="1"/>
    <col min="8974" max="8974" width="8.44140625" style="3" customWidth="1"/>
    <col min="8975" max="8975" width="6.44140625" style="3" customWidth="1"/>
    <col min="8976" max="8976" width="7" style="3" customWidth="1"/>
    <col min="8977" max="8977" width="6.44140625" style="3" customWidth="1"/>
    <col min="8978" max="8978" width="6.5546875" style="3" customWidth="1"/>
    <col min="8979" max="8979" width="2.5546875" style="3" customWidth="1"/>
    <col min="8980" max="8980" width="6.5546875" style="3" customWidth="1"/>
    <col min="8981" max="8981" width="6.88671875" style="3" customWidth="1"/>
    <col min="8982" max="8982" width="7.44140625" style="3" customWidth="1"/>
    <col min="8983" max="8983" width="6.88671875" style="3" bestFit="1" customWidth="1"/>
    <col min="8984" max="8984" width="6.88671875" style="3" customWidth="1"/>
    <col min="8985" max="8985" width="2.44140625" style="3" customWidth="1"/>
    <col min="8986" max="8986" width="7.88671875" style="3" customWidth="1"/>
    <col min="8987" max="8987" width="7.44140625" style="3" customWidth="1"/>
    <col min="8988" max="9216" width="9.109375" style="3"/>
    <col min="9217" max="9217" width="31.44140625" style="3" customWidth="1"/>
    <col min="9218" max="9222" width="8" style="3" bestFit="1" customWidth="1"/>
    <col min="9223" max="9223" width="2.5546875" style="3" customWidth="1"/>
    <col min="9224" max="9224" width="8" style="3" bestFit="1" customWidth="1"/>
    <col min="9225" max="9225" width="6.5546875" style="3" bestFit="1" customWidth="1"/>
    <col min="9226" max="9228" width="8" style="3" bestFit="1" customWidth="1"/>
    <col min="9229" max="9229" width="2.5546875" style="3" customWidth="1"/>
    <col min="9230" max="9230" width="8.44140625" style="3" customWidth="1"/>
    <col min="9231" max="9231" width="6.44140625" style="3" customWidth="1"/>
    <col min="9232" max="9232" width="7" style="3" customWidth="1"/>
    <col min="9233" max="9233" width="6.44140625" style="3" customWidth="1"/>
    <col min="9234" max="9234" width="6.5546875" style="3" customWidth="1"/>
    <col min="9235" max="9235" width="2.5546875" style="3" customWidth="1"/>
    <col min="9236" max="9236" width="6.5546875" style="3" customWidth="1"/>
    <col min="9237" max="9237" width="6.88671875" style="3" customWidth="1"/>
    <col min="9238" max="9238" width="7.44140625" style="3" customWidth="1"/>
    <col min="9239" max="9239" width="6.88671875" style="3" bestFit="1" customWidth="1"/>
    <col min="9240" max="9240" width="6.88671875" style="3" customWidth="1"/>
    <col min="9241" max="9241" width="2.44140625" style="3" customWidth="1"/>
    <col min="9242" max="9242" width="7.88671875" style="3" customWidth="1"/>
    <col min="9243" max="9243" width="7.44140625" style="3" customWidth="1"/>
    <col min="9244" max="9472" width="9.109375" style="3"/>
    <col min="9473" max="9473" width="31.44140625" style="3" customWidth="1"/>
    <col min="9474" max="9478" width="8" style="3" bestFit="1" customWidth="1"/>
    <col min="9479" max="9479" width="2.5546875" style="3" customWidth="1"/>
    <col min="9480" max="9480" width="8" style="3" bestFit="1" customWidth="1"/>
    <col min="9481" max="9481" width="6.5546875" style="3" bestFit="1" customWidth="1"/>
    <col min="9482" max="9484" width="8" style="3" bestFit="1" customWidth="1"/>
    <col min="9485" max="9485" width="2.5546875" style="3" customWidth="1"/>
    <col min="9486" max="9486" width="8.44140625" style="3" customWidth="1"/>
    <col min="9487" max="9487" width="6.44140625" style="3" customWidth="1"/>
    <col min="9488" max="9488" width="7" style="3" customWidth="1"/>
    <col min="9489" max="9489" width="6.44140625" style="3" customWidth="1"/>
    <col min="9490" max="9490" width="6.5546875" style="3" customWidth="1"/>
    <col min="9491" max="9491" width="2.5546875" style="3" customWidth="1"/>
    <col min="9492" max="9492" width="6.5546875" style="3" customWidth="1"/>
    <col min="9493" max="9493" width="6.88671875" style="3" customWidth="1"/>
    <col min="9494" max="9494" width="7.44140625" style="3" customWidth="1"/>
    <col min="9495" max="9495" width="6.88671875" style="3" bestFit="1" customWidth="1"/>
    <col min="9496" max="9496" width="6.88671875" style="3" customWidth="1"/>
    <col min="9497" max="9497" width="2.44140625" style="3" customWidth="1"/>
    <col min="9498" max="9498" width="7.88671875" style="3" customWidth="1"/>
    <col min="9499" max="9499" width="7.44140625" style="3" customWidth="1"/>
    <col min="9500" max="9728" width="9.109375" style="3"/>
    <col min="9729" max="9729" width="31.44140625" style="3" customWidth="1"/>
    <col min="9730" max="9734" width="8" style="3" bestFit="1" customWidth="1"/>
    <col min="9735" max="9735" width="2.5546875" style="3" customWidth="1"/>
    <col min="9736" max="9736" width="8" style="3" bestFit="1" customWidth="1"/>
    <col min="9737" max="9737" width="6.5546875" style="3" bestFit="1" customWidth="1"/>
    <col min="9738" max="9740" width="8" style="3" bestFit="1" customWidth="1"/>
    <col min="9741" max="9741" width="2.5546875" style="3" customWidth="1"/>
    <col min="9742" max="9742" width="8.44140625" style="3" customWidth="1"/>
    <col min="9743" max="9743" width="6.44140625" style="3" customWidth="1"/>
    <col min="9744" max="9744" width="7" style="3" customWidth="1"/>
    <col min="9745" max="9745" width="6.44140625" style="3" customWidth="1"/>
    <col min="9746" max="9746" width="6.5546875" style="3" customWidth="1"/>
    <col min="9747" max="9747" width="2.5546875" style="3" customWidth="1"/>
    <col min="9748" max="9748" width="6.5546875" style="3" customWidth="1"/>
    <col min="9749" max="9749" width="6.88671875" style="3" customWidth="1"/>
    <col min="9750" max="9750" width="7.44140625" style="3" customWidth="1"/>
    <col min="9751" max="9751" width="6.88671875" style="3" bestFit="1" customWidth="1"/>
    <col min="9752" max="9752" width="6.88671875" style="3" customWidth="1"/>
    <col min="9753" max="9753" width="2.44140625" style="3" customWidth="1"/>
    <col min="9754" max="9754" width="7.88671875" style="3" customWidth="1"/>
    <col min="9755" max="9755" width="7.44140625" style="3" customWidth="1"/>
    <col min="9756" max="9984" width="9.109375" style="3"/>
    <col min="9985" max="9985" width="31.44140625" style="3" customWidth="1"/>
    <col min="9986" max="9990" width="8" style="3" bestFit="1" customWidth="1"/>
    <col min="9991" max="9991" width="2.5546875" style="3" customWidth="1"/>
    <col min="9992" max="9992" width="8" style="3" bestFit="1" customWidth="1"/>
    <col min="9993" max="9993" width="6.5546875" style="3" bestFit="1" customWidth="1"/>
    <col min="9994" max="9996" width="8" style="3" bestFit="1" customWidth="1"/>
    <col min="9997" max="9997" width="2.5546875" style="3" customWidth="1"/>
    <col min="9998" max="9998" width="8.44140625" style="3" customWidth="1"/>
    <col min="9999" max="9999" width="6.44140625" style="3" customWidth="1"/>
    <col min="10000" max="10000" width="7" style="3" customWidth="1"/>
    <col min="10001" max="10001" width="6.44140625" style="3" customWidth="1"/>
    <col min="10002" max="10002" width="6.5546875" style="3" customWidth="1"/>
    <col min="10003" max="10003" width="2.5546875" style="3" customWidth="1"/>
    <col min="10004" max="10004" width="6.5546875" style="3" customWidth="1"/>
    <col min="10005" max="10005" width="6.88671875" style="3" customWidth="1"/>
    <col min="10006" max="10006" width="7.44140625" style="3" customWidth="1"/>
    <col min="10007" max="10007" width="6.88671875" style="3" bestFit="1" customWidth="1"/>
    <col min="10008" max="10008" width="6.88671875" style="3" customWidth="1"/>
    <col min="10009" max="10009" width="2.44140625" style="3" customWidth="1"/>
    <col min="10010" max="10010" width="7.88671875" style="3" customWidth="1"/>
    <col min="10011" max="10011" width="7.44140625" style="3" customWidth="1"/>
    <col min="10012" max="10240" width="9.109375" style="3"/>
    <col min="10241" max="10241" width="31.44140625" style="3" customWidth="1"/>
    <col min="10242" max="10246" width="8" style="3" bestFit="1" customWidth="1"/>
    <col min="10247" max="10247" width="2.5546875" style="3" customWidth="1"/>
    <col min="10248" max="10248" width="8" style="3" bestFit="1" customWidth="1"/>
    <col min="10249" max="10249" width="6.5546875" style="3" bestFit="1" customWidth="1"/>
    <col min="10250" max="10252" width="8" style="3" bestFit="1" customWidth="1"/>
    <col min="10253" max="10253" width="2.5546875" style="3" customWidth="1"/>
    <col min="10254" max="10254" width="8.44140625" style="3" customWidth="1"/>
    <col min="10255" max="10255" width="6.44140625" style="3" customWidth="1"/>
    <col min="10256" max="10256" width="7" style="3" customWidth="1"/>
    <col min="10257" max="10257" width="6.44140625" style="3" customWidth="1"/>
    <col min="10258" max="10258" width="6.5546875" style="3" customWidth="1"/>
    <col min="10259" max="10259" width="2.5546875" style="3" customWidth="1"/>
    <col min="10260" max="10260" width="6.5546875" style="3" customWidth="1"/>
    <col min="10261" max="10261" width="6.88671875" style="3" customWidth="1"/>
    <col min="10262" max="10262" width="7.44140625" style="3" customWidth="1"/>
    <col min="10263" max="10263" width="6.88671875" style="3" bestFit="1" customWidth="1"/>
    <col min="10264" max="10264" width="6.88671875" style="3" customWidth="1"/>
    <col min="10265" max="10265" width="2.44140625" style="3" customWidth="1"/>
    <col min="10266" max="10266" width="7.88671875" style="3" customWidth="1"/>
    <col min="10267" max="10267" width="7.44140625" style="3" customWidth="1"/>
    <col min="10268" max="10496" width="9.109375" style="3"/>
    <col min="10497" max="10497" width="31.44140625" style="3" customWidth="1"/>
    <col min="10498" max="10502" width="8" style="3" bestFit="1" customWidth="1"/>
    <col min="10503" max="10503" width="2.5546875" style="3" customWidth="1"/>
    <col min="10504" max="10504" width="8" style="3" bestFit="1" customWidth="1"/>
    <col min="10505" max="10505" width="6.5546875" style="3" bestFit="1" customWidth="1"/>
    <col min="10506" max="10508" width="8" style="3" bestFit="1" customWidth="1"/>
    <col min="10509" max="10509" width="2.5546875" style="3" customWidth="1"/>
    <col min="10510" max="10510" width="8.44140625" style="3" customWidth="1"/>
    <col min="10511" max="10511" width="6.44140625" style="3" customWidth="1"/>
    <col min="10512" max="10512" width="7" style="3" customWidth="1"/>
    <col min="10513" max="10513" width="6.44140625" style="3" customWidth="1"/>
    <col min="10514" max="10514" width="6.5546875" style="3" customWidth="1"/>
    <col min="10515" max="10515" width="2.5546875" style="3" customWidth="1"/>
    <col min="10516" max="10516" width="6.5546875" style="3" customWidth="1"/>
    <col min="10517" max="10517" width="6.88671875" style="3" customWidth="1"/>
    <col min="10518" max="10518" width="7.44140625" style="3" customWidth="1"/>
    <col min="10519" max="10519" width="6.88671875" style="3" bestFit="1" customWidth="1"/>
    <col min="10520" max="10520" width="6.88671875" style="3" customWidth="1"/>
    <col min="10521" max="10521" width="2.44140625" style="3" customWidth="1"/>
    <col min="10522" max="10522" width="7.88671875" style="3" customWidth="1"/>
    <col min="10523" max="10523" width="7.44140625" style="3" customWidth="1"/>
    <col min="10524" max="10752" width="9.109375" style="3"/>
    <col min="10753" max="10753" width="31.44140625" style="3" customWidth="1"/>
    <col min="10754" max="10758" width="8" style="3" bestFit="1" customWidth="1"/>
    <col min="10759" max="10759" width="2.5546875" style="3" customWidth="1"/>
    <col min="10760" max="10760" width="8" style="3" bestFit="1" customWidth="1"/>
    <col min="10761" max="10761" width="6.5546875" style="3" bestFit="1" customWidth="1"/>
    <col min="10762" max="10764" width="8" style="3" bestFit="1" customWidth="1"/>
    <col min="10765" max="10765" width="2.5546875" style="3" customWidth="1"/>
    <col min="10766" max="10766" width="8.44140625" style="3" customWidth="1"/>
    <col min="10767" max="10767" width="6.44140625" style="3" customWidth="1"/>
    <col min="10768" max="10768" width="7" style="3" customWidth="1"/>
    <col min="10769" max="10769" width="6.44140625" style="3" customWidth="1"/>
    <col min="10770" max="10770" width="6.5546875" style="3" customWidth="1"/>
    <col min="10771" max="10771" width="2.5546875" style="3" customWidth="1"/>
    <col min="10772" max="10772" width="6.5546875" style="3" customWidth="1"/>
    <col min="10773" max="10773" width="6.88671875" style="3" customWidth="1"/>
    <col min="10774" max="10774" width="7.44140625" style="3" customWidth="1"/>
    <col min="10775" max="10775" width="6.88671875" style="3" bestFit="1" customWidth="1"/>
    <col min="10776" max="10776" width="6.88671875" style="3" customWidth="1"/>
    <col min="10777" max="10777" width="2.44140625" style="3" customWidth="1"/>
    <col min="10778" max="10778" width="7.88671875" style="3" customWidth="1"/>
    <col min="10779" max="10779" width="7.44140625" style="3" customWidth="1"/>
    <col min="10780" max="11008" width="9.109375" style="3"/>
    <col min="11009" max="11009" width="31.44140625" style="3" customWidth="1"/>
    <col min="11010" max="11014" width="8" style="3" bestFit="1" customWidth="1"/>
    <col min="11015" max="11015" width="2.5546875" style="3" customWidth="1"/>
    <col min="11016" max="11016" width="8" style="3" bestFit="1" customWidth="1"/>
    <col min="11017" max="11017" width="6.5546875" style="3" bestFit="1" customWidth="1"/>
    <col min="11018" max="11020" width="8" style="3" bestFit="1" customWidth="1"/>
    <col min="11021" max="11021" width="2.5546875" style="3" customWidth="1"/>
    <col min="11022" max="11022" width="8.44140625" style="3" customWidth="1"/>
    <col min="11023" max="11023" width="6.44140625" style="3" customWidth="1"/>
    <col min="11024" max="11024" width="7" style="3" customWidth="1"/>
    <col min="11025" max="11025" width="6.44140625" style="3" customWidth="1"/>
    <col min="11026" max="11026" width="6.5546875" style="3" customWidth="1"/>
    <col min="11027" max="11027" width="2.5546875" style="3" customWidth="1"/>
    <col min="11028" max="11028" width="6.5546875" style="3" customWidth="1"/>
    <col min="11029" max="11029" width="6.88671875" style="3" customWidth="1"/>
    <col min="11030" max="11030" width="7.44140625" style="3" customWidth="1"/>
    <col min="11031" max="11031" width="6.88671875" style="3" bestFit="1" customWidth="1"/>
    <col min="11032" max="11032" width="6.88671875" style="3" customWidth="1"/>
    <col min="11033" max="11033" width="2.44140625" style="3" customWidth="1"/>
    <col min="11034" max="11034" width="7.88671875" style="3" customWidth="1"/>
    <col min="11035" max="11035" width="7.44140625" style="3" customWidth="1"/>
    <col min="11036" max="11264" width="9.109375" style="3"/>
    <col min="11265" max="11265" width="31.44140625" style="3" customWidth="1"/>
    <col min="11266" max="11270" width="8" style="3" bestFit="1" customWidth="1"/>
    <col min="11271" max="11271" width="2.5546875" style="3" customWidth="1"/>
    <col min="11272" max="11272" width="8" style="3" bestFit="1" customWidth="1"/>
    <col min="11273" max="11273" width="6.5546875" style="3" bestFit="1" customWidth="1"/>
    <col min="11274" max="11276" width="8" style="3" bestFit="1" customWidth="1"/>
    <col min="11277" max="11277" width="2.5546875" style="3" customWidth="1"/>
    <col min="11278" max="11278" width="8.44140625" style="3" customWidth="1"/>
    <col min="11279" max="11279" width="6.44140625" style="3" customWidth="1"/>
    <col min="11280" max="11280" width="7" style="3" customWidth="1"/>
    <col min="11281" max="11281" width="6.44140625" style="3" customWidth="1"/>
    <col min="11282" max="11282" width="6.5546875" style="3" customWidth="1"/>
    <col min="11283" max="11283" width="2.5546875" style="3" customWidth="1"/>
    <col min="11284" max="11284" width="6.5546875" style="3" customWidth="1"/>
    <col min="11285" max="11285" width="6.88671875" style="3" customWidth="1"/>
    <col min="11286" max="11286" width="7.44140625" style="3" customWidth="1"/>
    <col min="11287" max="11287" width="6.88671875" style="3" bestFit="1" customWidth="1"/>
    <col min="11288" max="11288" width="6.88671875" style="3" customWidth="1"/>
    <col min="11289" max="11289" width="2.44140625" style="3" customWidth="1"/>
    <col min="11290" max="11290" width="7.88671875" style="3" customWidth="1"/>
    <col min="11291" max="11291" width="7.44140625" style="3" customWidth="1"/>
    <col min="11292" max="11520" width="9.109375" style="3"/>
    <col min="11521" max="11521" width="31.44140625" style="3" customWidth="1"/>
    <col min="11522" max="11526" width="8" style="3" bestFit="1" customWidth="1"/>
    <col min="11527" max="11527" width="2.5546875" style="3" customWidth="1"/>
    <col min="11528" max="11528" width="8" style="3" bestFit="1" customWidth="1"/>
    <col min="11529" max="11529" width="6.5546875" style="3" bestFit="1" customWidth="1"/>
    <col min="11530" max="11532" width="8" style="3" bestFit="1" customWidth="1"/>
    <col min="11533" max="11533" width="2.5546875" style="3" customWidth="1"/>
    <col min="11534" max="11534" width="8.44140625" style="3" customWidth="1"/>
    <col min="11535" max="11535" width="6.44140625" style="3" customWidth="1"/>
    <col min="11536" max="11536" width="7" style="3" customWidth="1"/>
    <col min="11537" max="11537" width="6.44140625" style="3" customWidth="1"/>
    <col min="11538" max="11538" width="6.5546875" style="3" customWidth="1"/>
    <col min="11539" max="11539" width="2.5546875" style="3" customWidth="1"/>
    <col min="11540" max="11540" width="6.5546875" style="3" customWidth="1"/>
    <col min="11541" max="11541" width="6.88671875" style="3" customWidth="1"/>
    <col min="11542" max="11542" width="7.44140625" style="3" customWidth="1"/>
    <col min="11543" max="11543" width="6.88671875" style="3" bestFit="1" customWidth="1"/>
    <col min="11544" max="11544" width="6.88671875" style="3" customWidth="1"/>
    <col min="11545" max="11545" width="2.44140625" style="3" customWidth="1"/>
    <col min="11546" max="11546" width="7.88671875" style="3" customWidth="1"/>
    <col min="11547" max="11547" width="7.44140625" style="3" customWidth="1"/>
    <col min="11548" max="11776" width="9.109375" style="3"/>
    <col min="11777" max="11777" width="31.44140625" style="3" customWidth="1"/>
    <col min="11778" max="11782" width="8" style="3" bestFit="1" customWidth="1"/>
    <col min="11783" max="11783" width="2.5546875" style="3" customWidth="1"/>
    <col min="11784" max="11784" width="8" style="3" bestFit="1" customWidth="1"/>
    <col min="11785" max="11785" width="6.5546875" style="3" bestFit="1" customWidth="1"/>
    <col min="11786" max="11788" width="8" style="3" bestFit="1" customWidth="1"/>
    <col min="11789" max="11789" width="2.5546875" style="3" customWidth="1"/>
    <col min="11790" max="11790" width="8.44140625" style="3" customWidth="1"/>
    <col min="11791" max="11791" width="6.44140625" style="3" customWidth="1"/>
    <col min="11792" max="11792" width="7" style="3" customWidth="1"/>
    <col min="11793" max="11793" width="6.44140625" style="3" customWidth="1"/>
    <col min="11794" max="11794" width="6.5546875" style="3" customWidth="1"/>
    <col min="11795" max="11795" width="2.5546875" style="3" customWidth="1"/>
    <col min="11796" max="11796" width="6.5546875" style="3" customWidth="1"/>
    <col min="11797" max="11797" width="6.88671875" style="3" customWidth="1"/>
    <col min="11798" max="11798" width="7.44140625" style="3" customWidth="1"/>
    <col min="11799" max="11799" width="6.88671875" style="3" bestFit="1" customWidth="1"/>
    <col min="11800" max="11800" width="6.88671875" style="3" customWidth="1"/>
    <col min="11801" max="11801" width="2.44140625" style="3" customWidth="1"/>
    <col min="11802" max="11802" width="7.88671875" style="3" customWidth="1"/>
    <col min="11803" max="11803" width="7.44140625" style="3" customWidth="1"/>
    <col min="11804" max="12032" width="9.109375" style="3"/>
    <col min="12033" max="12033" width="31.44140625" style="3" customWidth="1"/>
    <col min="12034" max="12038" width="8" style="3" bestFit="1" customWidth="1"/>
    <col min="12039" max="12039" width="2.5546875" style="3" customWidth="1"/>
    <col min="12040" max="12040" width="8" style="3" bestFit="1" customWidth="1"/>
    <col min="12041" max="12041" width="6.5546875" style="3" bestFit="1" customWidth="1"/>
    <col min="12042" max="12044" width="8" style="3" bestFit="1" customWidth="1"/>
    <col min="12045" max="12045" width="2.5546875" style="3" customWidth="1"/>
    <col min="12046" max="12046" width="8.44140625" style="3" customWidth="1"/>
    <col min="12047" max="12047" width="6.44140625" style="3" customWidth="1"/>
    <col min="12048" max="12048" width="7" style="3" customWidth="1"/>
    <col min="12049" max="12049" width="6.44140625" style="3" customWidth="1"/>
    <col min="12050" max="12050" width="6.5546875" style="3" customWidth="1"/>
    <col min="12051" max="12051" width="2.5546875" style="3" customWidth="1"/>
    <col min="12052" max="12052" width="6.5546875" style="3" customWidth="1"/>
    <col min="12053" max="12053" width="6.88671875" style="3" customWidth="1"/>
    <col min="12054" max="12054" width="7.44140625" style="3" customWidth="1"/>
    <col min="12055" max="12055" width="6.88671875" style="3" bestFit="1" customWidth="1"/>
    <col min="12056" max="12056" width="6.88671875" style="3" customWidth="1"/>
    <col min="12057" max="12057" width="2.44140625" style="3" customWidth="1"/>
    <col min="12058" max="12058" width="7.88671875" style="3" customWidth="1"/>
    <col min="12059" max="12059" width="7.44140625" style="3" customWidth="1"/>
    <col min="12060" max="12288" width="9.109375" style="3"/>
    <col min="12289" max="12289" width="31.44140625" style="3" customWidth="1"/>
    <col min="12290" max="12294" width="8" style="3" bestFit="1" customWidth="1"/>
    <col min="12295" max="12295" width="2.5546875" style="3" customWidth="1"/>
    <col min="12296" max="12296" width="8" style="3" bestFit="1" customWidth="1"/>
    <col min="12297" max="12297" width="6.5546875" style="3" bestFit="1" customWidth="1"/>
    <col min="12298" max="12300" width="8" style="3" bestFit="1" customWidth="1"/>
    <col min="12301" max="12301" width="2.5546875" style="3" customWidth="1"/>
    <col min="12302" max="12302" width="8.44140625" style="3" customWidth="1"/>
    <col min="12303" max="12303" width="6.44140625" style="3" customWidth="1"/>
    <col min="12304" max="12304" width="7" style="3" customWidth="1"/>
    <col min="12305" max="12305" width="6.44140625" style="3" customWidth="1"/>
    <col min="12306" max="12306" width="6.5546875" style="3" customWidth="1"/>
    <col min="12307" max="12307" width="2.5546875" style="3" customWidth="1"/>
    <col min="12308" max="12308" width="6.5546875" style="3" customWidth="1"/>
    <col min="12309" max="12309" width="6.88671875" style="3" customWidth="1"/>
    <col min="12310" max="12310" width="7.44140625" style="3" customWidth="1"/>
    <col min="12311" max="12311" width="6.88671875" style="3" bestFit="1" customWidth="1"/>
    <col min="12312" max="12312" width="6.88671875" style="3" customWidth="1"/>
    <col min="12313" max="12313" width="2.44140625" style="3" customWidth="1"/>
    <col min="12314" max="12314" width="7.88671875" style="3" customWidth="1"/>
    <col min="12315" max="12315" width="7.44140625" style="3" customWidth="1"/>
    <col min="12316" max="12544" width="9.109375" style="3"/>
    <col min="12545" max="12545" width="31.44140625" style="3" customWidth="1"/>
    <col min="12546" max="12550" width="8" style="3" bestFit="1" customWidth="1"/>
    <col min="12551" max="12551" width="2.5546875" style="3" customWidth="1"/>
    <col min="12552" max="12552" width="8" style="3" bestFit="1" customWidth="1"/>
    <col min="12553" max="12553" width="6.5546875" style="3" bestFit="1" customWidth="1"/>
    <col min="12554" max="12556" width="8" style="3" bestFit="1" customWidth="1"/>
    <col min="12557" max="12557" width="2.5546875" style="3" customWidth="1"/>
    <col min="12558" max="12558" width="8.44140625" style="3" customWidth="1"/>
    <col min="12559" max="12559" width="6.44140625" style="3" customWidth="1"/>
    <col min="12560" max="12560" width="7" style="3" customWidth="1"/>
    <col min="12561" max="12561" width="6.44140625" style="3" customWidth="1"/>
    <col min="12562" max="12562" width="6.5546875" style="3" customWidth="1"/>
    <col min="12563" max="12563" width="2.5546875" style="3" customWidth="1"/>
    <col min="12564" max="12564" width="6.5546875" style="3" customWidth="1"/>
    <col min="12565" max="12565" width="6.88671875" style="3" customWidth="1"/>
    <col min="12566" max="12566" width="7.44140625" style="3" customWidth="1"/>
    <col min="12567" max="12567" width="6.88671875" style="3" bestFit="1" customWidth="1"/>
    <col min="12568" max="12568" width="6.88671875" style="3" customWidth="1"/>
    <col min="12569" max="12569" width="2.44140625" style="3" customWidth="1"/>
    <col min="12570" max="12570" width="7.88671875" style="3" customWidth="1"/>
    <col min="12571" max="12571" width="7.44140625" style="3" customWidth="1"/>
    <col min="12572" max="12800" width="9.109375" style="3"/>
    <col min="12801" max="12801" width="31.44140625" style="3" customWidth="1"/>
    <col min="12802" max="12806" width="8" style="3" bestFit="1" customWidth="1"/>
    <col min="12807" max="12807" width="2.5546875" style="3" customWidth="1"/>
    <col min="12808" max="12808" width="8" style="3" bestFit="1" customWidth="1"/>
    <col min="12809" max="12809" width="6.5546875" style="3" bestFit="1" customWidth="1"/>
    <col min="12810" max="12812" width="8" style="3" bestFit="1" customWidth="1"/>
    <col min="12813" max="12813" width="2.5546875" style="3" customWidth="1"/>
    <col min="12814" max="12814" width="8.44140625" style="3" customWidth="1"/>
    <col min="12815" max="12815" width="6.44140625" style="3" customWidth="1"/>
    <col min="12816" max="12816" width="7" style="3" customWidth="1"/>
    <col min="12817" max="12817" width="6.44140625" style="3" customWidth="1"/>
    <col min="12818" max="12818" width="6.5546875" style="3" customWidth="1"/>
    <col min="12819" max="12819" width="2.5546875" style="3" customWidth="1"/>
    <col min="12820" max="12820" width="6.5546875" style="3" customWidth="1"/>
    <col min="12821" max="12821" width="6.88671875" style="3" customWidth="1"/>
    <col min="12822" max="12822" width="7.44140625" style="3" customWidth="1"/>
    <col min="12823" max="12823" width="6.88671875" style="3" bestFit="1" customWidth="1"/>
    <col min="12824" max="12824" width="6.88671875" style="3" customWidth="1"/>
    <col min="12825" max="12825" width="2.44140625" style="3" customWidth="1"/>
    <col min="12826" max="12826" width="7.88671875" style="3" customWidth="1"/>
    <col min="12827" max="12827" width="7.44140625" style="3" customWidth="1"/>
    <col min="12828" max="13056" width="9.109375" style="3"/>
    <col min="13057" max="13057" width="31.44140625" style="3" customWidth="1"/>
    <col min="13058" max="13062" width="8" style="3" bestFit="1" customWidth="1"/>
    <col min="13063" max="13063" width="2.5546875" style="3" customWidth="1"/>
    <col min="13064" max="13064" width="8" style="3" bestFit="1" customWidth="1"/>
    <col min="13065" max="13065" width="6.5546875" style="3" bestFit="1" customWidth="1"/>
    <col min="13066" max="13068" width="8" style="3" bestFit="1" customWidth="1"/>
    <col min="13069" max="13069" width="2.5546875" style="3" customWidth="1"/>
    <col min="13070" max="13070" width="8.44140625" style="3" customWidth="1"/>
    <col min="13071" max="13071" width="6.44140625" style="3" customWidth="1"/>
    <col min="13072" max="13072" width="7" style="3" customWidth="1"/>
    <col min="13073" max="13073" width="6.44140625" style="3" customWidth="1"/>
    <col min="13074" max="13074" width="6.5546875" style="3" customWidth="1"/>
    <col min="13075" max="13075" width="2.5546875" style="3" customWidth="1"/>
    <col min="13076" max="13076" width="6.5546875" style="3" customWidth="1"/>
    <col min="13077" max="13077" width="6.88671875" style="3" customWidth="1"/>
    <col min="13078" max="13078" width="7.44140625" style="3" customWidth="1"/>
    <col min="13079" max="13079" width="6.88671875" style="3" bestFit="1" customWidth="1"/>
    <col min="13080" max="13080" width="6.88671875" style="3" customWidth="1"/>
    <col min="13081" max="13081" width="2.44140625" style="3" customWidth="1"/>
    <col min="13082" max="13082" width="7.88671875" style="3" customWidth="1"/>
    <col min="13083" max="13083" width="7.44140625" style="3" customWidth="1"/>
    <col min="13084" max="13312" width="9.109375" style="3"/>
    <col min="13313" max="13313" width="31.44140625" style="3" customWidth="1"/>
    <col min="13314" max="13318" width="8" style="3" bestFit="1" customWidth="1"/>
    <col min="13319" max="13319" width="2.5546875" style="3" customWidth="1"/>
    <col min="13320" max="13320" width="8" style="3" bestFit="1" customWidth="1"/>
    <col min="13321" max="13321" width="6.5546875" style="3" bestFit="1" customWidth="1"/>
    <col min="13322" max="13324" width="8" style="3" bestFit="1" customWidth="1"/>
    <col min="13325" max="13325" width="2.5546875" style="3" customWidth="1"/>
    <col min="13326" max="13326" width="8.44140625" style="3" customWidth="1"/>
    <col min="13327" max="13327" width="6.44140625" style="3" customWidth="1"/>
    <col min="13328" max="13328" width="7" style="3" customWidth="1"/>
    <col min="13329" max="13329" width="6.44140625" style="3" customWidth="1"/>
    <col min="13330" max="13330" width="6.5546875" style="3" customWidth="1"/>
    <col min="13331" max="13331" width="2.5546875" style="3" customWidth="1"/>
    <col min="13332" max="13332" width="6.5546875" style="3" customWidth="1"/>
    <col min="13333" max="13333" width="6.88671875" style="3" customWidth="1"/>
    <col min="13334" max="13334" width="7.44140625" style="3" customWidth="1"/>
    <col min="13335" max="13335" width="6.88671875" style="3" bestFit="1" customWidth="1"/>
    <col min="13336" max="13336" width="6.88671875" style="3" customWidth="1"/>
    <col min="13337" max="13337" width="2.44140625" style="3" customWidth="1"/>
    <col min="13338" max="13338" width="7.88671875" style="3" customWidth="1"/>
    <col min="13339" max="13339" width="7.44140625" style="3" customWidth="1"/>
    <col min="13340" max="13568" width="9.109375" style="3"/>
    <col min="13569" max="13569" width="31.44140625" style="3" customWidth="1"/>
    <col min="13570" max="13574" width="8" style="3" bestFit="1" customWidth="1"/>
    <col min="13575" max="13575" width="2.5546875" style="3" customWidth="1"/>
    <col min="13576" max="13576" width="8" style="3" bestFit="1" customWidth="1"/>
    <col min="13577" max="13577" width="6.5546875" style="3" bestFit="1" customWidth="1"/>
    <col min="13578" max="13580" width="8" style="3" bestFit="1" customWidth="1"/>
    <col min="13581" max="13581" width="2.5546875" style="3" customWidth="1"/>
    <col min="13582" max="13582" width="8.44140625" style="3" customWidth="1"/>
    <col min="13583" max="13583" width="6.44140625" style="3" customWidth="1"/>
    <col min="13584" max="13584" width="7" style="3" customWidth="1"/>
    <col min="13585" max="13585" width="6.44140625" style="3" customWidth="1"/>
    <col min="13586" max="13586" width="6.5546875" style="3" customWidth="1"/>
    <col min="13587" max="13587" width="2.5546875" style="3" customWidth="1"/>
    <col min="13588" max="13588" width="6.5546875" style="3" customWidth="1"/>
    <col min="13589" max="13589" width="6.88671875" style="3" customWidth="1"/>
    <col min="13590" max="13590" width="7.44140625" style="3" customWidth="1"/>
    <col min="13591" max="13591" width="6.88671875" style="3" bestFit="1" customWidth="1"/>
    <col min="13592" max="13592" width="6.88671875" style="3" customWidth="1"/>
    <col min="13593" max="13593" width="2.44140625" style="3" customWidth="1"/>
    <col min="13594" max="13594" width="7.88671875" style="3" customWidth="1"/>
    <col min="13595" max="13595" width="7.44140625" style="3" customWidth="1"/>
    <col min="13596" max="13824" width="9.109375" style="3"/>
    <col min="13825" max="13825" width="31.44140625" style="3" customWidth="1"/>
    <col min="13826" max="13830" width="8" style="3" bestFit="1" customWidth="1"/>
    <col min="13831" max="13831" width="2.5546875" style="3" customWidth="1"/>
    <col min="13832" max="13832" width="8" style="3" bestFit="1" customWidth="1"/>
    <col min="13833" max="13833" width="6.5546875" style="3" bestFit="1" customWidth="1"/>
    <col min="13834" max="13836" width="8" style="3" bestFit="1" customWidth="1"/>
    <col min="13837" max="13837" width="2.5546875" style="3" customWidth="1"/>
    <col min="13838" max="13838" width="8.44140625" style="3" customWidth="1"/>
    <col min="13839" max="13839" width="6.44140625" style="3" customWidth="1"/>
    <col min="13840" max="13840" width="7" style="3" customWidth="1"/>
    <col min="13841" max="13841" width="6.44140625" style="3" customWidth="1"/>
    <col min="13842" max="13842" width="6.5546875" style="3" customWidth="1"/>
    <col min="13843" max="13843" width="2.5546875" style="3" customWidth="1"/>
    <col min="13844" max="13844" width="6.5546875" style="3" customWidth="1"/>
    <col min="13845" max="13845" width="6.88671875" style="3" customWidth="1"/>
    <col min="13846" max="13846" width="7.44140625" style="3" customWidth="1"/>
    <col min="13847" max="13847" width="6.88671875" style="3" bestFit="1" customWidth="1"/>
    <col min="13848" max="13848" width="6.88671875" style="3" customWidth="1"/>
    <col min="13849" max="13849" width="2.44140625" style="3" customWidth="1"/>
    <col min="13850" max="13850" width="7.88671875" style="3" customWidth="1"/>
    <col min="13851" max="13851" width="7.44140625" style="3" customWidth="1"/>
    <col min="13852" max="14080" width="9.109375" style="3"/>
    <col min="14081" max="14081" width="31.44140625" style="3" customWidth="1"/>
    <col min="14082" max="14086" width="8" style="3" bestFit="1" customWidth="1"/>
    <col min="14087" max="14087" width="2.5546875" style="3" customWidth="1"/>
    <col min="14088" max="14088" width="8" style="3" bestFit="1" customWidth="1"/>
    <col min="14089" max="14089" width="6.5546875" style="3" bestFit="1" customWidth="1"/>
    <col min="14090" max="14092" width="8" style="3" bestFit="1" customWidth="1"/>
    <col min="14093" max="14093" width="2.5546875" style="3" customWidth="1"/>
    <col min="14094" max="14094" width="8.44140625" style="3" customWidth="1"/>
    <col min="14095" max="14095" width="6.44140625" style="3" customWidth="1"/>
    <col min="14096" max="14096" width="7" style="3" customWidth="1"/>
    <col min="14097" max="14097" width="6.44140625" style="3" customWidth="1"/>
    <col min="14098" max="14098" width="6.5546875" style="3" customWidth="1"/>
    <col min="14099" max="14099" width="2.5546875" style="3" customWidth="1"/>
    <col min="14100" max="14100" width="6.5546875" style="3" customWidth="1"/>
    <col min="14101" max="14101" width="6.88671875" style="3" customWidth="1"/>
    <col min="14102" max="14102" width="7.44140625" style="3" customWidth="1"/>
    <col min="14103" max="14103" width="6.88671875" style="3" bestFit="1" customWidth="1"/>
    <col min="14104" max="14104" width="6.88671875" style="3" customWidth="1"/>
    <col min="14105" max="14105" width="2.44140625" style="3" customWidth="1"/>
    <col min="14106" max="14106" width="7.88671875" style="3" customWidth="1"/>
    <col min="14107" max="14107" width="7.44140625" style="3" customWidth="1"/>
    <col min="14108" max="14336" width="9.109375" style="3"/>
    <col min="14337" max="14337" width="31.44140625" style="3" customWidth="1"/>
    <col min="14338" max="14342" width="8" style="3" bestFit="1" customWidth="1"/>
    <col min="14343" max="14343" width="2.5546875" style="3" customWidth="1"/>
    <col min="14344" max="14344" width="8" style="3" bestFit="1" customWidth="1"/>
    <col min="14345" max="14345" width="6.5546875" style="3" bestFit="1" customWidth="1"/>
    <col min="14346" max="14348" width="8" style="3" bestFit="1" customWidth="1"/>
    <col min="14349" max="14349" width="2.5546875" style="3" customWidth="1"/>
    <col min="14350" max="14350" width="8.44140625" style="3" customWidth="1"/>
    <col min="14351" max="14351" width="6.44140625" style="3" customWidth="1"/>
    <col min="14352" max="14352" width="7" style="3" customWidth="1"/>
    <col min="14353" max="14353" width="6.44140625" style="3" customWidth="1"/>
    <col min="14354" max="14354" width="6.5546875" style="3" customWidth="1"/>
    <col min="14355" max="14355" width="2.5546875" style="3" customWidth="1"/>
    <col min="14356" max="14356" width="6.5546875" style="3" customWidth="1"/>
    <col min="14357" max="14357" width="6.88671875" style="3" customWidth="1"/>
    <col min="14358" max="14358" width="7.44140625" style="3" customWidth="1"/>
    <col min="14359" max="14359" width="6.88671875" style="3" bestFit="1" customWidth="1"/>
    <col min="14360" max="14360" width="6.88671875" style="3" customWidth="1"/>
    <col min="14361" max="14361" width="2.44140625" style="3" customWidth="1"/>
    <col min="14362" max="14362" width="7.88671875" style="3" customWidth="1"/>
    <col min="14363" max="14363" width="7.44140625" style="3" customWidth="1"/>
    <col min="14364" max="14592" width="9.109375" style="3"/>
    <col min="14593" max="14593" width="31.44140625" style="3" customWidth="1"/>
    <col min="14594" max="14598" width="8" style="3" bestFit="1" customWidth="1"/>
    <col min="14599" max="14599" width="2.5546875" style="3" customWidth="1"/>
    <col min="14600" max="14600" width="8" style="3" bestFit="1" customWidth="1"/>
    <col min="14601" max="14601" width="6.5546875" style="3" bestFit="1" customWidth="1"/>
    <col min="14602" max="14604" width="8" style="3" bestFit="1" customWidth="1"/>
    <col min="14605" max="14605" width="2.5546875" style="3" customWidth="1"/>
    <col min="14606" max="14606" width="8.44140625" style="3" customWidth="1"/>
    <col min="14607" max="14607" width="6.44140625" style="3" customWidth="1"/>
    <col min="14608" max="14608" width="7" style="3" customWidth="1"/>
    <col min="14609" max="14609" width="6.44140625" style="3" customWidth="1"/>
    <col min="14610" max="14610" width="6.5546875" style="3" customWidth="1"/>
    <col min="14611" max="14611" width="2.5546875" style="3" customWidth="1"/>
    <col min="14612" max="14612" width="6.5546875" style="3" customWidth="1"/>
    <col min="14613" max="14613" width="6.88671875" style="3" customWidth="1"/>
    <col min="14614" max="14614" width="7.44140625" style="3" customWidth="1"/>
    <col min="14615" max="14615" width="6.88671875" style="3" bestFit="1" customWidth="1"/>
    <col min="14616" max="14616" width="6.88671875" style="3" customWidth="1"/>
    <col min="14617" max="14617" width="2.44140625" style="3" customWidth="1"/>
    <col min="14618" max="14618" width="7.88671875" style="3" customWidth="1"/>
    <col min="14619" max="14619" width="7.44140625" style="3" customWidth="1"/>
    <col min="14620" max="14848" width="9.109375" style="3"/>
    <col min="14849" max="14849" width="31.44140625" style="3" customWidth="1"/>
    <col min="14850" max="14854" width="8" style="3" bestFit="1" customWidth="1"/>
    <col min="14855" max="14855" width="2.5546875" style="3" customWidth="1"/>
    <col min="14856" max="14856" width="8" style="3" bestFit="1" customWidth="1"/>
    <col min="14857" max="14857" width="6.5546875" style="3" bestFit="1" customWidth="1"/>
    <col min="14858" max="14860" width="8" style="3" bestFit="1" customWidth="1"/>
    <col min="14861" max="14861" width="2.5546875" style="3" customWidth="1"/>
    <col min="14862" max="14862" width="8.44140625" style="3" customWidth="1"/>
    <col min="14863" max="14863" width="6.44140625" style="3" customWidth="1"/>
    <col min="14864" max="14864" width="7" style="3" customWidth="1"/>
    <col min="14865" max="14865" width="6.44140625" style="3" customWidth="1"/>
    <col min="14866" max="14866" width="6.5546875" style="3" customWidth="1"/>
    <col min="14867" max="14867" width="2.5546875" style="3" customWidth="1"/>
    <col min="14868" max="14868" width="6.5546875" style="3" customWidth="1"/>
    <col min="14869" max="14869" width="6.88671875" style="3" customWidth="1"/>
    <col min="14870" max="14870" width="7.44140625" style="3" customWidth="1"/>
    <col min="14871" max="14871" width="6.88671875" style="3" bestFit="1" customWidth="1"/>
    <col min="14872" max="14872" width="6.88671875" style="3" customWidth="1"/>
    <col min="14873" max="14873" width="2.44140625" style="3" customWidth="1"/>
    <col min="14874" max="14874" width="7.88671875" style="3" customWidth="1"/>
    <col min="14875" max="14875" width="7.44140625" style="3" customWidth="1"/>
    <col min="14876" max="15104" width="9.109375" style="3"/>
    <col min="15105" max="15105" width="31.44140625" style="3" customWidth="1"/>
    <col min="15106" max="15110" width="8" style="3" bestFit="1" customWidth="1"/>
    <col min="15111" max="15111" width="2.5546875" style="3" customWidth="1"/>
    <col min="15112" max="15112" width="8" style="3" bestFit="1" customWidth="1"/>
    <col min="15113" max="15113" width="6.5546875" style="3" bestFit="1" customWidth="1"/>
    <col min="15114" max="15116" width="8" style="3" bestFit="1" customWidth="1"/>
    <col min="15117" max="15117" width="2.5546875" style="3" customWidth="1"/>
    <col min="15118" max="15118" width="8.44140625" style="3" customWidth="1"/>
    <col min="15119" max="15119" width="6.44140625" style="3" customWidth="1"/>
    <col min="15120" max="15120" width="7" style="3" customWidth="1"/>
    <col min="15121" max="15121" width="6.44140625" style="3" customWidth="1"/>
    <col min="15122" max="15122" width="6.5546875" style="3" customWidth="1"/>
    <col min="15123" max="15123" width="2.5546875" style="3" customWidth="1"/>
    <col min="15124" max="15124" width="6.5546875" style="3" customWidth="1"/>
    <col min="15125" max="15125" width="6.88671875" style="3" customWidth="1"/>
    <col min="15126" max="15126" width="7.44140625" style="3" customWidth="1"/>
    <col min="15127" max="15127" width="6.88671875" style="3" bestFit="1" customWidth="1"/>
    <col min="15128" max="15128" width="6.88671875" style="3" customWidth="1"/>
    <col min="15129" max="15129" width="2.44140625" style="3" customWidth="1"/>
    <col min="15130" max="15130" width="7.88671875" style="3" customWidth="1"/>
    <col min="15131" max="15131" width="7.44140625" style="3" customWidth="1"/>
    <col min="15132" max="15360" width="9.109375" style="3"/>
    <col min="15361" max="15361" width="31.44140625" style="3" customWidth="1"/>
    <col min="15362" max="15366" width="8" style="3" bestFit="1" customWidth="1"/>
    <col min="15367" max="15367" width="2.5546875" style="3" customWidth="1"/>
    <col min="15368" max="15368" width="8" style="3" bestFit="1" customWidth="1"/>
    <col min="15369" max="15369" width="6.5546875" style="3" bestFit="1" customWidth="1"/>
    <col min="15370" max="15372" width="8" style="3" bestFit="1" customWidth="1"/>
    <col min="15373" max="15373" width="2.5546875" style="3" customWidth="1"/>
    <col min="15374" max="15374" width="8.44140625" style="3" customWidth="1"/>
    <col min="15375" max="15375" width="6.44140625" style="3" customWidth="1"/>
    <col min="15376" max="15376" width="7" style="3" customWidth="1"/>
    <col min="15377" max="15377" width="6.44140625" style="3" customWidth="1"/>
    <col min="15378" max="15378" width="6.5546875" style="3" customWidth="1"/>
    <col min="15379" max="15379" width="2.5546875" style="3" customWidth="1"/>
    <col min="15380" max="15380" width="6.5546875" style="3" customWidth="1"/>
    <col min="15381" max="15381" width="6.88671875" style="3" customWidth="1"/>
    <col min="15382" max="15382" width="7.44140625" style="3" customWidth="1"/>
    <col min="15383" max="15383" width="6.88671875" style="3" bestFit="1" customWidth="1"/>
    <col min="15384" max="15384" width="6.88671875" style="3" customWidth="1"/>
    <col min="15385" max="15385" width="2.44140625" style="3" customWidth="1"/>
    <col min="15386" max="15386" width="7.88671875" style="3" customWidth="1"/>
    <col min="15387" max="15387" width="7.44140625" style="3" customWidth="1"/>
    <col min="15388" max="15616" width="9.109375" style="3"/>
    <col min="15617" max="15617" width="31.44140625" style="3" customWidth="1"/>
    <col min="15618" max="15622" width="8" style="3" bestFit="1" customWidth="1"/>
    <col min="15623" max="15623" width="2.5546875" style="3" customWidth="1"/>
    <col min="15624" max="15624" width="8" style="3" bestFit="1" customWidth="1"/>
    <col min="15625" max="15625" width="6.5546875" style="3" bestFit="1" customWidth="1"/>
    <col min="15626" max="15628" width="8" style="3" bestFit="1" customWidth="1"/>
    <col min="15629" max="15629" width="2.5546875" style="3" customWidth="1"/>
    <col min="15630" max="15630" width="8.44140625" style="3" customWidth="1"/>
    <col min="15631" max="15631" width="6.44140625" style="3" customWidth="1"/>
    <col min="15632" max="15632" width="7" style="3" customWidth="1"/>
    <col min="15633" max="15633" width="6.44140625" style="3" customWidth="1"/>
    <col min="15634" max="15634" width="6.5546875" style="3" customWidth="1"/>
    <col min="15635" max="15635" width="2.5546875" style="3" customWidth="1"/>
    <col min="15636" max="15636" width="6.5546875" style="3" customWidth="1"/>
    <col min="15637" max="15637" width="6.88671875" style="3" customWidth="1"/>
    <col min="15638" max="15638" width="7.44140625" style="3" customWidth="1"/>
    <col min="15639" max="15639" width="6.88671875" style="3" bestFit="1" customWidth="1"/>
    <col min="15640" max="15640" width="6.88671875" style="3" customWidth="1"/>
    <col min="15641" max="15641" width="2.44140625" style="3" customWidth="1"/>
    <col min="15642" max="15642" width="7.88671875" style="3" customWidth="1"/>
    <col min="15643" max="15643" width="7.44140625" style="3" customWidth="1"/>
    <col min="15644" max="15872" width="9.109375" style="3"/>
    <col min="15873" max="15873" width="31.44140625" style="3" customWidth="1"/>
    <col min="15874" max="15878" width="8" style="3" bestFit="1" customWidth="1"/>
    <col min="15879" max="15879" width="2.5546875" style="3" customWidth="1"/>
    <col min="15880" max="15880" width="8" style="3" bestFit="1" customWidth="1"/>
    <col min="15881" max="15881" width="6.5546875" style="3" bestFit="1" customWidth="1"/>
    <col min="15882" max="15884" width="8" style="3" bestFit="1" customWidth="1"/>
    <col min="15885" max="15885" width="2.5546875" style="3" customWidth="1"/>
    <col min="15886" max="15886" width="8.44140625" style="3" customWidth="1"/>
    <col min="15887" max="15887" width="6.44140625" style="3" customWidth="1"/>
    <col min="15888" max="15888" width="7" style="3" customWidth="1"/>
    <col min="15889" max="15889" width="6.44140625" style="3" customWidth="1"/>
    <col min="15890" max="15890" width="6.5546875" style="3" customWidth="1"/>
    <col min="15891" max="15891" width="2.5546875" style="3" customWidth="1"/>
    <col min="15892" max="15892" width="6.5546875" style="3" customWidth="1"/>
    <col min="15893" max="15893" width="6.88671875" style="3" customWidth="1"/>
    <col min="15894" max="15894" width="7.44140625" style="3" customWidth="1"/>
    <col min="15895" max="15895" width="6.88671875" style="3" bestFit="1" customWidth="1"/>
    <col min="15896" max="15896" width="6.88671875" style="3" customWidth="1"/>
    <col min="15897" max="15897" width="2.44140625" style="3" customWidth="1"/>
    <col min="15898" max="15898" width="7.88671875" style="3" customWidth="1"/>
    <col min="15899" max="15899" width="7.44140625" style="3" customWidth="1"/>
    <col min="15900" max="16128" width="9.109375" style="3"/>
    <col min="16129" max="16129" width="31.44140625" style="3" customWidth="1"/>
    <col min="16130" max="16134" width="8" style="3" bestFit="1" customWidth="1"/>
    <col min="16135" max="16135" width="2.5546875" style="3" customWidth="1"/>
    <col min="16136" max="16136" width="8" style="3" bestFit="1" customWidth="1"/>
    <col min="16137" max="16137" width="6.5546875" style="3" bestFit="1" customWidth="1"/>
    <col min="16138" max="16140" width="8" style="3" bestFit="1" customWidth="1"/>
    <col min="16141" max="16141" width="2.5546875" style="3" customWidth="1"/>
    <col min="16142" max="16142" width="8.44140625" style="3" customWidth="1"/>
    <col min="16143" max="16143" width="6.44140625" style="3" customWidth="1"/>
    <col min="16144" max="16144" width="7" style="3" customWidth="1"/>
    <col min="16145" max="16145" width="6.44140625" style="3" customWidth="1"/>
    <col min="16146" max="16146" width="6.5546875" style="3" customWidth="1"/>
    <col min="16147" max="16147" width="2.5546875" style="3" customWidth="1"/>
    <col min="16148" max="16148" width="6.5546875" style="3" customWidth="1"/>
    <col min="16149" max="16149" width="6.88671875" style="3" customWidth="1"/>
    <col min="16150" max="16150" width="7.44140625" style="3" customWidth="1"/>
    <col min="16151" max="16151" width="6.88671875" style="3" bestFit="1" customWidth="1"/>
    <col min="16152" max="16152" width="6.88671875" style="3" customWidth="1"/>
    <col min="16153" max="16153" width="2.44140625" style="3" customWidth="1"/>
    <col min="16154" max="16154" width="7.88671875" style="3" customWidth="1"/>
    <col min="16155" max="16155" width="7.44140625" style="3" customWidth="1"/>
    <col min="16156" max="16384" width="9.109375" style="3"/>
  </cols>
  <sheetData>
    <row r="1" spans="1:27" ht="17.399999999999999" x14ac:dyDescent="0.3">
      <c r="A1" s="1" t="s">
        <v>39</v>
      </c>
    </row>
    <row r="3" spans="1:27" ht="13.8" thickBot="1" x14ac:dyDescent="0.3">
      <c r="A3" s="8" t="s">
        <v>1</v>
      </c>
    </row>
    <row r="4" spans="1:27" ht="21" customHeight="1" x14ac:dyDescent="0.25">
      <c r="A4" s="63"/>
      <c r="B4" s="1009" t="s">
        <v>40</v>
      </c>
      <c r="C4" s="1009"/>
      <c r="D4" s="1009"/>
      <c r="E4" s="1009"/>
      <c r="F4" s="1009"/>
      <c r="G4" s="35"/>
      <c r="H4" s="1009" t="s">
        <v>41</v>
      </c>
      <c r="I4" s="1009"/>
      <c r="J4" s="1009"/>
      <c r="K4" s="1009"/>
      <c r="L4" s="1009"/>
      <c r="M4" s="35"/>
      <c r="N4" s="1009" t="s">
        <v>42</v>
      </c>
      <c r="O4" s="1009"/>
      <c r="P4" s="1009"/>
      <c r="Q4" s="1009"/>
      <c r="R4" s="1009"/>
      <c r="S4" s="35"/>
      <c r="T4" s="1009" t="s">
        <v>43</v>
      </c>
      <c r="U4" s="1009"/>
      <c r="V4" s="1009"/>
      <c r="W4" s="1009"/>
      <c r="X4" s="1009"/>
      <c r="Y4" s="35"/>
      <c r="Z4" s="1009" t="s">
        <v>44</v>
      </c>
      <c r="AA4" s="1009"/>
    </row>
    <row r="5" spans="1:27" ht="21" customHeight="1" thickBot="1" x14ac:dyDescent="0.3">
      <c r="A5" s="36"/>
      <c r="B5" s="64">
        <v>2012</v>
      </c>
      <c r="C5" s="64">
        <v>2013</v>
      </c>
      <c r="D5" s="64">
        <v>2014</v>
      </c>
      <c r="E5" s="64">
        <v>2015</v>
      </c>
      <c r="F5" s="64">
        <v>2016</v>
      </c>
      <c r="G5" s="65"/>
      <c r="H5" s="64">
        <v>2012</v>
      </c>
      <c r="I5" s="64">
        <v>2013</v>
      </c>
      <c r="J5" s="64">
        <v>2014</v>
      </c>
      <c r="K5" s="64">
        <v>2015</v>
      </c>
      <c r="L5" s="64">
        <v>2016</v>
      </c>
      <c r="M5" s="65"/>
      <c r="N5" s="64">
        <v>2012</v>
      </c>
      <c r="O5" s="64">
        <v>2013</v>
      </c>
      <c r="P5" s="64">
        <v>2014</v>
      </c>
      <c r="Q5" s="64">
        <v>2015</v>
      </c>
      <c r="R5" s="64">
        <v>2016</v>
      </c>
      <c r="S5" s="65"/>
      <c r="T5" s="64">
        <v>2012</v>
      </c>
      <c r="U5" s="64">
        <v>2013</v>
      </c>
      <c r="V5" s="64">
        <v>2014</v>
      </c>
      <c r="W5" s="64">
        <v>2015</v>
      </c>
      <c r="X5" s="64">
        <v>2016</v>
      </c>
      <c r="Y5" s="39"/>
      <c r="Z5" s="64">
        <v>2015</v>
      </c>
      <c r="AA5" s="64">
        <v>2016</v>
      </c>
    </row>
    <row r="6" spans="1:27" ht="22.5" customHeight="1" x14ac:dyDescent="0.25">
      <c r="A6" s="14"/>
      <c r="B6" s="1009" t="s">
        <v>9</v>
      </c>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row>
    <row r="7" spans="1:27" x14ac:dyDescent="0.25">
      <c r="A7" s="40" t="s">
        <v>10</v>
      </c>
      <c r="B7" s="27"/>
      <c r="C7" s="27"/>
      <c r="D7" s="27"/>
      <c r="E7" s="27"/>
      <c r="F7" s="27"/>
      <c r="G7" s="27"/>
      <c r="H7" s="27"/>
      <c r="I7" s="27"/>
      <c r="J7" s="27"/>
      <c r="K7" s="27"/>
      <c r="L7" s="27"/>
      <c r="M7" s="27"/>
      <c r="N7" s="27"/>
      <c r="O7" s="27"/>
      <c r="P7" s="27"/>
      <c r="Q7" s="27"/>
      <c r="R7" s="27"/>
      <c r="S7" s="27"/>
      <c r="T7" s="27"/>
      <c r="U7" s="27"/>
      <c r="V7" s="27"/>
      <c r="W7" s="27"/>
      <c r="X7" s="27"/>
      <c r="Y7" s="27"/>
      <c r="Z7" s="27"/>
      <c r="AA7" s="27"/>
    </row>
    <row r="8" spans="1:27" ht="13.8" x14ac:dyDescent="0.25">
      <c r="A8" s="66" t="s">
        <v>11</v>
      </c>
      <c r="B8" s="67">
        <v>11882</v>
      </c>
      <c r="C8" s="67">
        <v>11228</v>
      </c>
      <c r="D8" s="67">
        <v>9348</v>
      </c>
      <c r="E8" s="67">
        <v>9232</v>
      </c>
      <c r="F8" s="67">
        <v>9472</v>
      </c>
      <c r="G8" s="5"/>
      <c r="H8" s="67">
        <v>4138</v>
      </c>
      <c r="I8" s="67">
        <v>3718</v>
      </c>
      <c r="J8" s="67">
        <v>3940</v>
      </c>
      <c r="K8" s="67">
        <v>4121</v>
      </c>
      <c r="L8" s="67">
        <v>4372</v>
      </c>
      <c r="M8" s="5"/>
      <c r="N8" s="67">
        <v>271</v>
      </c>
      <c r="O8" s="67">
        <v>262</v>
      </c>
      <c r="P8" s="67">
        <v>250</v>
      </c>
      <c r="Q8" s="67">
        <v>269</v>
      </c>
      <c r="R8" s="67">
        <v>304</v>
      </c>
      <c r="S8" s="5"/>
      <c r="T8" s="67">
        <v>7</v>
      </c>
      <c r="U8" s="67">
        <v>9</v>
      </c>
      <c r="V8" s="67">
        <v>12</v>
      </c>
      <c r="W8" s="67">
        <v>20</v>
      </c>
      <c r="X8" s="67">
        <v>23</v>
      </c>
      <c r="Y8" s="5"/>
      <c r="Z8" s="67">
        <v>7144</v>
      </c>
      <c r="AA8" s="67">
        <v>7321</v>
      </c>
    </row>
    <row r="9" spans="1:27" ht="13.8" x14ac:dyDescent="0.25">
      <c r="A9" s="68" t="s">
        <v>12</v>
      </c>
      <c r="B9" s="69">
        <v>22235</v>
      </c>
      <c r="C9" s="69">
        <v>21024</v>
      </c>
      <c r="D9" s="69">
        <v>16186</v>
      </c>
      <c r="E9" s="69">
        <v>15723</v>
      </c>
      <c r="F9" s="69">
        <v>14766</v>
      </c>
      <c r="G9" s="11"/>
      <c r="H9" s="69">
        <v>6638</v>
      </c>
      <c r="I9" s="69">
        <v>6113</v>
      </c>
      <c r="J9" s="69">
        <v>7140</v>
      </c>
      <c r="K9" s="69">
        <v>7129</v>
      </c>
      <c r="L9" s="69">
        <v>6856</v>
      </c>
      <c r="M9" s="11"/>
      <c r="N9" s="69">
        <v>372</v>
      </c>
      <c r="O9" s="69">
        <v>339</v>
      </c>
      <c r="P9" s="69">
        <v>316</v>
      </c>
      <c r="Q9" s="69">
        <v>325</v>
      </c>
      <c r="R9" s="69">
        <v>343</v>
      </c>
      <c r="S9" s="11"/>
      <c r="T9" s="69">
        <v>33</v>
      </c>
      <c r="U9" s="69">
        <v>29</v>
      </c>
      <c r="V9" s="69">
        <v>26</v>
      </c>
      <c r="W9" s="69">
        <v>31</v>
      </c>
      <c r="X9" s="69">
        <v>33</v>
      </c>
      <c r="Y9" s="11"/>
      <c r="Z9" s="69">
        <v>2448</v>
      </c>
      <c r="AA9" s="69">
        <v>2419</v>
      </c>
    </row>
    <row r="10" spans="1:27" x14ac:dyDescent="0.25">
      <c r="A10" s="14" t="s">
        <v>13</v>
      </c>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3.8" x14ac:dyDescent="0.25">
      <c r="A11" s="66" t="s">
        <v>14</v>
      </c>
      <c r="B11" s="67">
        <v>4785</v>
      </c>
      <c r="C11" s="67">
        <v>4023</v>
      </c>
      <c r="D11" s="67">
        <v>2826</v>
      </c>
      <c r="E11" s="67">
        <v>3137</v>
      </c>
      <c r="F11" s="67">
        <v>4118</v>
      </c>
      <c r="G11" s="5"/>
      <c r="H11" s="67">
        <v>853</v>
      </c>
      <c r="I11" s="67">
        <v>596</v>
      </c>
      <c r="J11" s="67">
        <v>781</v>
      </c>
      <c r="K11" s="67">
        <v>789</v>
      </c>
      <c r="L11" s="67">
        <v>832</v>
      </c>
      <c r="M11" s="5"/>
      <c r="N11" s="67">
        <v>4</v>
      </c>
      <c r="O11" s="67">
        <v>4</v>
      </c>
      <c r="P11" s="67">
        <v>4</v>
      </c>
      <c r="Q11" s="67">
        <v>3</v>
      </c>
      <c r="R11" s="67">
        <v>3</v>
      </c>
      <c r="S11" s="5"/>
      <c r="T11" s="67">
        <v>0</v>
      </c>
      <c r="U11" s="67">
        <v>0</v>
      </c>
      <c r="V11" s="67">
        <v>0</v>
      </c>
      <c r="W11" s="67">
        <v>0</v>
      </c>
      <c r="X11" s="67">
        <v>0</v>
      </c>
      <c r="Y11" s="5"/>
      <c r="Z11" s="67">
        <v>960</v>
      </c>
      <c r="AA11" s="67">
        <v>1049</v>
      </c>
    </row>
    <row r="12" spans="1:27" ht="13.8" x14ac:dyDescent="0.25">
      <c r="A12" s="66" t="s">
        <v>15</v>
      </c>
      <c r="B12" s="67">
        <v>6612</v>
      </c>
      <c r="C12" s="67">
        <v>6329</v>
      </c>
      <c r="D12" s="67">
        <v>5113</v>
      </c>
      <c r="E12" s="67">
        <v>4973</v>
      </c>
      <c r="F12" s="67">
        <v>4992</v>
      </c>
      <c r="G12" s="5"/>
      <c r="H12" s="67">
        <v>2006</v>
      </c>
      <c r="I12" s="67">
        <v>1783</v>
      </c>
      <c r="J12" s="67">
        <v>2164</v>
      </c>
      <c r="K12" s="67">
        <v>2268</v>
      </c>
      <c r="L12" s="67">
        <v>2436</v>
      </c>
      <c r="M12" s="5"/>
      <c r="N12" s="67">
        <v>120</v>
      </c>
      <c r="O12" s="67">
        <v>103</v>
      </c>
      <c r="P12" s="67">
        <v>94</v>
      </c>
      <c r="Q12" s="67">
        <v>90</v>
      </c>
      <c r="R12" s="67">
        <v>99</v>
      </c>
      <c r="S12" s="5"/>
      <c r="T12" s="67">
        <v>3</v>
      </c>
      <c r="U12" s="67">
        <v>1</v>
      </c>
      <c r="V12" s="67">
        <v>1</v>
      </c>
      <c r="W12" s="67">
        <v>2</v>
      </c>
      <c r="X12" s="67">
        <v>4</v>
      </c>
      <c r="Y12" s="5"/>
      <c r="Z12" s="67">
        <v>2812</v>
      </c>
      <c r="AA12" s="67">
        <v>2783</v>
      </c>
    </row>
    <row r="13" spans="1:27" ht="13.8" x14ac:dyDescent="0.25">
      <c r="A13" s="66" t="s">
        <v>16</v>
      </c>
      <c r="B13" s="67">
        <v>11264</v>
      </c>
      <c r="C13" s="67">
        <v>10339</v>
      </c>
      <c r="D13" s="67">
        <v>8000</v>
      </c>
      <c r="E13" s="67">
        <v>7240</v>
      </c>
      <c r="F13" s="67">
        <v>6341</v>
      </c>
      <c r="G13" s="5"/>
      <c r="H13" s="67">
        <v>4223</v>
      </c>
      <c r="I13" s="67">
        <v>3796</v>
      </c>
      <c r="J13" s="67">
        <v>4160</v>
      </c>
      <c r="K13" s="67">
        <v>3922</v>
      </c>
      <c r="L13" s="67">
        <v>3625</v>
      </c>
      <c r="M13" s="5"/>
      <c r="N13" s="67">
        <v>275</v>
      </c>
      <c r="O13" s="67">
        <v>247</v>
      </c>
      <c r="P13" s="67">
        <v>231</v>
      </c>
      <c r="Q13" s="67">
        <v>221</v>
      </c>
      <c r="R13" s="67">
        <v>232</v>
      </c>
      <c r="S13" s="5"/>
      <c r="T13" s="67">
        <v>11</v>
      </c>
      <c r="U13" s="67">
        <v>14</v>
      </c>
      <c r="V13" s="67">
        <v>16</v>
      </c>
      <c r="W13" s="67">
        <v>23</v>
      </c>
      <c r="X13" s="67">
        <v>23</v>
      </c>
      <c r="Y13" s="5"/>
      <c r="Z13" s="67">
        <v>2420</v>
      </c>
      <c r="AA13" s="67">
        <v>2391</v>
      </c>
    </row>
    <row r="14" spans="1:27" ht="13.8" x14ac:dyDescent="0.25">
      <c r="A14" s="66" t="s">
        <v>17</v>
      </c>
      <c r="B14" s="67">
        <v>8644</v>
      </c>
      <c r="C14" s="67">
        <v>8783</v>
      </c>
      <c r="D14" s="67">
        <v>7319</v>
      </c>
      <c r="E14" s="67">
        <v>7427</v>
      </c>
      <c r="F14" s="67">
        <v>7004</v>
      </c>
      <c r="G14" s="5"/>
      <c r="H14" s="67">
        <v>3038</v>
      </c>
      <c r="I14" s="67">
        <v>3019</v>
      </c>
      <c r="J14" s="67">
        <v>3342</v>
      </c>
      <c r="K14" s="67">
        <v>3600</v>
      </c>
      <c r="L14" s="67">
        <v>3718</v>
      </c>
      <c r="M14" s="5"/>
      <c r="N14" s="67">
        <v>216</v>
      </c>
      <c r="O14" s="67">
        <v>222</v>
      </c>
      <c r="P14" s="67">
        <v>212</v>
      </c>
      <c r="Q14" s="67">
        <v>247</v>
      </c>
      <c r="R14" s="67">
        <v>277</v>
      </c>
      <c r="S14" s="5"/>
      <c r="T14" s="67">
        <v>24</v>
      </c>
      <c r="U14" s="67">
        <v>21</v>
      </c>
      <c r="V14" s="67">
        <v>20</v>
      </c>
      <c r="W14" s="67">
        <v>24</v>
      </c>
      <c r="X14" s="67">
        <v>27</v>
      </c>
      <c r="Y14" s="5"/>
      <c r="Z14" s="67">
        <v>2593</v>
      </c>
      <c r="AA14" s="67">
        <v>2659</v>
      </c>
    </row>
    <row r="15" spans="1:27" ht="13.8" x14ac:dyDescent="0.25">
      <c r="A15" s="66" t="s">
        <v>18</v>
      </c>
      <c r="B15" s="67">
        <v>2812</v>
      </c>
      <c r="C15" s="67">
        <v>2778</v>
      </c>
      <c r="D15" s="67">
        <v>2276</v>
      </c>
      <c r="E15" s="67">
        <v>2178</v>
      </c>
      <c r="F15" s="67">
        <v>1783</v>
      </c>
      <c r="G15" s="5"/>
      <c r="H15" s="67">
        <v>656</v>
      </c>
      <c r="I15" s="67">
        <v>637</v>
      </c>
      <c r="J15" s="67">
        <v>633</v>
      </c>
      <c r="K15" s="67">
        <v>671</v>
      </c>
      <c r="L15" s="67">
        <v>617</v>
      </c>
      <c r="M15" s="5"/>
      <c r="N15" s="67">
        <v>28</v>
      </c>
      <c r="O15" s="67">
        <v>25</v>
      </c>
      <c r="P15" s="67">
        <v>25</v>
      </c>
      <c r="Q15" s="67">
        <v>33</v>
      </c>
      <c r="R15" s="67">
        <v>36</v>
      </c>
      <c r="S15" s="5"/>
      <c r="T15" s="67">
        <v>2</v>
      </c>
      <c r="U15" s="67">
        <v>2</v>
      </c>
      <c r="V15" s="67">
        <v>1</v>
      </c>
      <c r="W15" s="67">
        <v>2</v>
      </c>
      <c r="X15" s="67">
        <v>2</v>
      </c>
      <c r="Y15" s="5"/>
      <c r="Z15" s="67">
        <v>807</v>
      </c>
      <c r="AA15" s="67">
        <v>858</v>
      </c>
    </row>
    <row r="16" spans="1:27" x14ac:dyDescent="0.25">
      <c r="A16" s="40" t="s">
        <v>19</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row>
    <row r="17" spans="1:27" ht="13.8" x14ac:dyDescent="0.25">
      <c r="A17" s="14" t="s">
        <v>20</v>
      </c>
      <c r="B17" s="70">
        <v>91.115865990561886</v>
      </c>
      <c r="C17" s="70">
        <v>90.239365000620111</v>
      </c>
      <c r="D17" s="70">
        <v>88.861909610715131</v>
      </c>
      <c r="E17" s="70">
        <v>86.535764375876582</v>
      </c>
      <c r="F17" s="70">
        <v>82.234507797673075</v>
      </c>
      <c r="G17" s="70"/>
      <c r="H17" s="70">
        <v>92.177060133630292</v>
      </c>
      <c r="I17" s="70">
        <v>91.770928694944558</v>
      </c>
      <c r="J17" s="70">
        <v>90.415162454873652</v>
      </c>
      <c r="K17" s="70">
        <v>88.444444444444443</v>
      </c>
      <c r="L17" s="70">
        <v>87.700391877449235</v>
      </c>
      <c r="M17" s="70"/>
      <c r="N17" s="70">
        <v>84.136858475894243</v>
      </c>
      <c r="O17" s="70">
        <v>83.860232945091511</v>
      </c>
      <c r="P17" s="70">
        <v>85.512367491166074</v>
      </c>
      <c r="Q17" s="70">
        <v>82.491582491582491</v>
      </c>
      <c r="R17" s="70">
        <v>81.761978361669236</v>
      </c>
      <c r="S17" s="70"/>
      <c r="T17" s="70">
        <v>77.5</v>
      </c>
      <c r="U17" s="70">
        <v>78.94736842105263</v>
      </c>
      <c r="V17" s="70">
        <v>76.315789473684205</v>
      </c>
      <c r="W17" s="70">
        <v>74.509803921568633</v>
      </c>
      <c r="X17" s="70">
        <v>75</v>
      </c>
      <c r="Y17" s="70"/>
      <c r="Z17" s="70">
        <v>27.324854045037533</v>
      </c>
      <c r="AA17" s="70">
        <v>49.609856262833674</v>
      </c>
    </row>
    <row r="18" spans="1:27" ht="13.8" x14ac:dyDescent="0.25">
      <c r="A18" s="22" t="s">
        <v>21</v>
      </c>
      <c r="B18" s="67">
        <v>1855</v>
      </c>
      <c r="C18" s="67">
        <v>1764</v>
      </c>
      <c r="D18" s="67">
        <v>1460</v>
      </c>
      <c r="E18" s="67">
        <v>1430</v>
      </c>
      <c r="F18" s="67">
        <v>1427</v>
      </c>
      <c r="G18" s="5"/>
      <c r="H18" s="67">
        <v>771</v>
      </c>
      <c r="I18" s="67">
        <v>685</v>
      </c>
      <c r="J18" s="67">
        <v>719</v>
      </c>
      <c r="K18" s="67">
        <v>711</v>
      </c>
      <c r="L18" s="67">
        <v>732</v>
      </c>
      <c r="M18" s="5"/>
      <c r="N18" s="67">
        <v>37</v>
      </c>
      <c r="O18" s="67">
        <v>33</v>
      </c>
      <c r="P18" s="67">
        <v>30</v>
      </c>
      <c r="Q18" s="67">
        <v>31</v>
      </c>
      <c r="R18" s="67">
        <v>38</v>
      </c>
      <c r="S18" s="5"/>
      <c r="T18" s="67">
        <v>2</v>
      </c>
      <c r="U18" s="67">
        <v>1</v>
      </c>
      <c r="V18" s="67">
        <v>1</v>
      </c>
      <c r="W18" s="67">
        <v>1</v>
      </c>
      <c r="X18" s="67">
        <v>1</v>
      </c>
      <c r="Y18" s="5"/>
      <c r="Z18" s="67">
        <v>322</v>
      </c>
      <c r="AA18" s="67">
        <v>596</v>
      </c>
    </row>
    <row r="19" spans="1:27" ht="14.4" x14ac:dyDescent="0.3">
      <c r="A19" s="23" t="s">
        <v>22</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row>
    <row r="20" spans="1:27" s="73" customFormat="1" ht="14.4" x14ac:dyDescent="0.3">
      <c r="A20" s="23" t="s">
        <v>23</v>
      </c>
      <c r="B20" s="72">
        <v>431</v>
      </c>
      <c r="C20" s="72">
        <v>410</v>
      </c>
      <c r="D20" s="72">
        <v>358</v>
      </c>
      <c r="E20" s="72">
        <v>361</v>
      </c>
      <c r="F20" s="72">
        <v>389</v>
      </c>
      <c r="G20" s="71"/>
      <c r="H20" s="72">
        <v>301</v>
      </c>
      <c r="I20" s="72">
        <v>271</v>
      </c>
      <c r="J20" s="72">
        <v>279</v>
      </c>
      <c r="K20" s="72">
        <v>267</v>
      </c>
      <c r="L20" s="72">
        <v>270</v>
      </c>
      <c r="M20" s="71"/>
      <c r="N20" s="72">
        <v>11</v>
      </c>
      <c r="O20" s="72">
        <v>9</v>
      </c>
      <c r="P20" s="72">
        <v>5</v>
      </c>
      <c r="Q20" s="72">
        <v>5</v>
      </c>
      <c r="R20" s="72">
        <v>8</v>
      </c>
      <c r="S20" s="71"/>
      <c r="T20" s="72">
        <v>1</v>
      </c>
      <c r="U20" s="72">
        <v>0</v>
      </c>
      <c r="V20" s="72">
        <v>0</v>
      </c>
      <c r="W20" s="72">
        <v>0</v>
      </c>
      <c r="X20" s="72">
        <v>0</v>
      </c>
      <c r="Y20" s="71"/>
      <c r="Z20" s="72">
        <v>118</v>
      </c>
      <c r="AA20" s="72">
        <v>211</v>
      </c>
    </row>
    <row r="21" spans="1:27" s="73" customFormat="1" ht="14.4" x14ac:dyDescent="0.3">
      <c r="A21" s="23" t="s">
        <v>24</v>
      </c>
      <c r="B21" s="72">
        <v>886</v>
      </c>
      <c r="C21" s="72">
        <v>844</v>
      </c>
      <c r="D21" s="72">
        <v>714</v>
      </c>
      <c r="E21" s="72">
        <v>691</v>
      </c>
      <c r="F21" s="72">
        <v>664</v>
      </c>
      <c r="G21" s="71"/>
      <c r="H21" s="72">
        <v>243</v>
      </c>
      <c r="I21" s="72">
        <v>212</v>
      </c>
      <c r="J21" s="72">
        <v>231</v>
      </c>
      <c r="K21" s="72">
        <v>231</v>
      </c>
      <c r="L21" s="72">
        <v>244</v>
      </c>
      <c r="M21" s="71"/>
      <c r="N21" s="72">
        <v>10</v>
      </c>
      <c r="O21" s="72">
        <v>9</v>
      </c>
      <c r="P21" s="72">
        <v>8</v>
      </c>
      <c r="Q21" s="72">
        <v>8</v>
      </c>
      <c r="R21" s="72">
        <v>10</v>
      </c>
      <c r="S21" s="71"/>
      <c r="T21" s="72">
        <v>0</v>
      </c>
      <c r="U21" s="72">
        <v>0</v>
      </c>
      <c r="V21" s="72">
        <v>0</v>
      </c>
      <c r="W21" s="72">
        <v>0</v>
      </c>
      <c r="X21" s="72">
        <v>0</v>
      </c>
      <c r="Y21" s="71"/>
      <c r="Z21" s="72">
        <v>144</v>
      </c>
      <c r="AA21" s="72">
        <v>264</v>
      </c>
    </row>
    <row r="22" spans="1:27" s="73" customFormat="1" ht="14.4" x14ac:dyDescent="0.3">
      <c r="A22" s="23" t="s">
        <v>25</v>
      </c>
      <c r="B22" s="72">
        <v>213</v>
      </c>
      <c r="C22" s="72">
        <v>200</v>
      </c>
      <c r="D22" s="72">
        <v>153</v>
      </c>
      <c r="E22" s="72">
        <v>134</v>
      </c>
      <c r="F22" s="72">
        <v>118</v>
      </c>
      <c r="G22" s="71"/>
      <c r="H22" s="72">
        <v>88</v>
      </c>
      <c r="I22" s="72">
        <v>77</v>
      </c>
      <c r="J22" s="72">
        <v>82</v>
      </c>
      <c r="K22" s="72">
        <v>82</v>
      </c>
      <c r="L22" s="72">
        <v>79</v>
      </c>
      <c r="M22" s="71"/>
      <c r="N22" s="72">
        <v>4</v>
      </c>
      <c r="O22" s="72">
        <v>3</v>
      </c>
      <c r="P22" s="72">
        <v>4</v>
      </c>
      <c r="Q22" s="72">
        <v>4</v>
      </c>
      <c r="R22" s="72">
        <v>5</v>
      </c>
      <c r="S22" s="71"/>
      <c r="T22" s="72">
        <v>1</v>
      </c>
      <c r="U22" s="72">
        <v>1</v>
      </c>
      <c r="V22" s="72">
        <v>1</v>
      </c>
      <c r="W22" s="72">
        <v>1</v>
      </c>
      <c r="X22" s="72">
        <v>1</v>
      </c>
      <c r="Y22" s="71"/>
      <c r="Z22" s="72">
        <v>8</v>
      </c>
      <c r="AA22" s="72">
        <v>22</v>
      </c>
    </row>
    <row r="23" spans="1:27" s="73" customFormat="1" ht="14.4" x14ac:dyDescent="0.3">
      <c r="A23" s="23" t="s">
        <v>26</v>
      </c>
      <c r="B23" s="72">
        <v>325</v>
      </c>
      <c r="C23" s="72">
        <v>310</v>
      </c>
      <c r="D23" s="72">
        <v>235</v>
      </c>
      <c r="E23" s="72">
        <v>244</v>
      </c>
      <c r="F23" s="72">
        <v>256</v>
      </c>
      <c r="G23" s="71"/>
      <c r="H23" s="72">
        <v>139</v>
      </c>
      <c r="I23" s="72">
        <v>125</v>
      </c>
      <c r="J23" s="72">
        <v>127</v>
      </c>
      <c r="K23" s="72">
        <v>131</v>
      </c>
      <c r="L23" s="72">
        <v>139</v>
      </c>
      <c r="M23" s="71"/>
      <c r="N23" s="72">
        <v>12</v>
      </c>
      <c r="O23" s="72">
        <v>12</v>
      </c>
      <c r="P23" s="72">
        <v>13</v>
      </c>
      <c r="Q23" s="72">
        <v>14</v>
      </c>
      <c r="R23" s="72">
        <v>15</v>
      </c>
      <c r="S23" s="71"/>
      <c r="T23" s="72">
        <v>0</v>
      </c>
      <c r="U23" s="72">
        <v>0</v>
      </c>
      <c r="V23" s="72">
        <v>0</v>
      </c>
      <c r="W23" s="72">
        <v>0</v>
      </c>
      <c r="X23" s="72">
        <v>0</v>
      </c>
      <c r="Y23" s="71"/>
      <c r="Z23" s="72">
        <v>52</v>
      </c>
      <c r="AA23" s="72">
        <v>99</v>
      </c>
    </row>
    <row r="24" spans="1:27" ht="13.8" x14ac:dyDescent="0.25">
      <c r="A24" s="22" t="s">
        <v>27</v>
      </c>
      <c r="B24" s="67">
        <v>29231</v>
      </c>
      <c r="C24" s="67">
        <v>27340</v>
      </c>
      <c r="D24" s="67">
        <v>21230</v>
      </c>
      <c r="E24" s="67">
        <v>20165</v>
      </c>
      <c r="F24" s="67">
        <v>18505</v>
      </c>
      <c r="G24" s="5"/>
      <c r="H24" s="67">
        <v>9162</v>
      </c>
      <c r="I24" s="67">
        <v>8337</v>
      </c>
      <c r="J24" s="67">
        <v>9299</v>
      </c>
      <c r="K24" s="67">
        <v>9239</v>
      </c>
      <c r="L24" s="67">
        <v>9115</v>
      </c>
      <c r="M24" s="5"/>
      <c r="N24" s="67">
        <v>504</v>
      </c>
      <c r="O24" s="67">
        <v>471</v>
      </c>
      <c r="P24" s="67">
        <v>454</v>
      </c>
      <c r="Q24" s="67">
        <v>459</v>
      </c>
      <c r="R24" s="67">
        <v>491</v>
      </c>
      <c r="S24" s="5"/>
      <c r="T24" s="67">
        <v>29</v>
      </c>
      <c r="U24" s="67">
        <v>29</v>
      </c>
      <c r="V24" s="67">
        <v>28</v>
      </c>
      <c r="W24" s="67">
        <v>37</v>
      </c>
      <c r="X24" s="67">
        <v>41</v>
      </c>
      <c r="Y24" s="5"/>
      <c r="Z24" s="67">
        <v>2299</v>
      </c>
      <c r="AA24" s="67">
        <v>4236</v>
      </c>
    </row>
    <row r="25" spans="1:27" ht="13.8" x14ac:dyDescent="0.25">
      <c r="A25" s="25" t="s">
        <v>28</v>
      </c>
      <c r="B25" s="69">
        <v>3031</v>
      </c>
      <c r="C25" s="69">
        <v>3148</v>
      </c>
      <c r="D25" s="69">
        <v>2844</v>
      </c>
      <c r="E25" s="69">
        <v>3360</v>
      </c>
      <c r="F25" s="69">
        <v>4306</v>
      </c>
      <c r="G25" s="11"/>
      <c r="H25" s="69">
        <v>843</v>
      </c>
      <c r="I25" s="69">
        <v>809</v>
      </c>
      <c r="J25" s="69">
        <v>1062</v>
      </c>
      <c r="K25" s="69">
        <v>1300</v>
      </c>
      <c r="L25" s="69">
        <v>1381</v>
      </c>
      <c r="M25" s="11"/>
      <c r="N25" s="69">
        <v>102</v>
      </c>
      <c r="O25" s="69">
        <v>97</v>
      </c>
      <c r="P25" s="69">
        <v>82</v>
      </c>
      <c r="Q25" s="69">
        <v>104</v>
      </c>
      <c r="R25" s="69">
        <v>118</v>
      </c>
      <c r="S25" s="11"/>
      <c r="T25" s="69">
        <v>9</v>
      </c>
      <c r="U25" s="69">
        <v>8</v>
      </c>
      <c r="V25" s="69">
        <v>9</v>
      </c>
      <c r="W25" s="69">
        <v>13</v>
      </c>
      <c r="X25" s="69">
        <v>14</v>
      </c>
      <c r="Y25" s="11"/>
      <c r="Z25" s="69">
        <v>6971</v>
      </c>
      <c r="AA25" s="69">
        <v>4908</v>
      </c>
    </row>
    <row r="26" spans="1:27" x14ac:dyDescent="0.25">
      <c r="A26" s="14" t="s">
        <v>29</v>
      </c>
    </row>
    <row r="27" spans="1:27" ht="13.8" x14ac:dyDescent="0.25">
      <c r="A27" s="49" t="s">
        <v>20</v>
      </c>
      <c r="B27" s="70">
        <v>56.133305976492657</v>
      </c>
      <c r="C27" s="70">
        <v>55.475629418330648</v>
      </c>
      <c r="D27" s="70">
        <v>55.529881726325684</v>
      </c>
      <c r="E27" s="70">
        <v>56.357443398116608</v>
      </c>
      <c r="F27" s="70">
        <v>59.71614819704596</v>
      </c>
      <c r="G27" s="70"/>
      <c r="H27" s="70">
        <v>59.771714922049</v>
      </c>
      <c r="I27" s="70">
        <v>59.790458752924422</v>
      </c>
      <c r="J27" s="70">
        <v>58.45667870036101</v>
      </c>
      <c r="K27" s="70">
        <v>58.728888888888889</v>
      </c>
      <c r="L27" s="70">
        <v>59.805842536515854</v>
      </c>
      <c r="M27" s="70"/>
      <c r="N27" s="70">
        <v>58.94245723172628</v>
      </c>
      <c r="O27" s="70">
        <v>60.898502495840269</v>
      </c>
      <c r="P27" s="70">
        <v>64.310954063604242</v>
      </c>
      <c r="Q27" s="70">
        <v>63.804713804713806</v>
      </c>
      <c r="R27" s="70">
        <v>64.14219474497682</v>
      </c>
      <c r="S27" s="70"/>
      <c r="T27" s="70">
        <v>65</v>
      </c>
      <c r="U27" s="70">
        <v>60.526315789473685</v>
      </c>
      <c r="V27" s="70">
        <v>63.157894736842103</v>
      </c>
      <c r="W27" s="70">
        <v>66.666666666666671</v>
      </c>
      <c r="X27" s="70">
        <v>66.071428571428569</v>
      </c>
      <c r="Y27" s="70"/>
      <c r="Z27" s="70">
        <v>19.881150959132611</v>
      </c>
      <c r="AA27" s="70">
        <v>48.244353182751539</v>
      </c>
    </row>
    <row r="28" spans="1:27" ht="13.8" x14ac:dyDescent="0.25">
      <c r="A28" s="66" t="s">
        <v>30</v>
      </c>
      <c r="B28" s="67">
        <v>1145</v>
      </c>
      <c r="C28" s="67">
        <v>1110</v>
      </c>
      <c r="D28" s="67">
        <v>929</v>
      </c>
      <c r="E28" s="67">
        <v>930</v>
      </c>
      <c r="F28" s="67">
        <v>885</v>
      </c>
      <c r="H28" s="67">
        <v>435</v>
      </c>
      <c r="I28" s="67">
        <v>410</v>
      </c>
      <c r="J28" s="67">
        <v>483</v>
      </c>
      <c r="K28" s="67">
        <v>476</v>
      </c>
      <c r="L28" s="67">
        <v>493</v>
      </c>
      <c r="N28" s="67">
        <v>23</v>
      </c>
      <c r="O28" s="67">
        <v>22</v>
      </c>
      <c r="P28" s="67">
        <v>23</v>
      </c>
      <c r="Q28" s="67">
        <v>22</v>
      </c>
      <c r="R28" s="67">
        <v>28</v>
      </c>
      <c r="T28" s="67">
        <v>2</v>
      </c>
      <c r="U28" s="67">
        <v>2</v>
      </c>
      <c r="V28" s="67">
        <v>2</v>
      </c>
      <c r="W28" s="67">
        <v>3</v>
      </c>
      <c r="X28" s="67">
        <v>3</v>
      </c>
      <c r="Z28" s="67">
        <v>271</v>
      </c>
      <c r="AA28" s="67">
        <v>636</v>
      </c>
    </row>
    <row r="29" spans="1:27" ht="13.8" x14ac:dyDescent="0.25">
      <c r="A29" s="66" t="s">
        <v>31</v>
      </c>
      <c r="B29" s="67">
        <v>18006</v>
      </c>
      <c r="C29" s="67">
        <v>16782</v>
      </c>
      <c r="D29" s="67">
        <v>13250</v>
      </c>
      <c r="E29" s="67">
        <v>13134</v>
      </c>
      <c r="F29" s="67">
        <v>13589</v>
      </c>
      <c r="H29" s="67">
        <v>6006</v>
      </c>
      <c r="I29" s="67">
        <v>5468</v>
      </c>
      <c r="J29" s="67">
        <v>5994</v>
      </c>
      <c r="K29" s="67">
        <v>6131</v>
      </c>
      <c r="L29" s="67">
        <v>6222</v>
      </c>
      <c r="N29" s="67">
        <v>356</v>
      </c>
      <c r="O29" s="67">
        <v>344</v>
      </c>
      <c r="P29" s="67">
        <v>341</v>
      </c>
      <c r="Q29" s="67">
        <v>357</v>
      </c>
      <c r="R29" s="67">
        <v>387</v>
      </c>
      <c r="T29" s="67">
        <v>24</v>
      </c>
      <c r="U29" s="67">
        <v>21</v>
      </c>
      <c r="V29" s="67">
        <v>22</v>
      </c>
      <c r="W29" s="67">
        <v>31</v>
      </c>
      <c r="X29" s="67">
        <v>34</v>
      </c>
      <c r="Z29" s="67">
        <v>1636</v>
      </c>
      <c r="AA29" s="67">
        <v>4063</v>
      </c>
    </row>
    <row r="30" spans="1:27" ht="13.8" x14ac:dyDescent="0.25">
      <c r="A30" s="66" t="s">
        <v>32</v>
      </c>
      <c r="B30" s="69">
        <v>14966</v>
      </c>
      <c r="C30" s="69">
        <v>14360</v>
      </c>
      <c r="D30" s="69">
        <v>11355</v>
      </c>
      <c r="E30" s="69">
        <v>10891</v>
      </c>
      <c r="F30" s="69">
        <v>9764</v>
      </c>
      <c r="G30" s="11"/>
      <c r="H30" s="69">
        <v>4335</v>
      </c>
      <c r="I30" s="69">
        <v>3953</v>
      </c>
      <c r="J30" s="69">
        <v>4603</v>
      </c>
      <c r="K30" s="69">
        <v>4643</v>
      </c>
      <c r="L30" s="69">
        <v>4513</v>
      </c>
      <c r="M30" s="11"/>
      <c r="N30" s="69">
        <v>264</v>
      </c>
      <c r="O30" s="69">
        <v>235</v>
      </c>
      <c r="P30" s="69">
        <v>202</v>
      </c>
      <c r="Q30" s="69">
        <v>215</v>
      </c>
      <c r="R30" s="69">
        <v>232</v>
      </c>
      <c r="S30" s="11"/>
      <c r="T30" s="69">
        <v>14</v>
      </c>
      <c r="U30" s="69">
        <v>15</v>
      </c>
      <c r="V30" s="69">
        <v>14</v>
      </c>
      <c r="W30" s="69">
        <v>17</v>
      </c>
      <c r="X30" s="69">
        <v>19</v>
      </c>
      <c r="Y30" s="11"/>
      <c r="Z30" s="69">
        <v>7685</v>
      </c>
      <c r="AA30" s="69">
        <v>5041</v>
      </c>
    </row>
    <row r="31" spans="1:27" ht="24.75" customHeight="1" x14ac:dyDescent="0.25">
      <c r="A31" s="26" t="s">
        <v>33</v>
      </c>
      <c r="B31" s="67">
        <v>34117</v>
      </c>
      <c r="C31" s="67">
        <v>32252</v>
      </c>
      <c r="D31" s="67">
        <v>25534</v>
      </c>
      <c r="E31" s="67">
        <v>24955</v>
      </c>
      <c r="F31" s="67">
        <v>24238</v>
      </c>
      <c r="G31" s="74"/>
      <c r="H31" s="67">
        <v>10776</v>
      </c>
      <c r="I31" s="67">
        <v>9831</v>
      </c>
      <c r="J31" s="67">
        <v>11080</v>
      </c>
      <c r="K31" s="67">
        <v>11250</v>
      </c>
      <c r="L31" s="67">
        <v>11228</v>
      </c>
      <c r="M31" s="74"/>
      <c r="N31" s="67">
        <v>643</v>
      </c>
      <c r="O31" s="67">
        <v>601</v>
      </c>
      <c r="P31" s="67">
        <v>566</v>
      </c>
      <c r="Q31" s="67">
        <v>594</v>
      </c>
      <c r="R31" s="67">
        <v>647</v>
      </c>
      <c r="S31" s="74"/>
      <c r="T31" s="67">
        <v>40</v>
      </c>
      <c r="U31" s="67">
        <v>38</v>
      </c>
      <c r="V31" s="67">
        <v>38</v>
      </c>
      <c r="W31" s="67">
        <v>51</v>
      </c>
      <c r="X31" s="67">
        <v>56</v>
      </c>
      <c r="Y31" s="74"/>
      <c r="Z31" s="67">
        <v>9592</v>
      </c>
      <c r="AA31" s="67">
        <v>9740</v>
      </c>
    </row>
    <row r="32" spans="1:27" ht="15.6" x14ac:dyDescent="0.25">
      <c r="A32" s="40"/>
      <c r="B32" s="1003" t="s">
        <v>34</v>
      </c>
      <c r="C32" s="1003"/>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row>
    <row r="33" spans="1:27" x14ac:dyDescent="0.25">
      <c r="A33" s="14" t="s">
        <v>10</v>
      </c>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3.8" x14ac:dyDescent="0.25">
      <c r="A34" s="66" t="s">
        <v>11</v>
      </c>
      <c r="B34" s="75">
        <v>34.827212240232143</v>
      </c>
      <c r="C34" s="75">
        <v>34.813344908842865</v>
      </c>
      <c r="D34" s="75">
        <v>36.61001018250176</v>
      </c>
      <c r="E34" s="75">
        <v>36.99459026247245</v>
      </c>
      <c r="F34" s="75">
        <v>39.079131941579334</v>
      </c>
      <c r="G34" s="76"/>
      <c r="H34" s="75">
        <v>38.400148478099482</v>
      </c>
      <c r="I34" s="75">
        <v>37.819143525582341</v>
      </c>
      <c r="J34" s="75">
        <v>35.559566787003611</v>
      </c>
      <c r="K34" s="75">
        <v>36.63111111111111</v>
      </c>
      <c r="L34" s="75">
        <v>38.93836836480228</v>
      </c>
      <c r="M34" s="76"/>
      <c r="N34" s="75">
        <v>42.146189735614307</v>
      </c>
      <c r="O34" s="75">
        <v>43.594009983361062</v>
      </c>
      <c r="P34" s="75">
        <v>44.169611307420489</v>
      </c>
      <c r="Q34" s="75">
        <v>45.286195286195287</v>
      </c>
      <c r="R34" s="75">
        <v>46.986089644513136</v>
      </c>
      <c r="S34" s="76"/>
      <c r="T34" s="75">
        <v>17.5</v>
      </c>
      <c r="U34" s="75">
        <v>23.684210526315788</v>
      </c>
      <c r="V34" s="75">
        <v>31.578947368421051</v>
      </c>
      <c r="W34" s="75">
        <v>39.215686274509807</v>
      </c>
      <c r="X34" s="75">
        <v>41.071428571428569</v>
      </c>
      <c r="Y34" s="76"/>
      <c r="Z34" s="75">
        <v>74.478732276897418</v>
      </c>
      <c r="AA34" s="75">
        <v>75.164271047227928</v>
      </c>
    </row>
    <row r="35" spans="1:27" ht="13.8" x14ac:dyDescent="0.25">
      <c r="A35" s="66" t="s">
        <v>12</v>
      </c>
      <c r="B35" s="77">
        <v>65.172787759767857</v>
      </c>
      <c r="C35" s="77">
        <v>65.186655091157135</v>
      </c>
      <c r="D35" s="77">
        <v>63.38998981749824</v>
      </c>
      <c r="E35" s="77">
        <v>63.00540973752755</v>
      </c>
      <c r="F35" s="77">
        <v>60.920868058420666</v>
      </c>
      <c r="G35" s="76"/>
      <c r="H35" s="75">
        <v>61.599851521900518</v>
      </c>
      <c r="I35" s="75">
        <v>62.180856474417659</v>
      </c>
      <c r="J35" s="75">
        <v>64.440433212996396</v>
      </c>
      <c r="K35" s="75">
        <v>63.368888888888883</v>
      </c>
      <c r="L35" s="75">
        <v>61.06163163519772</v>
      </c>
      <c r="M35" s="76"/>
      <c r="N35" s="75">
        <v>57.8538102643857</v>
      </c>
      <c r="O35" s="75">
        <v>56.405990016638938</v>
      </c>
      <c r="P35" s="75">
        <v>55.830388692579504</v>
      </c>
      <c r="Q35" s="75">
        <v>54.713804713804713</v>
      </c>
      <c r="R35" s="75">
        <v>53.013910355486857</v>
      </c>
      <c r="S35" s="76"/>
      <c r="T35" s="75">
        <v>82.5</v>
      </c>
      <c r="U35" s="75">
        <v>76.31578947368422</v>
      </c>
      <c r="V35" s="75">
        <v>68.421052631578945</v>
      </c>
      <c r="W35" s="75">
        <v>60.784313725490193</v>
      </c>
      <c r="X35" s="75">
        <v>58.928571428571431</v>
      </c>
      <c r="Y35" s="76"/>
      <c r="Z35" s="75">
        <v>25.521267723102586</v>
      </c>
      <c r="AA35" s="75">
        <v>24.835728952772072</v>
      </c>
    </row>
    <row r="36" spans="1:27" x14ac:dyDescent="0.25">
      <c r="A36" s="40" t="s">
        <v>13</v>
      </c>
      <c r="B36" s="76"/>
      <c r="C36" s="76"/>
      <c r="D36" s="76"/>
      <c r="E36" s="76"/>
      <c r="F36" s="76"/>
      <c r="G36" s="27"/>
      <c r="H36" s="27"/>
      <c r="I36" s="27"/>
      <c r="J36" s="27"/>
      <c r="K36" s="27"/>
      <c r="L36" s="27"/>
      <c r="M36" s="27"/>
      <c r="N36" s="27"/>
      <c r="O36" s="27"/>
      <c r="P36" s="27"/>
      <c r="Q36" s="27"/>
      <c r="R36" s="27"/>
      <c r="S36" s="27"/>
      <c r="T36" s="27"/>
      <c r="U36" s="27"/>
      <c r="V36" s="27"/>
      <c r="W36" s="27"/>
      <c r="X36" s="27"/>
      <c r="Y36" s="27"/>
      <c r="Z36" s="27"/>
      <c r="AA36" s="27"/>
    </row>
    <row r="37" spans="1:27" ht="13.8" x14ac:dyDescent="0.25">
      <c r="A37" s="66" t="s">
        <v>14</v>
      </c>
      <c r="B37" s="75">
        <v>14.02526599642407</v>
      </c>
      <c r="C37" s="75">
        <v>12.473645045268512</v>
      </c>
      <c r="D37" s="75">
        <v>11.067596146314717</v>
      </c>
      <c r="E37" s="75">
        <v>12.570627128831896</v>
      </c>
      <c r="F37" s="75">
        <v>16.989850647743214</v>
      </c>
      <c r="G37" s="76"/>
      <c r="H37" s="75">
        <v>7.9157386785449146</v>
      </c>
      <c r="I37" s="75">
        <v>6.0624554979147591</v>
      </c>
      <c r="J37" s="75">
        <v>7.0487364620938635</v>
      </c>
      <c r="K37" s="75">
        <v>7.0133333333333336</v>
      </c>
      <c r="L37" s="75">
        <v>7.4100463127894551</v>
      </c>
      <c r="M37" s="76"/>
      <c r="N37" s="75">
        <v>0.62208398133748055</v>
      </c>
      <c r="O37" s="75">
        <v>0.66555740432612309</v>
      </c>
      <c r="P37" s="75">
        <v>0.70671378091872794</v>
      </c>
      <c r="Q37" s="75">
        <v>0.50505050505050508</v>
      </c>
      <c r="R37" s="75">
        <v>0.46367851622874806</v>
      </c>
      <c r="S37" s="76"/>
      <c r="T37" s="75">
        <v>0</v>
      </c>
      <c r="U37" s="75">
        <v>0</v>
      </c>
      <c r="V37" s="75">
        <v>0</v>
      </c>
      <c r="W37" s="75">
        <v>0</v>
      </c>
      <c r="X37" s="75">
        <v>0</v>
      </c>
      <c r="Y37" s="76"/>
      <c r="Z37" s="75">
        <v>10.008340283569641</v>
      </c>
      <c r="AA37" s="75">
        <v>10.770020533880903</v>
      </c>
    </row>
    <row r="38" spans="1:27" ht="13.8" x14ac:dyDescent="0.25">
      <c r="A38" s="66" t="s">
        <v>15</v>
      </c>
      <c r="B38" s="75">
        <v>19.380367558695077</v>
      </c>
      <c r="C38" s="75">
        <v>19.623589234776137</v>
      </c>
      <c r="D38" s="75">
        <v>20.024281350356389</v>
      </c>
      <c r="E38" s="75">
        <v>19.927870166299339</v>
      </c>
      <c r="F38" s="75">
        <v>20.595758725967489</v>
      </c>
      <c r="G38" s="76"/>
      <c r="H38" s="75">
        <v>18.615441722345956</v>
      </c>
      <c r="I38" s="75">
        <v>18.136506967755061</v>
      </c>
      <c r="J38" s="75">
        <v>19.530685920577618</v>
      </c>
      <c r="K38" s="75">
        <v>20.16</v>
      </c>
      <c r="L38" s="75">
        <v>21.695760598503743</v>
      </c>
      <c r="M38" s="76"/>
      <c r="N38" s="75">
        <v>18.662519440124417</v>
      </c>
      <c r="O38" s="75">
        <v>17.13810316139767</v>
      </c>
      <c r="P38" s="75">
        <v>16.607773851590103</v>
      </c>
      <c r="Q38" s="75">
        <v>15.151515151515152</v>
      </c>
      <c r="R38" s="75">
        <v>15.301391035548686</v>
      </c>
      <c r="S38" s="76"/>
      <c r="T38" s="75">
        <v>7.5</v>
      </c>
      <c r="U38" s="75">
        <v>2.6315789473684208</v>
      </c>
      <c r="V38" s="75">
        <v>2.6315789473684208</v>
      </c>
      <c r="W38" s="75">
        <v>3.9215686274509802</v>
      </c>
      <c r="X38" s="75">
        <v>7.1428571428571423</v>
      </c>
      <c r="Y38" s="76"/>
      <c r="Z38" s="75">
        <v>29.316096747289404</v>
      </c>
      <c r="AA38" s="75">
        <v>28.572895277207394</v>
      </c>
    </row>
    <row r="39" spans="1:27" ht="13.8" x14ac:dyDescent="0.25">
      <c r="A39" s="66" t="s">
        <v>16</v>
      </c>
      <c r="B39" s="75">
        <v>33.015798575490223</v>
      </c>
      <c r="C39" s="75">
        <v>32.056926702220018</v>
      </c>
      <c r="D39" s="75">
        <v>31.330774653403303</v>
      </c>
      <c r="E39" s="75">
        <v>29.01222199959928</v>
      </c>
      <c r="F39" s="75">
        <v>26.161399455400609</v>
      </c>
      <c r="G39" s="76"/>
      <c r="H39" s="75">
        <v>39.18893838158872</v>
      </c>
      <c r="I39" s="75">
        <v>38.612552131014141</v>
      </c>
      <c r="J39" s="75">
        <v>37.545126353790614</v>
      </c>
      <c r="K39" s="75">
        <v>34.862222222222222</v>
      </c>
      <c r="L39" s="75">
        <v>32.285358033487711</v>
      </c>
      <c r="M39" s="76"/>
      <c r="N39" s="75">
        <v>42.768273716951789</v>
      </c>
      <c r="O39" s="75">
        <v>41.098169717138106</v>
      </c>
      <c r="P39" s="75">
        <v>40.812720848056536</v>
      </c>
      <c r="Q39" s="75">
        <v>37.205387205387211</v>
      </c>
      <c r="R39" s="75">
        <v>35.857805255023187</v>
      </c>
      <c r="S39" s="76"/>
      <c r="T39" s="75">
        <v>27.500000000000004</v>
      </c>
      <c r="U39" s="75">
        <v>36.84210526315789</v>
      </c>
      <c r="V39" s="75">
        <v>42.105263157894733</v>
      </c>
      <c r="W39" s="75">
        <v>45.098039215686278</v>
      </c>
      <c r="X39" s="75">
        <v>41.071428571428569</v>
      </c>
      <c r="Y39" s="76"/>
      <c r="Z39" s="75">
        <v>25.229357798165136</v>
      </c>
      <c r="AA39" s="75">
        <v>24.548254620123203</v>
      </c>
    </row>
    <row r="40" spans="1:27" ht="13.8" x14ac:dyDescent="0.25">
      <c r="A40" s="66" t="s">
        <v>17</v>
      </c>
      <c r="B40" s="75">
        <v>25.336342585807664</v>
      </c>
      <c r="C40" s="75">
        <v>27.232419694902642</v>
      </c>
      <c r="D40" s="75">
        <v>28.663742461032349</v>
      </c>
      <c r="E40" s="75">
        <v>29.761570827489482</v>
      </c>
      <c r="F40" s="75">
        <v>28.896773661193169</v>
      </c>
      <c r="G40" s="76"/>
      <c r="H40" s="75">
        <v>28.192279138827026</v>
      </c>
      <c r="I40" s="75">
        <v>30.708981792289698</v>
      </c>
      <c r="J40" s="75">
        <v>30.162454873646212</v>
      </c>
      <c r="K40" s="75">
        <v>32</v>
      </c>
      <c r="L40" s="75">
        <v>33.113644460277875</v>
      </c>
      <c r="M40" s="76"/>
      <c r="N40" s="75">
        <v>33.592534992223946</v>
      </c>
      <c r="O40" s="75">
        <v>36.938435940099836</v>
      </c>
      <c r="P40" s="75">
        <v>37.455830388692576</v>
      </c>
      <c r="Q40" s="75">
        <v>41.582491582491585</v>
      </c>
      <c r="R40" s="75">
        <v>42.812982998454409</v>
      </c>
      <c r="S40" s="76"/>
      <c r="T40" s="75">
        <v>60</v>
      </c>
      <c r="U40" s="75">
        <v>55.26315789473685</v>
      </c>
      <c r="V40" s="75">
        <v>52.631578947368418</v>
      </c>
      <c r="W40" s="75">
        <v>47.058823529411761</v>
      </c>
      <c r="X40" s="75">
        <v>48.214285714285715</v>
      </c>
      <c r="Y40" s="76"/>
      <c r="Z40" s="75">
        <v>27.032944120100083</v>
      </c>
      <c r="AA40" s="75">
        <v>27.299794661190962</v>
      </c>
    </row>
    <row r="41" spans="1:27" ht="13.8" x14ac:dyDescent="0.25">
      <c r="A41" s="66" t="s">
        <v>18</v>
      </c>
      <c r="B41" s="75">
        <v>8.2422252835829646</v>
      </c>
      <c r="C41" s="75">
        <v>8.6134193228326925</v>
      </c>
      <c r="D41" s="75">
        <v>8.9136053888932398</v>
      </c>
      <c r="E41" s="75">
        <v>8.7277098777800042</v>
      </c>
      <c r="F41" s="75">
        <v>7.3562175096955187</v>
      </c>
      <c r="G41" s="76"/>
      <c r="H41" s="75">
        <v>6.0876020786933926</v>
      </c>
      <c r="I41" s="75">
        <v>6.4795036110263453</v>
      </c>
      <c r="J41" s="75">
        <v>5.7129963898916971</v>
      </c>
      <c r="K41" s="75">
        <v>5.9644444444444442</v>
      </c>
      <c r="L41" s="75">
        <v>5.4951905949412181</v>
      </c>
      <c r="M41" s="76"/>
      <c r="N41" s="75">
        <v>4.3545878693623639</v>
      </c>
      <c r="O41" s="75">
        <v>4.1597337770382694</v>
      </c>
      <c r="P41" s="75">
        <v>4.4169611307420498</v>
      </c>
      <c r="Q41" s="75">
        <v>5.5555555555555554</v>
      </c>
      <c r="R41" s="75">
        <v>5.564142194744977</v>
      </c>
      <c r="S41" s="76"/>
      <c r="T41" s="75">
        <v>5</v>
      </c>
      <c r="U41" s="75">
        <v>5.2631578947368416</v>
      </c>
      <c r="V41" s="75">
        <v>2.6315789473684208</v>
      </c>
      <c r="W41" s="75">
        <v>3.9215686274509802</v>
      </c>
      <c r="X41" s="75">
        <v>3.5714285714285712</v>
      </c>
      <c r="Y41" s="76"/>
      <c r="Z41" s="75">
        <v>8.4132610508757288</v>
      </c>
      <c r="AA41" s="75">
        <v>8.8090349075975372</v>
      </c>
    </row>
    <row r="42" spans="1:27" x14ac:dyDescent="0.25">
      <c r="A42" s="40" t="s">
        <v>19</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ht="13.8" x14ac:dyDescent="0.25">
      <c r="A43" s="78" t="s">
        <v>20</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row>
    <row r="44" spans="1:27" x14ac:dyDescent="0.25">
      <c r="A44" s="22" t="s">
        <v>21</v>
      </c>
      <c r="B44" s="76">
        <v>5.9673164768706171</v>
      </c>
      <c r="C44" s="76">
        <v>6.0610225398570643</v>
      </c>
      <c r="D44" s="76">
        <v>6.4345526663728521</v>
      </c>
      <c r="E44" s="76">
        <v>6.6219032183375788</v>
      </c>
      <c r="F44" s="76">
        <v>7.1593417619907687</v>
      </c>
      <c r="G44" s="76"/>
      <c r="H44" s="76">
        <v>7.7620054364240412</v>
      </c>
      <c r="I44" s="76">
        <v>7.5925515406783415</v>
      </c>
      <c r="J44" s="76">
        <v>7.1770812537432613</v>
      </c>
      <c r="K44" s="76">
        <v>7.1457286432160805</v>
      </c>
      <c r="L44" s="76">
        <v>7.4337361632984669</v>
      </c>
      <c r="M44" s="76"/>
      <c r="N44" s="76">
        <v>6.8391866913123849</v>
      </c>
      <c r="O44" s="76">
        <v>6.5476190476190483</v>
      </c>
      <c r="P44" s="76">
        <v>6.1983471074380168</v>
      </c>
      <c r="Q44" s="76">
        <v>6.3265306122448974</v>
      </c>
      <c r="R44" s="76">
        <v>7.1833648393194709</v>
      </c>
      <c r="S44" s="76"/>
      <c r="T44" s="80">
        <v>6.4516129032258061</v>
      </c>
      <c r="U44" s="80">
        <v>3.3333333333333335</v>
      </c>
      <c r="V44" s="80">
        <v>3.4482758620689653</v>
      </c>
      <c r="W44" s="80">
        <v>2.6315789473684208</v>
      </c>
      <c r="X44" s="80">
        <v>2.3809523809523809</v>
      </c>
      <c r="Y44" s="80"/>
      <c r="Z44" s="80">
        <v>12.285387256772225</v>
      </c>
      <c r="AA44" s="80">
        <v>12.334437086092716</v>
      </c>
    </row>
    <row r="45" spans="1:27" ht="14.4" x14ac:dyDescent="0.3">
      <c r="A45" s="23" t="s">
        <v>22</v>
      </c>
      <c r="B45" s="81"/>
      <c r="C45" s="81"/>
      <c r="D45" s="81"/>
      <c r="E45" s="81"/>
      <c r="F45" s="81"/>
      <c r="G45" s="71"/>
      <c r="H45" s="81"/>
      <c r="I45" s="81"/>
      <c r="J45" s="81"/>
      <c r="K45" s="81"/>
      <c r="L45" s="81"/>
      <c r="M45" s="81"/>
      <c r="N45" s="81"/>
      <c r="O45" s="81"/>
      <c r="P45" s="81"/>
      <c r="Q45" s="81"/>
      <c r="R45" s="81"/>
      <c r="S45" s="81"/>
      <c r="T45" s="82"/>
      <c r="U45" s="82"/>
      <c r="V45" s="82"/>
      <c r="W45" s="82"/>
      <c r="X45" s="82"/>
      <c r="Y45" s="82"/>
      <c r="Z45" s="82"/>
      <c r="AA45" s="82"/>
    </row>
    <row r="46" spans="1:27" s="73" customFormat="1" ht="14.4" x14ac:dyDescent="0.3">
      <c r="A46" s="23" t="s">
        <v>23</v>
      </c>
      <c r="B46" s="83">
        <v>1.3864762272405584</v>
      </c>
      <c r="C46" s="83">
        <v>1.4087410665200659</v>
      </c>
      <c r="D46" s="83">
        <v>1.5777875716174525</v>
      </c>
      <c r="E46" s="83">
        <v>1.6716832600138922</v>
      </c>
      <c r="F46" s="83">
        <v>1.9516355609070841</v>
      </c>
      <c r="G46" s="71"/>
      <c r="H46" s="83">
        <v>3.0303030303030303</v>
      </c>
      <c r="I46" s="83">
        <v>3.0037685657282198</v>
      </c>
      <c r="J46" s="83">
        <v>2.7849870233579557</v>
      </c>
      <c r="K46" s="83">
        <v>2.6834170854271355</v>
      </c>
      <c r="L46" s="83">
        <v>2.7419518635117295</v>
      </c>
      <c r="M46" s="81"/>
      <c r="N46" s="83">
        <v>2.033271719038817</v>
      </c>
      <c r="O46" s="83">
        <v>1.7857142857142856</v>
      </c>
      <c r="P46" s="83">
        <v>1.0330578512396695</v>
      </c>
      <c r="Q46" s="83">
        <v>1.0204081632653061</v>
      </c>
      <c r="R46" s="83">
        <v>1.5122873345935728</v>
      </c>
      <c r="S46" s="81"/>
      <c r="T46" s="84">
        <v>3.225806451612903</v>
      </c>
      <c r="U46" s="84">
        <v>0</v>
      </c>
      <c r="V46" s="84">
        <v>0</v>
      </c>
      <c r="W46" s="84">
        <v>0</v>
      </c>
      <c r="X46" s="84">
        <v>0</v>
      </c>
      <c r="Y46" s="82"/>
      <c r="Z46" s="84">
        <v>4.5020984357115612</v>
      </c>
      <c r="AA46" s="84">
        <v>4.366721854304636</v>
      </c>
    </row>
    <row r="47" spans="1:27" s="73" customFormat="1" ht="14.4" x14ac:dyDescent="0.3">
      <c r="A47" s="23" t="s">
        <v>24</v>
      </c>
      <c r="B47" s="83">
        <v>2.8501576272276909</v>
      </c>
      <c r="C47" s="83">
        <v>2.8999450247388676</v>
      </c>
      <c r="D47" s="83">
        <v>3.1467606875275451</v>
      </c>
      <c r="E47" s="83">
        <v>3.1998147719379486</v>
      </c>
      <c r="F47" s="83">
        <v>3.3313265101344571</v>
      </c>
      <c r="G47" s="71"/>
      <c r="H47" s="83">
        <v>2.4463908184838417</v>
      </c>
      <c r="I47" s="83">
        <v>2.3498115717135888</v>
      </c>
      <c r="J47" s="83">
        <v>2.3058494709522859</v>
      </c>
      <c r="K47" s="83">
        <v>2.3216080402010051</v>
      </c>
      <c r="L47" s="83">
        <v>2.4779120544328221</v>
      </c>
      <c r="M47" s="81"/>
      <c r="N47" s="83">
        <v>1.8484288354898337</v>
      </c>
      <c r="O47" s="83">
        <v>1.7857142857142856</v>
      </c>
      <c r="P47" s="83">
        <v>1.6528925619834711</v>
      </c>
      <c r="Q47" s="83">
        <v>1.6326530612244898</v>
      </c>
      <c r="R47" s="83">
        <v>1.890359168241966</v>
      </c>
      <c r="S47" s="81"/>
      <c r="T47" s="84">
        <v>0</v>
      </c>
      <c r="U47" s="84">
        <v>0</v>
      </c>
      <c r="V47" s="84">
        <v>0</v>
      </c>
      <c r="W47" s="84">
        <v>0</v>
      </c>
      <c r="X47" s="84">
        <v>0</v>
      </c>
      <c r="Y47" s="82"/>
      <c r="Z47" s="84">
        <v>5.4940862266310573</v>
      </c>
      <c r="AA47" s="84">
        <v>5.4635761589403975</v>
      </c>
    </row>
    <row r="48" spans="1:27" s="73" customFormat="1" ht="14.4" x14ac:dyDescent="0.3">
      <c r="A48" s="23" t="s">
        <v>25</v>
      </c>
      <c r="B48" s="83">
        <v>0.68519590812584441</v>
      </c>
      <c r="C48" s="83">
        <v>0.68719076415612967</v>
      </c>
      <c r="D48" s="83">
        <v>0.6743058616130454</v>
      </c>
      <c r="E48" s="83">
        <v>0.62051400787219257</v>
      </c>
      <c r="F48" s="83">
        <v>0.59201284366847284</v>
      </c>
      <c r="G48" s="71"/>
      <c r="H48" s="83">
        <v>0.88593576965669985</v>
      </c>
      <c r="I48" s="83">
        <v>0.85346929727333187</v>
      </c>
      <c r="J48" s="83">
        <v>0.81852665202635255</v>
      </c>
      <c r="K48" s="83">
        <v>0.82412060301507539</v>
      </c>
      <c r="L48" s="83">
        <v>0.80227480450898747</v>
      </c>
      <c r="M48" s="81"/>
      <c r="N48" s="83">
        <v>0.73937153419593349</v>
      </c>
      <c r="O48" s="83">
        <v>0.59523809523809523</v>
      </c>
      <c r="P48" s="83">
        <v>0.82644628099173556</v>
      </c>
      <c r="Q48" s="83">
        <v>0.81632653061224492</v>
      </c>
      <c r="R48" s="83">
        <v>0.94517958412098302</v>
      </c>
      <c r="S48" s="81"/>
      <c r="T48" s="84">
        <v>3.225806451612903</v>
      </c>
      <c r="U48" s="84">
        <v>3.3333333333333335</v>
      </c>
      <c r="V48" s="84">
        <v>3.4482758620689653</v>
      </c>
      <c r="W48" s="84">
        <v>2.6315789473684208</v>
      </c>
      <c r="X48" s="84">
        <v>2.3809523809523809</v>
      </c>
      <c r="Y48" s="82"/>
      <c r="Z48" s="84">
        <v>0.3052270125906143</v>
      </c>
      <c r="AA48" s="84">
        <v>0.45529801324503311</v>
      </c>
    </row>
    <row r="49" spans="1:28" s="73" customFormat="1" ht="14.4" x14ac:dyDescent="0.3">
      <c r="A49" s="23" t="s">
        <v>26</v>
      </c>
      <c r="B49" s="83">
        <v>1.0454867142765232</v>
      </c>
      <c r="C49" s="83">
        <v>1.0651456844420011</v>
      </c>
      <c r="D49" s="83">
        <v>1.0356985456148085</v>
      </c>
      <c r="E49" s="83">
        <v>1.1298911785135448</v>
      </c>
      <c r="F49" s="83">
        <v>1.2843668472807546</v>
      </c>
      <c r="G49" s="71"/>
      <c r="H49" s="83">
        <v>1.3993758179804692</v>
      </c>
      <c r="I49" s="83">
        <v>1.3855021059632011</v>
      </c>
      <c r="J49" s="83">
        <v>1.2677181074066681</v>
      </c>
      <c r="K49" s="83">
        <v>1.3165829145728642</v>
      </c>
      <c r="L49" s="83">
        <v>1.4115974408449274</v>
      </c>
      <c r="M49" s="81"/>
      <c r="N49" s="83">
        <v>2.2181146025878005</v>
      </c>
      <c r="O49" s="83">
        <v>2.3809523809523809</v>
      </c>
      <c r="P49" s="83">
        <v>2.6859504132231407</v>
      </c>
      <c r="Q49" s="83">
        <v>2.8571428571428572</v>
      </c>
      <c r="R49" s="83">
        <v>2.8355387523629489</v>
      </c>
      <c r="S49" s="81"/>
      <c r="T49" s="84">
        <v>0</v>
      </c>
      <c r="U49" s="84">
        <v>0</v>
      </c>
      <c r="V49" s="84">
        <v>0</v>
      </c>
      <c r="W49" s="84">
        <v>0</v>
      </c>
      <c r="X49" s="84">
        <v>0</v>
      </c>
      <c r="Y49" s="82"/>
      <c r="Z49" s="84">
        <v>1.9839755818389926</v>
      </c>
      <c r="AA49" s="84">
        <v>2.048841059602649</v>
      </c>
    </row>
    <row r="50" spans="1:28" x14ac:dyDescent="0.25">
      <c r="A50" s="22" t="s">
        <v>27</v>
      </c>
      <c r="B50" s="76">
        <v>94.032683523129379</v>
      </c>
      <c r="C50" s="76">
        <v>93.938977460142937</v>
      </c>
      <c r="D50" s="76">
        <v>93.565447333627148</v>
      </c>
      <c r="E50" s="76">
        <v>93.378096781662421</v>
      </c>
      <c r="F50" s="76">
        <v>92.840658238009226</v>
      </c>
      <c r="G50" s="5"/>
      <c r="H50" s="76">
        <v>92.237994563575953</v>
      </c>
      <c r="I50" s="76">
        <v>92.407448459321657</v>
      </c>
      <c r="J50" s="76">
        <v>92.822918746256732</v>
      </c>
      <c r="K50" s="76">
        <v>92.854271356783926</v>
      </c>
      <c r="L50" s="76">
        <v>92.566263836701538</v>
      </c>
      <c r="M50" s="76"/>
      <c r="N50" s="76">
        <v>93.160813308687622</v>
      </c>
      <c r="O50" s="76">
        <v>93.452380952380949</v>
      </c>
      <c r="P50" s="76">
        <v>93.801652892561975</v>
      </c>
      <c r="Q50" s="76">
        <v>93.673469387755105</v>
      </c>
      <c r="R50" s="76">
        <v>92.816635160680534</v>
      </c>
      <c r="S50" s="76"/>
      <c r="T50" s="80">
        <v>93.548387096774192</v>
      </c>
      <c r="U50" s="80">
        <v>96.666666666666671</v>
      </c>
      <c r="V50" s="80">
        <v>96.551724137931032</v>
      </c>
      <c r="W50" s="80">
        <v>97.368421052631575</v>
      </c>
      <c r="X50" s="80">
        <v>97.61904761904762</v>
      </c>
      <c r="Y50" s="80"/>
      <c r="Z50" s="80">
        <v>87.714612743227775</v>
      </c>
      <c r="AA50" s="80">
        <v>87.66556291390728</v>
      </c>
    </row>
    <row r="51" spans="1:28" ht="13.8" x14ac:dyDescent="0.25">
      <c r="A51" s="25" t="s">
        <v>28</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6"/>
    </row>
    <row r="52" spans="1:28" x14ac:dyDescent="0.25">
      <c r="A52" s="40" t="s">
        <v>29</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1:28" ht="13.8" x14ac:dyDescent="0.25">
      <c r="A53" s="14" t="s">
        <v>20</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85"/>
    </row>
    <row r="54" spans="1:28" x14ac:dyDescent="0.25">
      <c r="A54" s="66" t="s">
        <v>30</v>
      </c>
      <c r="B54" s="80">
        <v>5.9788000626599134</v>
      </c>
      <c r="C54" s="80">
        <v>6.2038900067069083</v>
      </c>
      <c r="D54" s="80">
        <v>6.5519430143169481</v>
      </c>
      <c r="E54" s="80">
        <v>6.612627986348123</v>
      </c>
      <c r="F54" s="80">
        <v>6.114412049191654</v>
      </c>
      <c r="G54" s="76"/>
      <c r="H54" s="80">
        <v>6.7536096879366552</v>
      </c>
      <c r="I54" s="80">
        <v>6.9751616195985022</v>
      </c>
      <c r="J54" s="80">
        <v>7.4571560907827701</v>
      </c>
      <c r="K54" s="80">
        <v>7.2044800968669591</v>
      </c>
      <c r="L54" s="80">
        <v>7.3417721518987342</v>
      </c>
      <c r="M54" s="76"/>
      <c r="N54" s="80">
        <v>6.0686015831134563</v>
      </c>
      <c r="O54" s="80">
        <v>6.0109289617486334</v>
      </c>
      <c r="P54" s="80">
        <v>6.3186813186813184</v>
      </c>
      <c r="Q54" s="80">
        <v>5.8047493403693933</v>
      </c>
      <c r="R54" s="80">
        <v>6.7469879518072293</v>
      </c>
      <c r="S54" s="76"/>
      <c r="T54" s="80">
        <v>7.6923076923076925</v>
      </c>
      <c r="U54" s="80">
        <v>8.695652173913043</v>
      </c>
      <c r="V54" s="80">
        <v>8.3333333333333321</v>
      </c>
      <c r="W54" s="80">
        <v>8.8235294117647065</v>
      </c>
      <c r="X54" s="80">
        <v>8.1081081081081088</v>
      </c>
      <c r="Y54" s="76"/>
      <c r="Z54" s="80">
        <v>14.210802307288937</v>
      </c>
      <c r="AA54" s="80">
        <v>13.534794637156841</v>
      </c>
    </row>
    <row r="55" spans="1:28" x14ac:dyDescent="0.25">
      <c r="A55" s="66" t="s">
        <v>31</v>
      </c>
      <c r="B55" s="80">
        <v>94.021199937340086</v>
      </c>
      <c r="C55" s="80">
        <v>93.796109993293086</v>
      </c>
      <c r="D55" s="80">
        <v>93.448056985683053</v>
      </c>
      <c r="E55" s="80">
        <v>93.387372013651884</v>
      </c>
      <c r="F55" s="80">
        <v>93.885587950808343</v>
      </c>
      <c r="G55" s="76"/>
      <c r="H55" s="80">
        <v>93.24639031206334</v>
      </c>
      <c r="I55" s="80">
        <v>93.024838380401491</v>
      </c>
      <c r="J55" s="80">
        <v>92.542843909217225</v>
      </c>
      <c r="K55" s="80">
        <v>92.795519903133041</v>
      </c>
      <c r="L55" s="80">
        <v>92.658227848101276</v>
      </c>
      <c r="M55" s="76"/>
      <c r="N55" s="80">
        <v>93.931398416886552</v>
      </c>
      <c r="O55" s="80">
        <v>93.989071038251367</v>
      </c>
      <c r="P55" s="80">
        <v>93.681318681318686</v>
      </c>
      <c r="Q55" s="80">
        <v>94.195250659630602</v>
      </c>
      <c r="R55" s="80">
        <v>93.253012048192772</v>
      </c>
      <c r="S55" s="76"/>
      <c r="T55" s="80">
        <v>92.307692307692307</v>
      </c>
      <c r="U55" s="80">
        <v>91.304347826086953</v>
      </c>
      <c r="V55" s="80">
        <v>91.666666666666657</v>
      </c>
      <c r="W55" s="80">
        <v>91.17647058823529</v>
      </c>
      <c r="X55" s="80">
        <v>91.891891891891902</v>
      </c>
      <c r="Y55" s="76"/>
      <c r="Z55" s="80">
        <v>85.789197692711056</v>
      </c>
      <c r="AA55" s="80">
        <v>86.46520536284315</v>
      </c>
    </row>
    <row r="56" spans="1:28" ht="14.4" thickBot="1" x14ac:dyDescent="0.3">
      <c r="A56" s="86" t="s">
        <v>32</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row>
    <row r="57" spans="1:28" x14ac:dyDescent="0.25">
      <c r="A57" s="5"/>
      <c r="B57" s="5"/>
      <c r="C57" s="5"/>
      <c r="D57" s="5"/>
      <c r="E57" s="5"/>
      <c r="F57" s="5"/>
      <c r="G57" s="5"/>
      <c r="H57" s="5"/>
      <c r="I57" s="5"/>
      <c r="J57" s="5"/>
      <c r="K57" s="5"/>
      <c r="L57" s="5"/>
      <c r="M57" s="5"/>
      <c r="N57" s="5"/>
      <c r="O57" s="5"/>
      <c r="P57" s="5"/>
      <c r="Q57" s="5"/>
      <c r="R57" s="5"/>
      <c r="S57" s="5"/>
      <c r="T57" s="5"/>
      <c r="U57" s="5"/>
      <c r="V57" s="5"/>
      <c r="W57" s="5"/>
      <c r="X57" s="5"/>
      <c r="Y57" s="62"/>
    </row>
    <row r="58" spans="1:28" x14ac:dyDescent="0.25">
      <c r="A58" s="14" t="s">
        <v>35</v>
      </c>
      <c r="Y58" s="62"/>
    </row>
    <row r="59" spans="1:28" x14ac:dyDescent="0.25">
      <c r="A59" s="3" t="s">
        <v>36</v>
      </c>
      <c r="Y59" s="62"/>
    </row>
    <row r="60" spans="1:28" x14ac:dyDescent="0.25">
      <c r="Y60" s="62"/>
    </row>
    <row r="61" spans="1:28" ht="39.75" customHeight="1" x14ac:dyDescent="0.25">
      <c r="A61" s="1004" t="s">
        <v>38</v>
      </c>
      <c r="B61" s="1004"/>
      <c r="C61" s="1004"/>
      <c r="D61" s="1004"/>
      <c r="E61" s="1004"/>
      <c r="F61" s="1004"/>
      <c r="G61" s="1004"/>
      <c r="H61" s="1004"/>
      <c r="I61" s="1004"/>
      <c r="J61" s="1004"/>
      <c r="K61" s="1004"/>
      <c r="L61" s="1004"/>
      <c r="M61" s="1004"/>
      <c r="N61" s="1004"/>
      <c r="O61" s="1004"/>
      <c r="P61" s="88"/>
      <c r="Q61" s="88"/>
      <c r="R61" s="88"/>
      <c r="S61" s="88"/>
      <c r="T61" s="88"/>
      <c r="U61" s="88"/>
      <c r="V61" s="88"/>
      <c r="W61" s="88"/>
      <c r="X61" s="88"/>
      <c r="Y61" s="62"/>
    </row>
    <row r="62" spans="1:28" ht="210.75" customHeight="1" x14ac:dyDescent="0.25">
      <c r="A62" s="1008" t="s">
        <v>51</v>
      </c>
      <c r="B62" s="1005"/>
      <c r="C62" s="1005"/>
      <c r="D62" s="1005"/>
      <c r="E62" s="1005"/>
      <c r="F62" s="1005"/>
      <c r="G62" s="1005"/>
      <c r="H62" s="1005"/>
      <c r="I62" s="1005"/>
      <c r="J62" s="1005"/>
      <c r="K62" s="1005"/>
      <c r="L62" s="1005"/>
      <c r="M62" s="1005"/>
      <c r="N62" s="1005"/>
      <c r="O62" s="1005"/>
      <c r="Y62" s="62"/>
    </row>
    <row r="63" spans="1:28" ht="12.75" customHeight="1" x14ac:dyDescent="0.25">
      <c r="A63" s="89"/>
      <c r="B63" s="89"/>
      <c r="C63" s="89"/>
      <c r="D63" s="89"/>
      <c r="E63" s="89"/>
      <c r="F63" s="89"/>
      <c r="G63" s="89"/>
      <c r="H63" s="89"/>
      <c r="I63" s="89"/>
      <c r="J63" s="89"/>
      <c r="K63" s="89"/>
      <c r="L63" s="89"/>
      <c r="M63" s="89"/>
      <c r="N63" s="89"/>
      <c r="O63" s="89"/>
      <c r="P63" s="89"/>
      <c r="Q63" s="89"/>
      <c r="R63" s="89"/>
      <c r="S63" s="89"/>
      <c r="T63" s="89"/>
      <c r="U63" s="89"/>
      <c r="V63" s="89"/>
      <c r="W63" s="89"/>
      <c r="X63" s="89"/>
      <c r="Y63" s="62"/>
    </row>
  </sheetData>
  <mergeCells count="9">
    <mergeCell ref="B32:AA32"/>
    <mergeCell ref="A61:O61"/>
    <mergeCell ref="A62:O62"/>
    <mergeCell ref="B4:F4"/>
    <mergeCell ref="H4:L4"/>
    <mergeCell ref="N4:R4"/>
    <mergeCell ref="T4:X4"/>
    <mergeCell ref="Z4:AA4"/>
    <mergeCell ref="B6:AA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95"/>
  <sheetViews>
    <sheetView zoomScale="86" zoomScaleNormal="86" zoomScaleSheetLayoutView="100" workbookViewId="0">
      <selection activeCell="V18" sqref="V18"/>
    </sheetView>
  </sheetViews>
  <sheetFormatPr defaultRowHeight="13.2" x14ac:dyDescent="0.25"/>
  <cols>
    <col min="1" max="1" width="27.109375" style="5" customWidth="1"/>
    <col min="2" max="6" width="12.5546875" style="3" customWidth="1"/>
    <col min="7" max="7" width="3.5546875" style="3" customWidth="1"/>
    <col min="8" max="12" width="9.109375" style="3"/>
    <col min="13" max="13" width="3.5546875" style="3" customWidth="1"/>
    <col min="14" max="14" width="12.44140625" style="3" customWidth="1"/>
    <col min="15" max="15" width="11.44140625" style="3" customWidth="1"/>
    <col min="16" max="16" width="12.6640625" style="3" customWidth="1"/>
    <col min="17" max="17" width="11.44140625" style="3" customWidth="1"/>
    <col min="18" max="256" width="9.109375" style="3"/>
    <col min="257" max="257" width="27.109375" style="3" customWidth="1"/>
    <col min="258" max="262" width="12.5546875" style="3" customWidth="1"/>
    <col min="263" max="263" width="3.44140625" style="3" customWidth="1"/>
    <col min="264" max="268" width="9.109375" style="3"/>
    <col min="269" max="269" width="3" style="3" customWidth="1"/>
    <col min="270" max="270" width="11.5546875" style="3" customWidth="1"/>
    <col min="271" max="273" width="11.44140625" style="3" customWidth="1"/>
    <col min="274" max="512" width="9.109375" style="3"/>
    <col min="513" max="513" width="27.109375" style="3" customWidth="1"/>
    <col min="514" max="518" width="12.5546875" style="3" customWidth="1"/>
    <col min="519" max="519" width="3.44140625" style="3" customWidth="1"/>
    <col min="520" max="524" width="9.109375" style="3"/>
    <col min="525" max="525" width="3" style="3" customWidth="1"/>
    <col min="526" max="526" width="11.5546875" style="3" customWidth="1"/>
    <col min="527" max="529" width="11.44140625" style="3" customWidth="1"/>
    <col min="530" max="768" width="9.109375" style="3"/>
    <col min="769" max="769" width="27.109375" style="3" customWidth="1"/>
    <col min="770" max="774" width="12.5546875" style="3" customWidth="1"/>
    <col min="775" max="775" width="3.44140625" style="3" customWidth="1"/>
    <col min="776" max="780" width="9.109375" style="3"/>
    <col min="781" max="781" width="3" style="3" customWidth="1"/>
    <col min="782" max="782" width="11.5546875" style="3" customWidth="1"/>
    <col min="783" max="785" width="11.44140625" style="3" customWidth="1"/>
    <col min="786" max="1024" width="9.109375" style="3"/>
    <col min="1025" max="1025" width="27.109375" style="3" customWidth="1"/>
    <col min="1026" max="1030" width="12.5546875" style="3" customWidth="1"/>
    <col min="1031" max="1031" width="3.44140625" style="3" customWidth="1"/>
    <col min="1032" max="1036" width="9.109375" style="3"/>
    <col min="1037" max="1037" width="3" style="3" customWidth="1"/>
    <col min="1038" max="1038" width="11.5546875" style="3" customWidth="1"/>
    <col min="1039" max="1041" width="11.44140625" style="3" customWidth="1"/>
    <col min="1042" max="1280" width="9.109375" style="3"/>
    <col min="1281" max="1281" width="27.109375" style="3" customWidth="1"/>
    <col min="1282" max="1286" width="12.5546875" style="3" customWidth="1"/>
    <col min="1287" max="1287" width="3.44140625" style="3" customWidth="1"/>
    <col min="1288" max="1292" width="9.109375" style="3"/>
    <col min="1293" max="1293" width="3" style="3" customWidth="1"/>
    <col min="1294" max="1294" width="11.5546875" style="3" customWidth="1"/>
    <col min="1295" max="1297" width="11.44140625" style="3" customWidth="1"/>
    <col min="1298" max="1536" width="9.109375" style="3"/>
    <col min="1537" max="1537" width="27.109375" style="3" customWidth="1"/>
    <col min="1538" max="1542" width="12.5546875" style="3" customWidth="1"/>
    <col min="1543" max="1543" width="3.44140625" style="3" customWidth="1"/>
    <col min="1544" max="1548" width="9.109375" style="3"/>
    <col min="1549" max="1549" width="3" style="3" customWidth="1"/>
    <col min="1550" max="1550" width="11.5546875" style="3" customWidth="1"/>
    <col min="1551" max="1553" width="11.44140625" style="3" customWidth="1"/>
    <col min="1554" max="1792" width="9.109375" style="3"/>
    <col min="1793" max="1793" width="27.109375" style="3" customWidth="1"/>
    <col min="1794" max="1798" width="12.5546875" style="3" customWidth="1"/>
    <col min="1799" max="1799" width="3.44140625" style="3" customWidth="1"/>
    <col min="1800" max="1804" width="9.109375" style="3"/>
    <col min="1805" max="1805" width="3" style="3" customWidth="1"/>
    <col min="1806" max="1806" width="11.5546875" style="3" customWidth="1"/>
    <col min="1807" max="1809" width="11.44140625" style="3" customWidth="1"/>
    <col min="1810" max="2048" width="9.109375" style="3"/>
    <col min="2049" max="2049" width="27.109375" style="3" customWidth="1"/>
    <col min="2050" max="2054" width="12.5546875" style="3" customWidth="1"/>
    <col min="2055" max="2055" width="3.44140625" style="3" customWidth="1"/>
    <col min="2056" max="2060" width="9.109375" style="3"/>
    <col min="2061" max="2061" width="3" style="3" customWidth="1"/>
    <col min="2062" max="2062" width="11.5546875" style="3" customWidth="1"/>
    <col min="2063" max="2065" width="11.44140625" style="3" customWidth="1"/>
    <col min="2066" max="2304" width="9.109375" style="3"/>
    <col min="2305" max="2305" width="27.109375" style="3" customWidth="1"/>
    <col min="2306" max="2310" width="12.5546875" style="3" customWidth="1"/>
    <col min="2311" max="2311" width="3.44140625" style="3" customWidth="1"/>
    <col min="2312" max="2316" width="9.109375" style="3"/>
    <col min="2317" max="2317" width="3" style="3" customWidth="1"/>
    <col min="2318" max="2318" width="11.5546875" style="3" customWidth="1"/>
    <col min="2319" max="2321" width="11.44140625" style="3" customWidth="1"/>
    <col min="2322" max="2560" width="9.109375" style="3"/>
    <col min="2561" max="2561" width="27.109375" style="3" customWidth="1"/>
    <col min="2562" max="2566" width="12.5546875" style="3" customWidth="1"/>
    <col min="2567" max="2567" width="3.44140625" style="3" customWidth="1"/>
    <col min="2568" max="2572" width="9.109375" style="3"/>
    <col min="2573" max="2573" width="3" style="3" customWidth="1"/>
    <col min="2574" max="2574" width="11.5546875" style="3" customWidth="1"/>
    <col min="2575" max="2577" width="11.44140625" style="3" customWidth="1"/>
    <col min="2578" max="2816" width="9.109375" style="3"/>
    <col min="2817" max="2817" width="27.109375" style="3" customWidth="1"/>
    <col min="2818" max="2822" width="12.5546875" style="3" customWidth="1"/>
    <col min="2823" max="2823" width="3.44140625" style="3" customWidth="1"/>
    <col min="2824" max="2828" width="9.109375" style="3"/>
    <col min="2829" max="2829" width="3" style="3" customWidth="1"/>
    <col min="2830" max="2830" width="11.5546875" style="3" customWidth="1"/>
    <col min="2831" max="2833" width="11.44140625" style="3" customWidth="1"/>
    <col min="2834" max="3072" width="9.109375" style="3"/>
    <col min="3073" max="3073" width="27.109375" style="3" customWidth="1"/>
    <col min="3074" max="3078" width="12.5546875" style="3" customWidth="1"/>
    <col min="3079" max="3079" width="3.44140625" style="3" customWidth="1"/>
    <col min="3080" max="3084" width="9.109375" style="3"/>
    <col min="3085" max="3085" width="3" style="3" customWidth="1"/>
    <col min="3086" max="3086" width="11.5546875" style="3" customWidth="1"/>
    <col min="3087" max="3089" width="11.44140625" style="3" customWidth="1"/>
    <col min="3090" max="3328" width="9.109375" style="3"/>
    <col min="3329" max="3329" width="27.109375" style="3" customWidth="1"/>
    <col min="3330" max="3334" width="12.5546875" style="3" customWidth="1"/>
    <col min="3335" max="3335" width="3.44140625" style="3" customWidth="1"/>
    <col min="3336" max="3340" width="9.109375" style="3"/>
    <col min="3341" max="3341" width="3" style="3" customWidth="1"/>
    <col min="3342" max="3342" width="11.5546875" style="3" customWidth="1"/>
    <col min="3343" max="3345" width="11.44140625" style="3" customWidth="1"/>
    <col min="3346" max="3584" width="9.109375" style="3"/>
    <col min="3585" max="3585" width="27.109375" style="3" customWidth="1"/>
    <col min="3586" max="3590" width="12.5546875" style="3" customWidth="1"/>
    <col min="3591" max="3591" width="3.44140625" style="3" customWidth="1"/>
    <col min="3592" max="3596" width="9.109375" style="3"/>
    <col min="3597" max="3597" width="3" style="3" customWidth="1"/>
    <col min="3598" max="3598" width="11.5546875" style="3" customWidth="1"/>
    <col min="3599" max="3601" width="11.44140625" style="3" customWidth="1"/>
    <col min="3602" max="3840" width="9.109375" style="3"/>
    <col min="3841" max="3841" width="27.109375" style="3" customWidth="1"/>
    <col min="3842" max="3846" width="12.5546875" style="3" customWidth="1"/>
    <col min="3847" max="3847" width="3.44140625" style="3" customWidth="1"/>
    <col min="3848" max="3852" width="9.109375" style="3"/>
    <col min="3853" max="3853" width="3" style="3" customWidth="1"/>
    <col min="3854" max="3854" width="11.5546875" style="3" customWidth="1"/>
    <col min="3855" max="3857" width="11.44140625" style="3" customWidth="1"/>
    <col min="3858" max="4096" width="9.109375" style="3"/>
    <col min="4097" max="4097" width="27.109375" style="3" customWidth="1"/>
    <col min="4098" max="4102" width="12.5546875" style="3" customWidth="1"/>
    <col min="4103" max="4103" width="3.44140625" style="3" customWidth="1"/>
    <col min="4104" max="4108" width="9.109375" style="3"/>
    <col min="4109" max="4109" width="3" style="3" customWidth="1"/>
    <col min="4110" max="4110" width="11.5546875" style="3" customWidth="1"/>
    <col min="4111" max="4113" width="11.44140625" style="3" customWidth="1"/>
    <col min="4114" max="4352" width="9.109375" style="3"/>
    <col min="4353" max="4353" width="27.109375" style="3" customWidth="1"/>
    <col min="4354" max="4358" width="12.5546875" style="3" customWidth="1"/>
    <col min="4359" max="4359" width="3.44140625" style="3" customWidth="1"/>
    <col min="4360" max="4364" width="9.109375" style="3"/>
    <col min="4365" max="4365" width="3" style="3" customWidth="1"/>
    <col min="4366" max="4366" width="11.5546875" style="3" customWidth="1"/>
    <col min="4367" max="4369" width="11.44140625" style="3" customWidth="1"/>
    <col min="4370" max="4608" width="9.109375" style="3"/>
    <col min="4609" max="4609" width="27.109375" style="3" customWidth="1"/>
    <col min="4610" max="4614" width="12.5546875" style="3" customWidth="1"/>
    <col min="4615" max="4615" width="3.44140625" style="3" customWidth="1"/>
    <col min="4616" max="4620" width="9.109375" style="3"/>
    <col min="4621" max="4621" width="3" style="3" customWidth="1"/>
    <col min="4622" max="4622" width="11.5546875" style="3" customWidth="1"/>
    <col min="4623" max="4625" width="11.44140625" style="3" customWidth="1"/>
    <col min="4626" max="4864" width="9.109375" style="3"/>
    <col min="4865" max="4865" width="27.109375" style="3" customWidth="1"/>
    <col min="4866" max="4870" width="12.5546875" style="3" customWidth="1"/>
    <col min="4871" max="4871" width="3.44140625" style="3" customWidth="1"/>
    <col min="4872" max="4876" width="9.109375" style="3"/>
    <col min="4877" max="4877" width="3" style="3" customWidth="1"/>
    <col min="4878" max="4878" width="11.5546875" style="3" customWidth="1"/>
    <col min="4879" max="4881" width="11.44140625" style="3" customWidth="1"/>
    <col min="4882" max="5120" width="9.109375" style="3"/>
    <col min="5121" max="5121" width="27.109375" style="3" customWidth="1"/>
    <col min="5122" max="5126" width="12.5546875" style="3" customWidth="1"/>
    <col min="5127" max="5127" width="3.44140625" style="3" customWidth="1"/>
    <col min="5128" max="5132" width="9.109375" style="3"/>
    <col min="5133" max="5133" width="3" style="3" customWidth="1"/>
    <col min="5134" max="5134" width="11.5546875" style="3" customWidth="1"/>
    <col min="5135" max="5137" width="11.44140625" style="3" customWidth="1"/>
    <col min="5138" max="5376" width="9.109375" style="3"/>
    <col min="5377" max="5377" width="27.109375" style="3" customWidth="1"/>
    <col min="5378" max="5382" width="12.5546875" style="3" customWidth="1"/>
    <col min="5383" max="5383" width="3.44140625" style="3" customWidth="1"/>
    <col min="5384" max="5388" width="9.109375" style="3"/>
    <col min="5389" max="5389" width="3" style="3" customWidth="1"/>
    <col min="5390" max="5390" width="11.5546875" style="3" customWidth="1"/>
    <col min="5391" max="5393" width="11.44140625" style="3" customWidth="1"/>
    <col min="5394" max="5632" width="9.109375" style="3"/>
    <col min="5633" max="5633" width="27.109375" style="3" customWidth="1"/>
    <col min="5634" max="5638" width="12.5546875" style="3" customWidth="1"/>
    <col min="5639" max="5639" width="3.44140625" style="3" customWidth="1"/>
    <col min="5640" max="5644" width="9.109375" style="3"/>
    <col min="5645" max="5645" width="3" style="3" customWidth="1"/>
    <col min="5646" max="5646" width="11.5546875" style="3" customWidth="1"/>
    <col min="5647" max="5649" width="11.44140625" style="3" customWidth="1"/>
    <col min="5650" max="5888" width="9.109375" style="3"/>
    <col min="5889" max="5889" width="27.109375" style="3" customWidth="1"/>
    <col min="5890" max="5894" width="12.5546875" style="3" customWidth="1"/>
    <col min="5895" max="5895" width="3.44140625" style="3" customWidth="1"/>
    <col min="5896" max="5900" width="9.109375" style="3"/>
    <col min="5901" max="5901" width="3" style="3" customWidth="1"/>
    <col min="5902" max="5902" width="11.5546875" style="3" customWidth="1"/>
    <col min="5903" max="5905" width="11.44140625" style="3" customWidth="1"/>
    <col min="5906" max="6144" width="9.109375" style="3"/>
    <col min="6145" max="6145" width="27.109375" style="3" customWidth="1"/>
    <col min="6146" max="6150" width="12.5546875" style="3" customWidth="1"/>
    <col min="6151" max="6151" width="3.44140625" style="3" customWidth="1"/>
    <col min="6152" max="6156" width="9.109375" style="3"/>
    <col min="6157" max="6157" width="3" style="3" customWidth="1"/>
    <col min="6158" max="6158" width="11.5546875" style="3" customWidth="1"/>
    <col min="6159" max="6161" width="11.44140625" style="3" customWidth="1"/>
    <col min="6162" max="6400" width="9.109375" style="3"/>
    <col min="6401" max="6401" width="27.109375" style="3" customWidth="1"/>
    <col min="6402" max="6406" width="12.5546875" style="3" customWidth="1"/>
    <col min="6407" max="6407" width="3.44140625" style="3" customWidth="1"/>
    <col min="6408" max="6412" width="9.109375" style="3"/>
    <col min="6413" max="6413" width="3" style="3" customWidth="1"/>
    <col min="6414" max="6414" width="11.5546875" style="3" customWidth="1"/>
    <col min="6415" max="6417" width="11.44140625" style="3" customWidth="1"/>
    <col min="6418" max="6656" width="9.109375" style="3"/>
    <col min="6657" max="6657" width="27.109375" style="3" customWidth="1"/>
    <col min="6658" max="6662" width="12.5546875" style="3" customWidth="1"/>
    <col min="6663" max="6663" width="3.44140625" style="3" customWidth="1"/>
    <col min="6664" max="6668" width="9.109375" style="3"/>
    <col min="6669" max="6669" width="3" style="3" customWidth="1"/>
    <col min="6670" max="6670" width="11.5546875" style="3" customWidth="1"/>
    <col min="6671" max="6673" width="11.44140625" style="3" customWidth="1"/>
    <col min="6674" max="6912" width="9.109375" style="3"/>
    <col min="6913" max="6913" width="27.109375" style="3" customWidth="1"/>
    <col min="6914" max="6918" width="12.5546875" style="3" customWidth="1"/>
    <col min="6919" max="6919" width="3.44140625" style="3" customWidth="1"/>
    <col min="6920" max="6924" width="9.109375" style="3"/>
    <col min="6925" max="6925" width="3" style="3" customWidth="1"/>
    <col min="6926" max="6926" width="11.5546875" style="3" customWidth="1"/>
    <col min="6927" max="6929" width="11.44140625" style="3" customWidth="1"/>
    <col min="6930" max="7168" width="9.109375" style="3"/>
    <col min="7169" max="7169" width="27.109375" style="3" customWidth="1"/>
    <col min="7170" max="7174" width="12.5546875" style="3" customWidth="1"/>
    <col min="7175" max="7175" width="3.44140625" style="3" customWidth="1"/>
    <col min="7176" max="7180" width="9.109375" style="3"/>
    <col min="7181" max="7181" width="3" style="3" customWidth="1"/>
    <col min="7182" max="7182" width="11.5546875" style="3" customWidth="1"/>
    <col min="7183" max="7185" width="11.44140625" style="3" customWidth="1"/>
    <col min="7186" max="7424" width="9.109375" style="3"/>
    <col min="7425" max="7425" width="27.109375" style="3" customWidth="1"/>
    <col min="7426" max="7430" width="12.5546875" style="3" customWidth="1"/>
    <col min="7431" max="7431" width="3.44140625" style="3" customWidth="1"/>
    <col min="7432" max="7436" width="9.109375" style="3"/>
    <col min="7437" max="7437" width="3" style="3" customWidth="1"/>
    <col min="7438" max="7438" width="11.5546875" style="3" customWidth="1"/>
    <col min="7439" max="7441" width="11.44140625" style="3" customWidth="1"/>
    <col min="7442" max="7680" width="9.109375" style="3"/>
    <col min="7681" max="7681" width="27.109375" style="3" customWidth="1"/>
    <col min="7682" max="7686" width="12.5546875" style="3" customWidth="1"/>
    <col min="7687" max="7687" width="3.44140625" style="3" customWidth="1"/>
    <col min="7688" max="7692" width="9.109375" style="3"/>
    <col min="7693" max="7693" width="3" style="3" customWidth="1"/>
    <col min="7694" max="7694" width="11.5546875" style="3" customWidth="1"/>
    <col min="7695" max="7697" width="11.44140625" style="3" customWidth="1"/>
    <col min="7698" max="7936" width="9.109375" style="3"/>
    <col min="7937" max="7937" width="27.109375" style="3" customWidth="1"/>
    <col min="7938" max="7942" width="12.5546875" style="3" customWidth="1"/>
    <col min="7943" max="7943" width="3.44140625" style="3" customWidth="1"/>
    <col min="7944" max="7948" width="9.109375" style="3"/>
    <col min="7949" max="7949" width="3" style="3" customWidth="1"/>
    <col min="7950" max="7950" width="11.5546875" style="3" customWidth="1"/>
    <col min="7951" max="7953" width="11.44140625" style="3" customWidth="1"/>
    <col min="7954" max="8192" width="9.109375" style="3"/>
    <col min="8193" max="8193" width="27.109375" style="3" customWidth="1"/>
    <col min="8194" max="8198" width="12.5546875" style="3" customWidth="1"/>
    <col min="8199" max="8199" width="3.44140625" style="3" customWidth="1"/>
    <col min="8200" max="8204" width="9.109375" style="3"/>
    <col min="8205" max="8205" width="3" style="3" customWidth="1"/>
    <col min="8206" max="8206" width="11.5546875" style="3" customWidth="1"/>
    <col min="8207" max="8209" width="11.44140625" style="3" customWidth="1"/>
    <col min="8210" max="8448" width="9.109375" style="3"/>
    <col min="8449" max="8449" width="27.109375" style="3" customWidth="1"/>
    <col min="8450" max="8454" width="12.5546875" style="3" customWidth="1"/>
    <col min="8455" max="8455" width="3.44140625" style="3" customWidth="1"/>
    <col min="8456" max="8460" width="9.109375" style="3"/>
    <col min="8461" max="8461" width="3" style="3" customWidth="1"/>
    <col min="8462" max="8462" width="11.5546875" style="3" customWidth="1"/>
    <col min="8463" max="8465" width="11.44140625" style="3" customWidth="1"/>
    <col min="8466" max="8704" width="9.109375" style="3"/>
    <col min="8705" max="8705" width="27.109375" style="3" customWidth="1"/>
    <col min="8706" max="8710" width="12.5546875" style="3" customWidth="1"/>
    <col min="8711" max="8711" width="3.44140625" style="3" customWidth="1"/>
    <col min="8712" max="8716" width="9.109375" style="3"/>
    <col min="8717" max="8717" width="3" style="3" customWidth="1"/>
    <col min="8718" max="8718" width="11.5546875" style="3" customWidth="1"/>
    <col min="8719" max="8721" width="11.44140625" style="3" customWidth="1"/>
    <col min="8722" max="8960" width="9.109375" style="3"/>
    <col min="8961" max="8961" width="27.109375" style="3" customWidth="1"/>
    <col min="8962" max="8966" width="12.5546875" style="3" customWidth="1"/>
    <col min="8967" max="8967" width="3.44140625" style="3" customWidth="1"/>
    <col min="8968" max="8972" width="9.109375" style="3"/>
    <col min="8973" max="8973" width="3" style="3" customWidth="1"/>
    <col min="8974" max="8974" width="11.5546875" style="3" customWidth="1"/>
    <col min="8975" max="8977" width="11.44140625" style="3" customWidth="1"/>
    <col min="8978" max="9216" width="9.109375" style="3"/>
    <col min="9217" max="9217" width="27.109375" style="3" customWidth="1"/>
    <col min="9218" max="9222" width="12.5546875" style="3" customWidth="1"/>
    <col min="9223" max="9223" width="3.44140625" style="3" customWidth="1"/>
    <col min="9224" max="9228" width="9.109375" style="3"/>
    <col min="9229" max="9229" width="3" style="3" customWidth="1"/>
    <col min="9230" max="9230" width="11.5546875" style="3" customWidth="1"/>
    <col min="9231" max="9233" width="11.44140625" style="3" customWidth="1"/>
    <col min="9234" max="9472" width="9.109375" style="3"/>
    <col min="9473" max="9473" width="27.109375" style="3" customWidth="1"/>
    <col min="9474" max="9478" width="12.5546875" style="3" customWidth="1"/>
    <col min="9479" max="9479" width="3.44140625" style="3" customWidth="1"/>
    <col min="9480" max="9484" width="9.109375" style="3"/>
    <col min="9485" max="9485" width="3" style="3" customWidth="1"/>
    <col min="9486" max="9486" width="11.5546875" style="3" customWidth="1"/>
    <col min="9487" max="9489" width="11.44140625" style="3" customWidth="1"/>
    <col min="9490" max="9728" width="9.109375" style="3"/>
    <col min="9729" max="9729" width="27.109375" style="3" customWidth="1"/>
    <col min="9730" max="9734" width="12.5546875" style="3" customWidth="1"/>
    <col min="9735" max="9735" width="3.44140625" style="3" customWidth="1"/>
    <col min="9736" max="9740" width="9.109375" style="3"/>
    <col min="9741" max="9741" width="3" style="3" customWidth="1"/>
    <col min="9742" max="9742" width="11.5546875" style="3" customWidth="1"/>
    <col min="9743" max="9745" width="11.44140625" style="3" customWidth="1"/>
    <col min="9746" max="9984" width="9.109375" style="3"/>
    <col min="9985" max="9985" width="27.109375" style="3" customWidth="1"/>
    <col min="9986" max="9990" width="12.5546875" style="3" customWidth="1"/>
    <col min="9991" max="9991" width="3.44140625" style="3" customWidth="1"/>
    <col min="9992" max="9996" width="9.109375" style="3"/>
    <col min="9997" max="9997" width="3" style="3" customWidth="1"/>
    <col min="9998" max="9998" width="11.5546875" style="3" customWidth="1"/>
    <col min="9999" max="10001" width="11.44140625" style="3" customWidth="1"/>
    <col min="10002" max="10240" width="9.109375" style="3"/>
    <col min="10241" max="10241" width="27.109375" style="3" customWidth="1"/>
    <col min="10242" max="10246" width="12.5546875" style="3" customWidth="1"/>
    <col min="10247" max="10247" width="3.44140625" style="3" customWidth="1"/>
    <col min="10248" max="10252" width="9.109375" style="3"/>
    <col min="10253" max="10253" width="3" style="3" customWidth="1"/>
    <col min="10254" max="10254" width="11.5546875" style="3" customWidth="1"/>
    <col min="10255" max="10257" width="11.44140625" style="3" customWidth="1"/>
    <col min="10258" max="10496" width="9.109375" style="3"/>
    <col min="10497" max="10497" width="27.109375" style="3" customWidth="1"/>
    <col min="10498" max="10502" width="12.5546875" style="3" customWidth="1"/>
    <col min="10503" max="10503" width="3.44140625" style="3" customWidth="1"/>
    <col min="10504" max="10508" width="9.109375" style="3"/>
    <col min="10509" max="10509" width="3" style="3" customWidth="1"/>
    <col min="10510" max="10510" width="11.5546875" style="3" customWidth="1"/>
    <col min="10511" max="10513" width="11.44140625" style="3" customWidth="1"/>
    <col min="10514" max="10752" width="9.109375" style="3"/>
    <col min="10753" max="10753" width="27.109375" style="3" customWidth="1"/>
    <col min="10754" max="10758" width="12.5546875" style="3" customWidth="1"/>
    <col min="10759" max="10759" width="3.44140625" style="3" customWidth="1"/>
    <col min="10760" max="10764" width="9.109375" style="3"/>
    <col min="10765" max="10765" width="3" style="3" customWidth="1"/>
    <col min="10766" max="10766" width="11.5546875" style="3" customWidth="1"/>
    <col min="10767" max="10769" width="11.44140625" style="3" customWidth="1"/>
    <col min="10770" max="11008" width="9.109375" style="3"/>
    <col min="11009" max="11009" width="27.109375" style="3" customWidth="1"/>
    <col min="11010" max="11014" width="12.5546875" style="3" customWidth="1"/>
    <col min="11015" max="11015" width="3.44140625" style="3" customWidth="1"/>
    <col min="11016" max="11020" width="9.109375" style="3"/>
    <col min="11021" max="11021" width="3" style="3" customWidth="1"/>
    <col min="11022" max="11022" width="11.5546875" style="3" customWidth="1"/>
    <col min="11023" max="11025" width="11.44140625" style="3" customWidth="1"/>
    <col min="11026" max="11264" width="9.109375" style="3"/>
    <col min="11265" max="11265" width="27.109375" style="3" customWidth="1"/>
    <col min="11266" max="11270" width="12.5546875" style="3" customWidth="1"/>
    <col min="11271" max="11271" width="3.44140625" style="3" customWidth="1"/>
    <col min="11272" max="11276" width="9.109375" style="3"/>
    <col min="11277" max="11277" width="3" style="3" customWidth="1"/>
    <col min="11278" max="11278" width="11.5546875" style="3" customWidth="1"/>
    <col min="11279" max="11281" width="11.44140625" style="3" customWidth="1"/>
    <col min="11282" max="11520" width="9.109375" style="3"/>
    <col min="11521" max="11521" width="27.109375" style="3" customWidth="1"/>
    <col min="11522" max="11526" width="12.5546875" style="3" customWidth="1"/>
    <col min="11527" max="11527" width="3.44140625" style="3" customWidth="1"/>
    <col min="11528" max="11532" width="9.109375" style="3"/>
    <col min="11533" max="11533" width="3" style="3" customWidth="1"/>
    <col min="11534" max="11534" width="11.5546875" style="3" customWidth="1"/>
    <col min="11535" max="11537" width="11.44140625" style="3" customWidth="1"/>
    <col min="11538" max="11776" width="9.109375" style="3"/>
    <col min="11777" max="11777" width="27.109375" style="3" customWidth="1"/>
    <col min="11778" max="11782" width="12.5546875" style="3" customWidth="1"/>
    <col min="11783" max="11783" width="3.44140625" style="3" customWidth="1"/>
    <col min="11784" max="11788" width="9.109375" style="3"/>
    <col min="11789" max="11789" width="3" style="3" customWidth="1"/>
    <col min="11790" max="11790" width="11.5546875" style="3" customWidth="1"/>
    <col min="11791" max="11793" width="11.44140625" style="3" customWidth="1"/>
    <col min="11794" max="12032" width="9.109375" style="3"/>
    <col min="12033" max="12033" width="27.109375" style="3" customWidth="1"/>
    <col min="12034" max="12038" width="12.5546875" style="3" customWidth="1"/>
    <col min="12039" max="12039" width="3.44140625" style="3" customWidth="1"/>
    <col min="12040" max="12044" width="9.109375" style="3"/>
    <col min="12045" max="12045" width="3" style="3" customWidth="1"/>
    <col min="12046" max="12046" width="11.5546875" style="3" customWidth="1"/>
    <col min="12047" max="12049" width="11.44140625" style="3" customWidth="1"/>
    <col min="12050" max="12288" width="9.109375" style="3"/>
    <col min="12289" max="12289" width="27.109375" style="3" customWidth="1"/>
    <col min="12290" max="12294" width="12.5546875" style="3" customWidth="1"/>
    <col min="12295" max="12295" width="3.44140625" style="3" customWidth="1"/>
    <col min="12296" max="12300" width="9.109375" style="3"/>
    <col min="12301" max="12301" width="3" style="3" customWidth="1"/>
    <col min="12302" max="12302" width="11.5546875" style="3" customWidth="1"/>
    <col min="12303" max="12305" width="11.44140625" style="3" customWidth="1"/>
    <col min="12306" max="12544" width="9.109375" style="3"/>
    <col min="12545" max="12545" width="27.109375" style="3" customWidth="1"/>
    <col min="12546" max="12550" width="12.5546875" style="3" customWidth="1"/>
    <col min="12551" max="12551" width="3.44140625" style="3" customWidth="1"/>
    <col min="12552" max="12556" width="9.109375" style="3"/>
    <col min="12557" max="12557" width="3" style="3" customWidth="1"/>
    <col min="12558" max="12558" width="11.5546875" style="3" customWidth="1"/>
    <col min="12559" max="12561" width="11.44140625" style="3" customWidth="1"/>
    <col min="12562" max="12800" width="9.109375" style="3"/>
    <col min="12801" max="12801" width="27.109375" style="3" customWidth="1"/>
    <col min="12802" max="12806" width="12.5546875" style="3" customWidth="1"/>
    <col min="12807" max="12807" width="3.44140625" style="3" customWidth="1"/>
    <col min="12808" max="12812" width="9.109375" style="3"/>
    <col min="12813" max="12813" width="3" style="3" customWidth="1"/>
    <col min="12814" max="12814" width="11.5546875" style="3" customWidth="1"/>
    <col min="12815" max="12817" width="11.44140625" style="3" customWidth="1"/>
    <col min="12818" max="13056" width="9.109375" style="3"/>
    <col min="13057" max="13057" width="27.109375" style="3" customWidth="1"/>
    <col min="13058" max="13062" width="12.5546875" style="3" customWidth="1"/>
    <col min="13063" max="13063" width="3.44140625" style="3" customWidth="1"/>
    <col min="13064" max="13068" width="9.109375" style="3"/>
    <col min="13069" max="13069" width="3" style="3" customWidth="1"/>
    <col min="13070" max="13070" width="11.5546875" style="3" customWidth="1"/>
    <col min="13071" max="13073" width="11.44140625" style="3" customWidth="1"/>
    <col min="13074" max="13312" width="9.109375" style="3"/>
    <col min="13313" max="13313" width="27.109375" style="3" customWidth="1"/>
    <col min="13314" max="13318" width="12.5546875" style="3" customWidth="1"/>
    <col min="13319" max="13319" width="3.44140625" style="3" customWidth="1"/>
    <col min="13320" max="13324" width="9.109375" style="3"/>
    <col min="13325" max="13325" width="3" style="3" customWidth="1"/>
    <col min="13326" max="13326" width="11.5546875" style="3" customWidth="1"/>
    <col min="13327" max="13329" width="11.44140625" style="3" customWidth="1"/>
    <col min="13330" max="13568" width="9.109375" style="3"/>
    <col min="13569" max="13569" width="27.109375" style="3" customWidth="1"/>
    <col min="13570" max="13574" width="12.5546875" style="3" customWidth="1"/>
    <col min="13575" max="13575" width="3.44140625" style="3" customWidth="1"/>
    <col min="13576" max="13580" width="9.109375" style="3"/>
    <col min="13581" max="13581" width="3" style="3" customWidth="1"/>
    <col min="13582" max="13582" width="11.5546875" style="3" customWidth="1"/>
    <col min="13583" max="13585" width="11.44140625" style="3" customWidth="1"/>
    <col min="13586" max="13824" width="9.109375" style="3"/>
    <col min="13825" max="13825" width="27.109375" style="3" customWidth="1"/>
    <col min="13826" max="13830" width="12.5546875" style="3" customWidth="1"/>
    <col min="13831" max="13831" width="3.44140625" style="3" customWidth="1"/>
    <col min="13832" max="13836" width="9.109375" style="3"/>
    <col min="13837" max="13837" width="3" style="3" customWidth="1"/>
    <col min="13838" max="13838" width="11.5546875" style="3" customWidth="1"/>
    <col min="13839" max="13841" width="11.44140625" style="3" customWidth="1"/>
    <col min="13842" max="14080" width="9.109375" style="3"/>
    <col min="14081" max="14081" width="27.109375" style="3" customWidth="1"/>
    <col min="14082" max="14086" width="12.5546875" style="3" customWidth="1"/>
    <col min="14087" max="14087" width="3.44140625" style="3" customWidth="1"/>
    <col min="14088" max="14092" width="9.109375" style="3"/>
    <col min="14093" max="14093" width="3" style="3" customWidth="1"/>
    <col min="14094" max="14094" width="11.5546875" style="3" customWidth="1"/>
    <col min="14095" max="14097" width="11.44140625" style="3" customWidth="1"/>
    <col min="14098" max="14336" width="9.109375" style="3"/>
    <col min="14337" max="14337" width="27.109375" style="3" customWidth="1"/>
    <col min="14338" max="14342" width="12.5546875" style="3" customWidth="1"/>
    <col min="14343" max="14343" width="3.44140625" style="3" customWidth="1"/>
    <col min="14344" max="14348" width="9.109375" style="3"/>
    <col min="14349" max="14349" width="3" style="3" customWidth="1"/>
    <col min="14350" max="14350" width="11.5546875" style="3" customWidth="1"/>
    <col min="14351" max="14353" width="11.44140625" style="3" customWidth="1"/>
    <col min="14354" max="14592" width="9.109375" style="3"/>
    <col min="14593" max="14593" width="27.109375" style="3" customWidth="1"/>
    <col min="14594" max="14598" width="12.5546875" style="3" customWidth="1"/>
    <col min="14599" max="14599" width="3.44140625" style="3" customWidth="1"/>
    <col min="14600" max="14604" width="9.109375" style="3"/>
    <col min="14605" max="14605" width="3" style="3" customWidth="1"/>
    <col min="14606" max="14606" width="11.5546875" style="3" customWidth="1"/>
    <col min="14607" max="14609" width="11.44140625" style="3" customWidth="1"/>
    <col min="14610" max="14848" width="9.109375" style="3"/>
    <col min="14849" max="14849" width="27.109375" style="3" customWidth="1"/>
    <col min="14850" max="14854" width="12.5546875" style="3" customWidth="1"/>
    <col min="14855" max="14855" width="3.44140625" style="3" customWidth="1"/>
    <col min="14856" max="14860" width="9.109375" style="3"/>
    <col min="14861" max="14861" width="3" style="3" customWidth="1"/>
    <col min="14862" max="14862" width="11.5546875" style="3" customWidth="1"/>
    <col min="14863" max="14865" width="11.44140625" style="3" customWidth="1"/>
    <col min="14866" max="15104" width="9.109375" style="3"/>
    <col min="15105" max="15105" width="27.109375" style="3" customWidth="1"/>
    <col min="15106" max="15110" width="12.5546875" style="3" customWidth="1"/>
    <col min="15111" max="15111" width="3.44140625" style="3" customWidth="1"/>
    <col min="15112" max="15116" width="9.109375" style="3"/>
    <col min="15117" max="15117" width="3" style="3" customWidth="1"/>
    <col min="15118" max="15118" width="11.5546875" style="3" customWidth="1"/>
    <col min="15119" max="15121" width="11.44140625" style="3" customWidth="1"/>
    <col min="15122" max="15360" width="9.109375" style="3"/>
    <col min="15361" max="15361" width="27.109375" style="3" customWidth="1"/>
    <col min="15362" max="15366" width="12.5546875" style="3" customWidth="1"/>
    <col min="15367" max="15367" width="3.44140625" style="3" customWidth="1"/>
    <col min="15368" max="15372" width="9.109375" style="3"/>
    <col min="15373" max="15373" width="3" style="3" customWidth="1"/>
    <col min="15374" max="15374" width="11.5546875" style="3" customWidth="1"/>
    <col min="15375" max="15377" width="11.44140625" style="3" customWidth="1"/>
    <col min="15378" max="15616" width="9.109375" style="3"/>
    <col min="15617" max="15617" width="27.109375" style="3" customWidth="1"/>
    <col min="15618" max="15622" width="12.5546875" style="3" customWidth="1"/>
    <col min="15623" max="15623" width="3.44140625" style="3" customWidth="1"/>
    <col min="15624" max="15628" width="9.109375" style="3"/>
    <col min="15629" max="15629" width="3" style="3" customWidth="1"/>
    <col min="15630" max="15630" width="11.5546875" style="3" customWidth="1"/>
    <col min="15631" max="15633" width="11.44140625" style="3" customWidth="1"/>
    <col min="15634" max="15872" width="9.109375" style="3"/>
    <col min="15873" max="15873" width="27.109375" style="3" customWidth="1"/>
    <col min="15874" max="15878" width="12.5546875" style="3" customWidth="1"/>
    <col min="15879" max="15879" width="3.44140625" style="3" customWidth="1"/>
    <col min="15880" max="15884" width="9.109375" style="3"/>
    <col min="15885" max="15885" width="3" style="3" customWidth="1"/>
    <col min="15886" max="15886" width="11.5546875" style="3" customWidth="1"/>
    <col min="15887" max="15889" width="11.44140625" style="3" customWidth="1"/>
    <col min="15890" max="16128" width="9.109375" style="3"/>
    <col min="16129" max="16129" width="27.109375" style="3" customWidth="1"/>
    <col min="16130" max="16134" width="12.5546875" style="3" customWidth="1"/>
    <col min="16135" max="16135" width="3.44140625" style="3" customWidth="1"/>
    <col min="16136" max="16140" width="9.109375" style="3"/>
    <col min="16141" max="16141" width="3" style="3" customWidth="1"/>
    <col min="16142" max="16142" width="11.5546875" style="3" customWidth="1"/>
    <col min="16143" max="16145" width="11.44140625" style="3" customWidth="1"/>
    <col min="16146" max="16384" width="9.109375" style="3"/>
  </cols>
  <sheetData>
    <row r="1" spans="1:39" ht="19.2" x14ac:dyDescent="0.25">
      <c r="A1" s="882" t="s">
        <v>279</v>
      </c>
      <c r="B1" s="2"/>
      <c r="C1" s="2"/>
      <c r="D1" s="2"/>
      <c r="E1" s="2"/>
      <c r="F1" s="2"/>
      <c r="G1" s="2"/>
    </row>
    <row r="2" spans="1:39" x14ac:dyDescent="0.25">
      <c r="B2" s="5"/>
      <c r="C2" s="5"/>
      <c r="D2" s="5"/>
      <c r="E2" s="5"/>
      <c r="F2" s="5"/>
      <c r="G2" s="5"/>
    </row>
    <row r="3" spans="1:39" ht="13.8" thickBot="1" x14ac:dyDescent="0.3">
      <c r="A3" s="36" t="s">
        <v>1</v>
      </c>
      <c r="B3" s="65"/>
      <c r="C3" s="65"/>
      <c r="D3" s="65"/>
      <c r="E3" s="65"/>
      <c r="F3" s="65"/>
      <c r="G3" s="65"/>
      <c r="H3" s="65"/>
      <c r="I3" s="65"/>
      <c r="J3" s="65"/>
      <c r="K3" s="65"/>
      <c r="L3" s="65"/>
      <c r="M3" s="65"/>
      <c r="N3" s="65"/>
      <c r="O3" s="86" t="s">
        <v>2</v>
      </c>
      <c r="P3" s="86"/>
      <c r="Q3" s="86"/>
    </row>
    <row r="4" spans="1:39" x14ac:dyDescent="0.25">
      <c r="A4" s="14"/>
      <c r="B4" s="952" t="s">
        <v>3</v>
      </c>
      <c r="C4" s="952" t="s">
        <v>4</v>
      </c>
      <c r="D4" s="952" t="s">
        <v>5</v>
      </c>
      <c r="E4" s="952" t="s">
        <v>6</v>
      </c>
      <c r="F4" s="952" t="s">
        <v>7</v>
      </c>
      <c r="G4" s="837"/>
      <c r="H4" s="1014" t="s">
        <v>8</v>
      </c>
      <c r="I4" s="1014"/>
      <c r="J4" s="1014"/>
      <c r="K4" s="1014"/>
      <c r="L4" s="1014"/>
      <c r="M4" s="835"/>
      <c r="N4" s="1015" t="s">
        <v>286</v>
      </c>
      <c r="O4" s="1015" t="s">
        <v>280</v>
      </c>
      <c r="P4" s="1015" t="s">
        <v>287</v>
      </c>
      <c r="Q4" s="1015" t="s">
        <v>288</v>
      </c>
      <c r="R4" s="9"/>
      <c r="S4" s="9"/>
      <c r="T4" s="9"/>
      <c r="U4" s="9"/>
      <c r="V4" s="2"/>
      <c r="W4" s="1011"/>
      <c r="X4" s="1011"/>
      <c r="Y4" s="1011"/>
      <c r="Z4" s="1011"/>
      <c r="AA4" s="1011"/>
      <c r="AC4" s="1011"/>
      <c r="AD4" s="1011"/>
      <c r="AE4" s="1011"/>
      <c r="AF4" s="1011"/>
      <c r="AG4" s="1011"/>
      <c r="AI4" s="1011"/>
      <c r="AJ4" s="1011"/>
      <c r="AK4" s="1011"/>
      <c r="AL4" s="1011"/>
      <c r="AM4" s="1011"/>
    </row>
    <row r="5" spans="1:39" ht="15.75" customHeight="1" x14ac:dyDescent="0.25">
      <c r="A5" s="12"/>
      <c r="B5" s="68">
        <v>2016</v>
      </c>
      <c r="C5" s="68">
        <v>2016</v>
      </c>
      <c r="D5" s="68">
        <v>2016</v>
      </c>
      <c r="E5" s="68">
        <v>2016</v>
      </c>
      <c r="F5" s="68">
        <v>2016</v>
      </c>
      <c r="G5" s="11"/>
      <c r="H5" s="951">
        <v>2012</v>
      </c>
      <c r="I5" s="951">
        <v>2013</v>
      </c>
      <c r="J5" s="951">
        <v>2014</v>
      </c>
      <c r="K5" s="951">
        <v>2015</v>
      </c>
      <c r="L5" s="951">
        <v>2016</v>
      </c>
      <c r="M5" s="12"/>
      <c r="N5" s="1016"/>
      <c r="O5" s="1016"/>
      <c r="P5" s="1016"/>
      <c r="Q5" s="1016"/>
      <c r="R5" s="2"/>
      <c r="S5" s="2"/>
      <c r="T5" s="2"/>
      <c r="U5" s="2"/>
      <c r="V5" s="2"/>
      <c r="W5" s="2"/>
      <c r="X5" s="2"/>
      <c r="Y5" s="2"/>
      <c r="Z5" s="2"/>
      <c r="AA5" s="2"/>
      <c r="AC5" s="2"/>
      <c r="AD5" s="2"/>
      <c r="AE5" s="2"/>
      <c r="AF5" s="2"/>
      <c r="AG5" s="2"/>
      <c r="AI5" s="2"/>
      <c r="AJ5" s="2"/>
      <c r="AK5" s="2"/>
      <c r="AL5" s="2"/>
      <c r="AM5" s="2"/>
    </row>
    <row r="6" spans="1:39" ht="15.75" customHeight="1" x14ac:dyDescent="0.25">
      <c r="A6" s="445"/>
      <c r="B6" s="1012" t="s">
        <v>9</v>
      </c>
      <c r="C6" s="1012"/>
      <c r="D6" s="1012"/>
      <c r="E6" s="1012"/>
      <c r="F6" s="1012"/>
      <c r="G6" s="1012"/>
      <c r="H6" s="1012"/>
      <c r="I6" s="1012"/>
      <c r="J6" s="1012"/>
      <c r="K6" s="1012"/>
      <c r="L6" s="1012"/>
      <c r="M6" s="1012"/>
      <c r="N6" s="1012"/>
      <c r="O6" s="1012"/>
      <c r="P6" s="835"/>
      <c r="Q6" s="838"/>
      <c r="R6" s="2"/>
      <c r="S6" s="2"/>
      <c r="T6" s="2"/>
      <c r="U6" s="2"/>
      <c r="V6" s="2"/>
      <c r="W6" s="2"/>
      <c r="X6" s="2"/>
      <c r="Y6" s="2"/>
      <c r="Z6" s="2"/>
      <c r="AA6" s="2"/>
      <c r="AC6" s="2"/>
      <c r="AD6" s="2"/>
      <c r="AE6" s="2"/>
      <c r="AF6" s="2"/>
      <c r="AG6" s="2"/>
      <c r="AI6" s="2"/>
      <c r="AJ6" s="2"/>
      <c r="AK6" s="2"/>
      <c r="AL6" s="2"/>
      <c r="AM6" s="2"/>
    </row>
    <row r="7" spans="1:39" ht="15.75" customHeight="1" x14ac:dyDescent="0.25">
      <c r="A7" s="14" t="s">
        <v>136</v>
      </c>
      <c r="M7" s="5"/>
      <c r="R7" s="2"/>
      <c r="S7" s="2"/>
      <c r="T7" s="2"/>
      <c r="U7" s="2"/>
      <c r="V7" s="2"/>
      <c r="W7" s="2"/>
      <c r="X7" s="2"/>
      <c r="Y7" s="2"/>
      <c r="Z7" s="2"/>
      <c r="AA7" s="2"/>
      <c r="AC7" s="2"/>
      <c r="AD7" s="2"/>
      <c r="AE7" s="2"/>
      <c r="AF7" s="2"/>
      <c r="AG7" s="2"/>
      <c r="AI7" s="2"/>
      <c r="AJ7" s="2"/>
      <c r="AK7" s="2"/>
      <c r="AL7" s="2"/>
      <c r="AM7" s="2"/>
    </row>
    <row r="8" spans="1:39" ht="15.75" customHeight="1" x14ac:dyDescent="0.25">
      <c r="A8" s="11"/>
      <c r="B8" s="761">
        <f>B10+B11</f>
        <v>1601</v>
      </c>
      <c r="C8" s="761">
        <f>C10+C11</f>
        <v>1078</v>
      </c>
      <c r="D8" s="761">
        <f>D10+D11</f>
        <v>16696</v>
      </c>
      <c r="E8" s="761">
        <f>E10+E11</f>
        <v>45909</v>
      </c>
      <c r="F8" s="761">
        <f>F10+F11</f>
        <v>3164</v>
      </c>
      <c r="G8" s="156"/>
      <c r="H8" s="761">
        <f>H10+H11</f>
        <v>70880</v>
      </c>
      <c r="I8" s="761">
        <f>I10+I11</f>
        <v>67087</v>
      </c>
      <c r="J8" s="761">
        <f>J10+J11</f>
        <v>62374</v>
      </c>
      <c r="K8" s="761">
        <f>K10+K11</f>
        <v>70040</v>
      </c>
      <c r="L8" s="761">
        <f>L10+L11</f>
        <v>68448</v>
      </c>
      <c r="M8" s="14"/>
      <c r="N8" s="761">
        <f>SUM(L8-H8)</f>
        <v>-2432</v>
      </c>
      <c r="O8" s="962">
        <f>SUM(L8-H8)/H8</f>
        <v>-3.4311512415349889E-2</v>
      </c>
      <c r="P8" s="761">
        <f>L8-K8</f>
        <v>-1592</v>
      </c>
      <c r="Q8" s="962">
        <f>SUM(L8-K8)/K8</f>
        <v>-2.2729868646487721E-2</v>
      </c>
      <c r="R8" s="2"/>
      <c r="S8" s="2"/>
      <c r="T8" s="2"/>
      <c r="U8" s="2"/>
      <c r="V8" s="2"/>
      <c r="W8" s="2"/>
      <c r="X8" s="2"/>
      <c r="Y8" s="2"/>
      <c r="Z8" s="2"/>
      <c r="AA8" s="2"/>
      <c r="AC8" s="2"/>
      <c r="AD8" s="2"/>
      <c r="AE8" s="2"/>
      <c r="AF8" s="2"/>
      <c r="AG8" s="2"/>
      <c r="AI8" s="2"/>
      <c r="AJ8" s="2"/>
      <c r="AK8" s="2"/>
      <c r="AL8" s="2"/>
      <c r="AM8" s="2"/>
    </row>
    <row r="9" spans="1:39" x14ac:dyDescent="0.25">
      <c r="A9" s="14" t="s">
        <v>10</v>
      </c>
      <c r="B9" s="472"/>
      <c r="C9" s="472"/>
      <c r="D9" s="472"/>
      <c r="E9" s="472"/>
      <c r="F9" s="472"/>
      <c r="G9" s="14"/>
      <c r="H9" s="7"/>
      <c r="I9" s="7"/>
      <c r="J9" s="7"/>
      <c r="K9" s="7"/>
      <c r="L9" s="7"/>
      <c r="M9" s="5"/>
      <c r="N9" s="7"/>
      <c r="O9" s="963"/>
      <c r="P9" s="7"/>
      <c r="Q9" s="963"/>
    </row>
    <row r="10" spans="1:39" x14ac:dyDescent="0.25">
      <c r="A10" s="66" t="s">
        <v>11</v>
      </c>
      <c r="B10" s="759">
        <v>921</v>
      </c>
      <c r="C10" s="759">
        <v>620</v>
      </c>
      <c r="D10" s="759">
        <v>11892</v>
      </c>
      <c r="E10" s="759">
        <v>21492</v>
      </c>
      <c r="F10" s="759">
        <v>1721</v>
      </c>
      <c r="G10" s="16"/>
      <c r="H10" s="759">
        <v>33461</v>
      </c>
      <c r="I10" s="759">
        <v>31724</v>
      </c>
      <c r="J10" s="759">
        <v>30489</v>
      </c>
      <c r="K10" s="759">
        <v>36651</v>
      </c>
      <c r="L10" s="759">
        <f>SUM(B10:F10)</f>
        <v>36646</v>
      </c>
      <c r="M10" s="16"/>
      <c r="N10" s="759">
        <f>SUM(L10-H10)</f>
        <v>3185</v>
      </c>
      <c r="O10" s="964">
        <f>SUM(L10-H10)/H10</f>
        <v>9.5185439765697377E-2</v>
      </c>
      <c r="P10" s="759">
        <f t="shared" ref="P10:P26" si="0">L10-K10</f>
        <v>-5</v>
      </c>
      <c r="Q10" s="964">
        <f>SUM(L10-K10)/K10</f>
        <v>-1.3642192573190364E-4</v>
      </c>
    </row>
    <row r="11" spans="1:39" x14ac:dyDescent="0.25">
      <c r="A11" s="66" t="s">
        <v>12</v>
      </c>
      <c r="B11" s="759">
        <v>680</v>
      </c>
      <c r="C11" s="759">
        <v>458</v>
      </c>
      <c r="D11" s="759">
        <v>4804</v>
      </c>
      <c r="E11" s="759">
        <v>24417</v>
      </c>
      <c r="F11" s="759">
        <v>1443</v>
      </c>
      <c r="G11" s="16"/>
      <c r="H11" s="759">
        <v>37419</v>
      </c>
      <c r="I11" s="759">
        <v>35363</v>
      </c>
      <c r="J11" s="759">
        <v>31885</v>
      </c>
      <c r="K11" s="759">
        <v>33389</v>
      </c>
      <c r="L11" s="759">
        <f>SUM(B11:F11)</f>
        <v>31802</v>
      </c>
      <c r="M11" s="16"/>
      <c r="N11" s="759">
        <f>SUM(L11-H11)</f>
        <v>-5617</v>
      </c>
      <c r="O11" s="964">
        <f>SUM(L11-H11)/H11</f>
        <v>-0.15011090622411075</v>
      </c>
      <c r="P11" s="759">
        <f t="shared" si="0"/>
        <v>-1587</v>
      </c>
      <c r="Q11" s="964">
        <f>SUM(L11-K11)/K11</f>
        <v>-4.753062385815688E-2</v>
      </c>
    </row>
    <row r="12" spans="1:39" x14ac:dyDescent="0.25">
      <c r="A12" s="40" t="s">
        <v>13</v>
      </c>
      <c r="B12" s="953"/>
      <c r="C12" s="953"/>
      <c r="D12" s="953"/>
      <c r="E12" s="953"/>
      <c r="F12" s="953"/>
      <c r="G12" s="708"/>
      <c r="H12" s="953"/>
      <c r="I12" s="953"/>
      <c r="J12" s="953"/>
      <c r="K12" s="953"/>
      <c r="L12" s="953"/>
      <c r="M12" s="16"/>
      <c r="N12" s="965"/>
      <c r="O12" s="956"/>
      <c r="P12" s="965"/>
      <c r="Q12" s="956"/>
    </row>
    <row r="13" spans="1:39" x14ac:dyDescent="0.25">
      <c r="A13" s="66" t="s">
        <v>14</v>
      </c>
      <c r="B13" s="759">
        <v>285</v>
      </c>
      <c r="C13" s="759">
        <v>378</v>
      </c>
      <c r="D13" s="759">
        <v>1471</v>
      </c>
      <c r="E13" s="759">
        <v>6002</v>
      </c>
      <c r="F13" s="759">
        <v>389</v>
      </c>
      <c r="G13" s="759"/>
      <c r="H13" s="759">
        <f>9374+81</f>
        <v>9455</v>
      </c>
      <c r="I13" s="759">
        <f>7901+47</f>
        <v>7948</v>
      </c>
      <c r="J13" s="759">
        <f>6885+39</f>
        <v>6924</v>
      </c>
      <c r="K13" s="759">
        <f>7723+77</f>
        <v>7800</v>
      </c>
      <c r="L13" s="759">
        <f>SUM(B13:F13)</f>
        <v>8525</v>
      </c>
      <c r="M13" s="16"/>
      <c r="N13" s="759">
        <f>SUM(L13-H13)</f>
        <v>-930</v>
      </c>
      <c r="O13" s="964">
        <f>SUM(L13-H13)/H13</f>
        <v>-9.8360655737704916E-2</v>
      </c>
      <c r="P13" s="759">
        <f t="shared" si="0"/>
        <v>725</v>
      </c>
      <c r="Q13" s="964">
        <f>SUM(L13-K13)/K13</f>
        <v>9.2948717948717952E-2</v>
      </c>
    </row>
    <row r="14" spans="1:39" x14ac:dyDescent="0.25">
      <c r="A14" s="66" t="s">
        <v>15</v>
      </c>
      <c r="B14" s="759">
        <v>503</v>
      </c>
      <c r="C14" s="759">
        <v>320</v>
      </c>
      <c r="D14" s="759">
        <v>3594</v>
      </c>
      <c r="E14" s="759">
        <v>10314</v>
      </c>
      <c r="F14" s="759">
        <v>921</v>
      </c>
      <c r="G14" s="759"/>
      <c r="H14" s="759">
        <v>14344</v>
      </c>
      <c r="I14" s="759">
        <v>13674</v>
      </c>
      <c r="J14" s="759">
        <v>13197</v>
      </c>
      <c r="K14" s="759">
        <v>15603</v>
      </c>
      <c r="L14" s="759">
        <f t="shared" ref="L14:L26" si="1">SUM(B14:F14)</f>
        <v>15652</v>
      </c>
      <c r="M14" s="16"/>
      <c r="N14" s="759">
        <f>SUM(L14-H14)</f>
        <v>1308</v>
      </c>
      <c r="O14" s="964">
        <f>SUM(L14-H14)/H14</f>
        <v>9.1187953151143336E-2</v>
      </c>
      <c r="P14" s="759">
        <f t="shared" si="0"/>
        <v>49</v>
      </c>
      <c r="Q14" s="964">
        <f>SUM(L14-K14)/K14</f>
        <v>3.1404217137729925E-3</v>
      </c>
    </row>
    <row r="15" spans="1:39" x14ac:dyDescent="0.25">
      <c r="A15" s="66" t="s">
        <v>16</v>
      </c>
      <c r="B15" s="759">
        <v>420</v>
      </c>
      <c r="C15" s="759">
        <v>185</v>
      </c>
      <c r="D15" s="759">
        <v>4505</v>
      </c>
      <c r="E15" s="759">
        <v>12612</v>
      </c>
      <c r="F15" s="759">
        <v>864</v>
      </c>
      <c r="G15" s="759"/>
      <c r="H15" s="759">
        <v>22976</v>
      </c>
      <c r="I15" s="759">
        <v>21396</v>
      </c>
      <c r="J15" s="759">
        <v>19436</v>
      </c>
      <c r="K15" s="759">
        <v>20223</v>
      </c>
      <c r="L15" s="759">
        <f t="shared" si="1"/>
        <v>18586</v>
      </c>
      <c r="M15" s="16"/>
      <c r="N15" s="759">
        <f>SUM(L15-H15)</f>
        <v>-4390</v>
      </c>
      <c r="O15" s="964">
        <f>SUM(L15-H15)/H15</f>
        <v>-0.19106894150417827</v>
      </c>
      <c r="P15" s="759">
        <f t="shared" si="0"/>
        <v>-1637</v>
      </c>
      <c r="Q15" s="964">
        <f>SUM(L15-K15)/K15</f>
        <v>-8.0947436087623004E-2</v>
      </c>
    </row>
    <row r="16" spans="1:39" x14ac:dyDescent="0.25">
      <c r="A16" s="66" t="s">
        <v>17</v>
      </c>
      <c r="B16" s="759">
        <v>303</v>
      </c>
      <c r="C16" s="759">
        <v>164</v>
      </c>
      <c r="D16" s="759">
        <v>5133</v>
      </c>
      <c r="E16" s="759">
        <v>13685</v>
      </c>
      <c r="F16" s="759">
        <v>808</v>
      </c>
      <c r="G16" s="759"/>
      <c r="H16" s="759">
        <v>18100</v>
      </c>
      <c r="I16" s="759">
        <v>18224</v>
      </c>
      <c r="J16" s="759">
        <v>17449</v>
      </c>
      <c r="K16" s="759">
        <v>20375</v>
      </c>
      <c r="L16" s="759">
        <f t="shared" si="1"/>
        <v>20093</v>
      </c>
      <c r="M16" s="16"/>
      <c r="N16" s="759">
        <f>SUM(L16-H16)</f>
        <v>1993</v>
      </c>
      <c r="O16" s="964">
        <f>SUM(L16-H16)/H16</f>
        <v>0.11011049723756906</v>
      </c>
      <c r="P16" s="759">
        <f t="shared" si="0"/>
        <v>-282</v>
      </c>
      <c r="Q16" s="964">
        <f>SUM(L16-K16)/K16</f>
        <v>-1.3840490797546012E-2</v>
      </c>
    </row>
    <row r="17" spans="1:17" x14ac:dyDescent="0.25">
      <c r="A17" s="66" t="s">
        <v>18</v>
      </c>
      <c r="B17" s="759">
        <v>90</v>
      </c>
      <c r="C17" s="759">
        <v>31</v>
      </c>
      <c r="D17" s="759">
        <v>1993</v>
      </c>
      <c r="E17" s="759">
        <v>3296</v>
      </c>
      <c r="F17" s="759">
        <v>182</v>
      </c>
      <c r="G17" s="16"/>
      <c r="H17" s="759">
        <v>6005</v>
      </c>
      <c r="I17" s="759">
        <v>5845</v>
      </c>
      <c r="J17" s="759">
        <v>5368</v>
      </c>
      <c r="K17" s="759">
        <v>6039</v>
      </c>
      <c r="L17" s="759">
        <f t="shared" si="1"/>
        <v>5592</v>
      </c>
      <c r="M17" s="16"/>
      <c r="N17" s="759">
        <f>SUM(L17-H17)</f>
        <v>-413</v>
      </c>
      <c r="O17" s="964">
        <f>SUM(L17-H17)/H17</f>
        <v>-6.8776019983347217E-2</v>
      </c>
      <c r="P17" s="759">
        <f t="shared" si="0"/>
        <v>-447</v>
      </c>
      <c r="Q17" s="964">
        <f>SUM(L17-K17)/K17</f>
        <v>-7.4018877297565816E-2</v>
      </c>
    </row>
    <row r="18" spans="1:17" x14ac:dyDescent="0.25">
      <c r="A18" s="40" t="s">
        <v>137</v>
      </c>
      <c r="B18" s="953"/>
      <c r="C18" s="953"/>
      <c r="D18" s="953"/>
      <c r="E18" s="953"/>
      <c r="F18" s="953"/>
      <c r="G18" s="708"/>
      <c r="H18" s="960"/>
      <c r="I18" s="960"/>
      <c r="J18" s="960"/>
      <c r="K18" s="960"/>
      <c r="L18" s="960"/>
      <c r="M18" s="16"/>
      <c r="N18" s="965"/>
      <c r="O18" s="956"/>
      <c r="P18" s="965"/>
      <c r="Q18" s="956"/>
    </row>
    <row r="19" spans="1:17" x14ac:dyDescent="0.25">
      <c r="A19" s="446" t="s">
        <v>21</v>
      </c>
      <c r="B19" s="759">
        <f>SUM(B21:B24)</f>
        <v>233</v>
      </c>
      <c r="C19" s="759">
        <f>SUM(C21:C24)</f>
        <v>418</v>
      </c>
      <c r="D19" s="759">
        <f>SUM(D21:D24)</f>
        <v>2391</v>
      </c>
      <c r="E19" s="759">
        <f>SUM(E21:E24)</f>
        <v>2794</v>
      </c>
      <c r="F19" s="759">
        <f>SUM(F21:F24)</f>
        <v>484</v>
      </c>
      <c r="G19" s="16"/>
      <c r="H19" s="759">
        <f>SUM(H21:H24)</f>
        <v>5641</v>
      </c>
      <c r="I19" s="759">
        <f>SUM(I21:I24)</f>
        <v>5534</v>
      </c>
      <c r="J19" s="759">
        <f>SUM(J21:J24)</f>
        <v>5587</v>
      </c>
      <c r="K19" s="759">
        <f>SUM(K21:K24)</f>
        <v>5986</v>
      </c>
      <c r="L19" s="759">
        <f>SUM(L21:L24)</f>
        <v>6320</v>
      </c>
      <c r="M19" s="16"/>
      <c r="N19" s="759">
        <f>SUM(L19-H19)</f>
        <v>679</v>
      </c>
      <c r="O19" s="964">
        <f>SUM(L19-H19)/H19</f>
        <v>0.12036872894876795</v>
      </c>
      <c r="P19" s="759">
        <f t="shared" si="0"/>
        <v>334</v>
      </c>
      <c r="Q19" s="964">
        <f>SUM(L19-K19)/K19</f>
        <v>5.5796859338456399E-2</v>
      </c>
    </row>
    <row r="20" spans="1:17" x14ac:dyDescent="0.25">
      <c r="A20" s="883" t="s">
        <v>22</v>
      </c>
      <c r="B20" s="759"/>
      <c r="C20" s="759"/>
      <c r="D20" s="759"/>
      <c r="E20" s="759"/>
      <c r="F20" s="759"/>
      <c r="G20" s="24"/>
      <c r="H20" s="961"/>
      <c r="I20" s="961"/>
      <c r="J20" s="961"/>
      <c r="K20" s="961"/>
      <c r="L20" s="961"/>
      <c r="M20" s="16"/>
      <c r="N20" s="961"/>
      <c r="O20" s="966"/>
      <c r="P20" s="961"/>
      <c r="Q20" s="966"/>
    </row>
    <row r="21" spans="1:17" x14ac:dyDescent="0.25">
      <c r="A21" s="883" t="s">
        <v>23</v>
      </c>
      <c r="B21" s="759">
        <v>108</v>
      </c>
      <c r="C21" s="759">
        <v>302</v>
      </c>
      <c r="D21" s="759">
        <v>1205</v>
      </c>
      <c r="E21" s="759">
        <v>878</v>
      </c>
      <c r="F21" s="759">
        <v>192</v>
      </c>
      <c r="G21" s="24"/>
      <c r="H21" s="759">
        <v>2185</v>
      </c>
      <c r="I21" s="759">
        <v>2206</v>
      </c>
      <c r="J21" s="759">
        <v>2307</v>
      </c>
      <c r="K21" s="759">
        <v>2479</v>
      </c>
      <c r="L21" s="759">
        <f t="shared" si="1"/>
        <v>2685</v>
      </c>
      <c r="M21" s="16"/>
      <c r="N21" s="759">
        <f t="shared" ref="N21:N26" si="2">SUM(L21-H21)</f>
        <v>500</v>
      </c>
      <c r="O21" s="964">
        <f t="shared" ref="O21:O26" si="3">SUM(L21-H21)/H21</f>
        <v>0.2288329519450801</v>
      </c>
      <c r="P21" s="759">
        <f t="shared" si="0"/>
        <v>206</v>
      </c>
      <c r="Q21" s="964">
        <f t="shared" ref="Q21:Q26" si="4">SUM(L21-K21)/K21</f>
        <v>8.3098023396530857E-2</v>
      </c>
    </row>
    <row r="22" spans="1:17" x14ac:dyDescent="0.25">
      <c r="A22" s="883" t="s">
        <v>24</v>
      </c>
      <c r="B22" s="759">
        <v>76</v>
      </c>
      <c r="C22" s="759">
        <v>83</v>
      </c>
      <c r="D22" s="759">
        <v>820</v>
      </c>
      <c r="E22" s="759">
        <v>1182</v>
      </c>
      <c r="F22" s="759">
        <v>204</v>
      </c>
      <c r="G22" s="24"/>
      <c r="H22" s="759">
        <v>2190</v>
      </c>
      <c r="I22" s="759">
        <v>2113</v>
      </c>
      <c r="J22" s="759">
        <v>2132</v>
      </c>
      <c r="K22" s="759">
        <v>2304</v>
      </c>
      <c r="L22" s="759">
        <f t="shared" si="1"/>
        <v>2365</v>
      </c>
      <c r="M22" s="16"/>
      <c r="N22" s="759">
        <f t="shared" si="2"/>
        <v>175</v>
      </c>
      <c r="O22" s="964">
        <f t="shared" si="3"/>
        <v>7.9908675799086754E-2</v>
      </c>
      <c r="P22" s="759">
        <f t="shared" si="0"/>
        <v>61</v>
      </c>
      <c r="Q22" s="964">
        <f t="shared" si="4"/>
        <v>2.6475694444444444E-2</v>
      </c>
    </row>
    <row r="23" spans="1:17" x14ac:dyDescent="0.25">
      <c r="A23" s="883" t="s">
        <v>25</v>
      </c>
      <c r="B23" s="759">
        <v>18</v>
      </c>
      <c r="C23" s="759">
        <v>15</v>
      </c>
      <c r="D23" s="759">
        <v>142</v>
      </c>
      <c r="E23" s="759">
        <v>225</v>
      </c>
      <c r="F23" s="759">
        <v>38</v>
      </c>
      <c r="G23" s="24"/>
      <c r="H23" s="759">
        <v>524</v>
      </c>
      <c r="I23" s="759">
        <v>481</v>
      </c>
      <c r="J23" s="759">
        <v>460</v>
      </c>
      <c r="K23" s="759">
        <v>442</v>
      </c>
      <c r="L23" s="759">
        <f t="shared" si="1"/>
        <v>438</v>
      </c>
      <c r="M23" s="16"/>
      <c r="N23" s="759">
        <f t="shared" si="2"/>
        <v>-86</v>
      </c>
      <c r="O23" s="964">
        <f t="shared" si="3"/>
        <v>-0.16412213740458015</v>
      </c>
      <c r="P23" s="759">
        <f t="shared" si="0"/>
        <v>-4</v>
      </c>
      <c r="Q23" s="964">
        <f t="shared" si="4"/>
        <v>-9.0497737556561094E-3</v>
      </c>
    </row>
    <row r="24" spans="1:17" x14ac:dyDescent="0.25">
      <c r="A24" s="883" t="s">
        <v>26</v>
      </c>
      <c r="B24" s="759">
        <v>31</v>
      </c>
      <c r="C24" s="759">
        <v>18</v>
      </c>
      <c r="D24" s="759">
        <v>224</v>
      </c>
      <c r="E24" s="759">
        <v>509</v>
      </c>
      <c r="F24" s="759">
        <v>50</v>
      </c>
      <c r="G24" s="24"/>
      <c r="H24" s="759">
        <v>742</v>
      </c>
      <c r="I24" s="759">
        <v>734</v>
      </c>
      <c r="J24" s="759">
        <v>688</v>
      </c>
      <c r="K24" s="759">
        <v>761</v>
      </c>
      <c r="L24" s="759">
        <f t="shared" si="1"/>
        <v>832</v>
      </c>
      <c r="M24" s="16"/>
      <c r="N24" s="759">
        <f t="shared" si="2"/>
        <v>90</v>
      </c>
      <c r="O24" s="964">
        <f t="shared" si="3"/>
        <v>0.12129380053908356</v>
      </c>
      <c r="P24" s="759">
        <f t="shared" si="0"/>
        <v>71</v>
      </c>
      <c r="Q24" s="964">
        <f t="shared" si="4"/>
        <v>9.329829172141918E-2</v>
      </c>
    </row>
    <row r="25" spans="1:17" x14ac:dyDescent="0.25">
      <c r="A25" s="446" t="s">
        <v>27</v>
      </c>
      <c r="B25" s="759">
        <v>1008</v>
      </c>
      <c r="C25" s="759">
        <v>352</v>
      </c>
      <c r="D25" s="759">
        <v>10870</v>
      </c>
      <c r="E25" s="759">
        <v>32388</v>
      </c>
      <c r="F25" s="759">
        <v>1662</v>
      </c>
      <c r="G25" s="24"/>
      <c r="H25" s="759">
        <v>44779</v>
      </c>
      <c r="I25" s="759">
        <v>51798</v>
      </c>
      <c r="J25" s="759">
        <v>46973</v>
      </c>
      <c r="K25" s="759">
        <v>46994</v>
      </c>
      <c r="L25" s="759">
        <f t="shared" si="1"/>
        <v>46280</v>
      </c>
      <c r="M25" s="16"/>
      <c r="N25" s="759">
        <f t="shared" si="2"/>
        <v>1501</v>
      </c>
      <c r="O25" s="964">
        <f t="shared" si="3"/>
        <v>3.3520176868621451E-2</v>
      </c>
      <c r="P25" s="759">
        <f t="shared" si="0"/>
        <v>-714</v>
      </c>
      <c r="Q25" s="964">
        <f t="shared" si="4"/>
        <v>-1.5193428948376388E-2</v>
      </c>
    </row>
    <row r="26" spans="1:17" x14ac:dyDescent="0.25">
      <c r="A26" s="446" t="s">
        <v>333</v>
      </c>
      <c r="B26" s="759">
        <v>360</v>
      </c>
      <c r="C26" s="759">
        <v>308</v>
      </c>
      <c r="D26" s="759">
        <v>3435</v>
      </c>
      <c r="E26" s="759">
        <v>10727</v>
      </c>
      <c r="F26" s="759">
        <v>1018</v>
      </c>
      <c r="G26" s="16"/>
      <c r="H26" s="759">
        <v>20460</v>
      </c>
      <c r="I26" s="759">
        <v>9755</v>
      </c>
      <c r="J26" s="759">
        <v>9814</v>
      </c>
      <c r="K26" s="759">
        <v>17060</v>
      </c>
      <c r="L26" s="759">
        <f t="shared" si="1"/>
        <v>15848</v>
      </c>
      <c r="M26" s="16"/>
      <c r="N26" s="759">
        <f t="shared" si="2"/>
        <v>-4612</v>
      </c>
      <c r="O26" s="964">
        <f t="shared" si="3"/>
        <v>-0.22541544477028347</v>
      </c>
      <c r="P26" s="759">
        <f t="shared" si="0"/>
        <v>-1212</v>
      </c>
      <c r="Q26" s="964">
        <f t="shared" si="4"/>
        <v>-7.1043376318874557E-2</v>
      </c>
    </row>
    <row r="27" spans="1:17" x14ac:dyDescent="0.25">
      <c r="A27" s="446"/>
      <c r="B27" s="954"/>
      <c r="C27" s="954"/>
      <c r="D27" s="954"/>
      <c r="E27" s="954"/>
      <c r="F27" s="954"/>
      <c r="G27" s="16"/>
      <c r="H27" s="961"/>
      <c r="I27" s="961"/>
      <c r="J27" s="961"/>
      <c r="K27" s="961"/>
      <c r="L27" s="961"/>
      <c r="M27" s="16"/>
      <c r="N27" s="967"/>
      <c r="O27" s="968"/>
      <c r="P27" s="967"/>
      <c r="Q27" s="968"/>
    </row>
    <row r="28" spans="1:17" ht="13.8" x14ac:dyDescent="0.3">
      <c r="A28" s="550" t="s">
        <v>296</v>
      </c>
      <c r="B28" s="715">
        <f>SUM(B21:B25)/SUM(B21:B26)</f>
        <v>0.77514053716427234</v>
      </c>
      <c r="C28" s="715">
        <f t="shared" ref="C28:L28" si="5">SUM(C21:C25)/SUM(C21:C26)</f>
        <v>0.7142857142857143</v>
      </c>
      <c r="D28" s="715">
        <f t="shared" si="5"/>
        <v>0.79426209870627695</v>
      </c>
      <c r="E28" s="715">
        <f t="shared" si="5"/>
        <v>0.76634211156853771</v>
      </c>
      <c r="F28" s="715">
        <f t="shared" si="5"/>
        <v>0.67825537294563842</v>
      </c>
      <c r="G28" s="713"/>
      <c r="H28" s="715">
        <f t="shared" si="5"/>
        <v>0.71134311512415349</v>
      </c>
      <c r="I28" s="715">
        <f t="shared" si="5"/>
        <v>0.85459179870913893</v>
      </c>
      <c r="J28" s="715">
        <f t="shared" si="5"/>
        <v>0.84265880014108441</v>
      </c>
      <c r="K28" s="715">
        <f t="shared" si="5"/>
        <v>0.75642490005711027</v>
      </c>
      <c r="L28" s="715">
        <f t="shared" si="5"/>
        <v>0.76846657316503042</v>
      </c>
      <c r="M28" s="714"/>
      <c r="N28" s="969"/>
      <c r="O28" s="969"/>
      <c r="P28" s="969"/>
      <c r="Q28" s="970"/>
    </row>
    <row r="29" spans="1:17" x14ac:dyDescent="0.25">
      <c r="A29" s="446"/>
      <c r="B29" s="954"/>
      <c r="C29" s="954"/>
      <c r="D29" s="954"/>
      <c r="E29" s="954"/>
      <c r="F29" s="954"/>
      <c r="G29" s="16"/>
      <c r="H29" s="961"/>
      <c r="I29" s="961"/>
      <c r="J29" s="961"/>
      <c r="K29" s="961"/>
      <c r="L29" s="961"/>
      <c r="M29" s="16"/>
      <c r="N29" s="967"/>
      <c r="O29" s="968"/>
      <c r="P29" s="967"/>
      <c r="Q29" s="968"/>
    </row>
    <row r="30" spans="1:17" x14ac:dyDescent="0.25">
      <c r="A30" s="40" t="s">
        <v>29</v>
      </c>
      <c r="B30" s="953"/>
      <c r="C30" s="953"/>
      <c r="D30" s="953"/>
      <c r="E30" s="953"/>
      <c r="F30" s="953"/>
      <c r="G30" s="708"/>
      <c r="H30" s="960"/>
      <c r="I30" s="960"/>
      <c r="J30" s="960"/>
      <c r="K30" s="960"/>
      <c r="L30" s="960"/>
      <c r="M30" s="16"/>
      <c r="N30" s="965"/>
      <c r="O30" s="960"/>
      <c r="P30" s="965"/>
      <c r="Q30" s="960"/>
    </row>
    <row r="31" spans="1:17" x14ac:dyDescent="0.25">
      <c r="A31" s="66" t="s">
        <v>30</v>
      </c>
      <c r="B31" s="759">
        <v>83</v>
      </c>
      <c r="C31" s="759">
        <v>55</v>
      </c>
      <c r="D31" s="759">
        <v>697</v>
      </c>
      <c r="E31" s="759">
        <v>2045</v>
      </c>
      <c r="F31" s="759">
        <v>124</v>
      </c>
      <c r="G31" s="16"/>
      <c r="H31" s="759">
        <v>2405</v>
      </c>
      <c r="I31" s="759">
        <v>2363</v>
      </c>
      <c r="J31" s="759">
        <v>2367</v>
      </c>
      <c r="K31" s="759">
        <v>2624</v>
      </c>
      <c r="L31" s="759">
        <f>SUM(B31:F31)</f>
        <v>3004</v>
      </c>
      <c r="M31" s="16"/>
      <c r="N31" s="759">
        <f>SUM(L31-H31)</f>
        <v>599</v>
      </c>
      <c r="O31" s="964">
        <f>SUM(L31-H31)/H31</f>
        <v>0.24906444906444908</v>
      </c>
      <c r="P31" s="759">
        <f>K31-L31</f>
        <v>-380</v>
      </c>
      <c r="Q31" s="964">
        <f>SUM(L31-K31)/K31</f>
        <v>0.1448170731707317</v>
      </c>
    </row>
    <row r="32" spans="1:17" x14ac:dyDescent="0.25">
      <c r="A32" s="66" t="s">
        <v>31</v>
      </c>
      <c r="B32" s="759">
        <v>1202</v>
      </c>
      <c r="C32" s="759">
        <v>810</v>
      </c>
      <c r="D32" s="759">
        <v>12351</v>
      </c>
      <c r="E32" s="759">
        <v>24295</v>
      </c>
      <c r="F32" s="759">
        <v>1735</v>
      </c>
      <c r="G32" s="16"/>
      <c r="H32" s="759">
        <v>42115</v>
      </c>
      <c r="I32" s="759">
        <v>39511</v>
      </c>
      <c r="J32" s="759">
        <v>37313</v>
      </c>
      <c r="K32" s="759">
        <v>38101</v>
      </c>
      <c r="L32" s="759">
        <f>SUM(B32:F32)</f>
        <v>40393</v>
      </c>
      <c r="M32" s="16"/>
      <c r="N32" s="759">
        <f>SUM(L32-H32)</f>
        <v>-1722</v>
      </c>
      <c r="O32" s="964">
        <f>SUM(L32-H32)/H32</f>
        <v>-4.0888044639677074E-2</v>
      </c>
      <c r="P32" s="759">
        <f>K32-L32</f>
        <v>-2292</v>
      </c>
      <c r="Q32" s="964">
        <f>SUM(L32-K32)/K32</f>
        <v>6.0155901419910236E-2</v>
      </c>
    </row>
    <row r="33" spans="1:17" x14ac:dyDescent="0.25">
      <c r="A33" s="446" t="s">
        <v>333</v>
      </c>
      <c r="B33" s="759">
        <v>316</v>
      </c>
      <c r="C33" s="759">
        <v>213</v>
      </c>
      <c r="D33" s="759">
        <v>3648</v>
      </c>
      <c r="E33" s="759">
        <v>19569</v>
      </c>
      <c r="F33" s="759">
        <v>1305</v>
      </c>
      <c r="G33" s="16"/>
      <c r="H33" s="759">
        <v>26360</v>
      </c>
      <c r="I33" s="759">
        <v>25213</v>
      </c>
      <c r="J33" s="759">
        <v>22694</v>
      </c>
      <c r="K33" s="759">
        <v>29315</v>
      </c>
      <c r="L33" s="759">
        <f>SUM(B33:F33)</f>
        <v>25051</v>
      </c>
      <c r="M33" s="16"/>
      <c r="N33" s="759">
        <f>SUM(L33-H33)</f>
        <v>-1309</v>
      </c>
      <c r="O33" s="964">
        <f>SUM(L33-H33)/H33</f>
        <v>-4.965857359635812E-2</v>
      </c>
      <c r="P33" s="759">
        <f>K33-L33</f>
        <v>4264</v>
      </c>
      <c r="Q33" s="964">
        <f>SUM(L33-K33)/K33</f>
        <v>-0.14545454545454545</v>
      </c>
    </row>
    <row r="34" spans="1:17" x14ac:dyDescent="0.25">
      <c r="A34" s="66"/>
      <c r="B34" s="954"/>
      <c r="C34" s="954"/>
      <c r="D34" s="954"/>
      <c r="E34" s="954"/>
      <c r="F34" s="954"/>
      <c r="G34" s="16"/>
      <c r="H34" s="961"/>
      <c r="I34" s="961"/>
      <c r="J34" s="961"/>
      <c r="K34" s="961"/>
      <c r="L34" s="961"/>
      <c r="M34" s="16"/>
      <c r="N34" s="967"/>
      <c r="O34" s="964"/>
      <c r="P34" s="967"/>
      <c r="Q34" s="961"/>
    </row>
    <row r="35" spans="1:17" ht="13.8" x14ac:dyDescent="0.3">
      <c r="A35" s="550" t="s">
        <v>296</v>
      </c>
      <c r="B35" s="715">
        <f>SUM(B31:B32)/SUM(B31:B33)</f>
        <v>0.80262336039975013</v>
      </c>
      <c r="C35" s="715">
        <f t="shared" ref="C35:L35" si="6">SUM(C31:C32)/SUM(C31:C33)</f>
        <v>0.80241187384044532</v>
      </c>
      <c r="D35" s="715">
        <f t="shared" si="6"/>
        <v>0.78150455198850022</v>
      </c>
      <c r="E35" s="715">
        <f>SUM(E31:E32)/SUM(E31:E33)</f>
        <v>0.57374371038358496</v>
      </c>
      <c r="F35" s="715">
        <f t="shared" si="6"/>
        <v>0.58754740834386854</v>
      </c>
      <c r="G35" s="713"/>
      <c r="H35" s="715">
        <f t="shared" si="6"/>
        <v>0.62810383747178333</v>
      </c>
      <c r="I35" s="715">
        <f t="shared" si="6"/>
        <v>0.62417457927765441</v>
      </c>
      <c r="J35" s="715">
        <f t="shared" si="6"/>
        <v>0.63616250360727222</v>
      </c>
      <c r="K35" s="715">
        <f t="shared" si="6"/>
        <v>0.58145345516847513</v>
      </c>
      <c r="L35" s="715">
        <f t="shared" si="6"/>
        <v>0.63401414212248719</v>
      </c>
      <c r="M35" s="714"/>
      <c r="N35" s="714"/>
      <c r="O35" s="447"/>
      <c r="P35" s="448"/>
      <c r="Q35" s="447"/>
    </row>
    <row r="36" spans="1:17" ht="39.6" x14ac:dyDescent="0.25">
      <c r="A36" s="66"/>
      <c r="B36" s="954"/>
      <c r="C36" s="954"/>
      <c r="D36" s="954"/>
      <c r="E36" s="954"/>
      <c r="F36" s="954"/>
      <c r="G36" s="16"/>
      <c r="H36" s="961"/>
      <c r="I36" s="961"/>
      <c r="J36" s="961"/>
      <c r="K36" s="961"/>
      <c r="L36" s="961"/>
      <c r="M36" s="17"/>
      <c r="N36" s="18"/>
      <c r="O36" s="971" t="s">
        <v>283</v>
      </c>
      <c r="P36" s="972"/>
      <c r="Q36" s="971" t="s">
        <v>284</v>
      </c>
    </row>
    <row r="37" spans="1:17" ht="13.8" x14ac:dyDescent="0.25">
      <c r="A37" s="74"/>
      <c r="B37" s="1013" t="s">
        <v>297</v>
      </c>
      <c r="C37" s="1013"/>
      <c r="D37" s="1013"/>
      <c r="E37" s="1013"/>
      <c r="F37" s="1013"/>
      <c r="G37" s="1013"/>
      <c r="H37" s="1013"/>
      <c r="I37" s="1013"/>
      <c r="J37" s="1013"/>
      <c r="K37" s="1013"/>
      <c r="L37" s="1013"/>
      <c r="M37" s="1013"/>
      <c r="N37" s="1013"/>
      <c r="O37" s="1013"/>
      <c r="P37" s="449"/>
      <c r="Q37" s="449"/>
    </row>
    <row r="38" spans="1:17" x14ac:dyDescent="0.25">
      <c r="A38" s="14" t="s">
        <v>10</v>
      </c>
      <c r="B38" s="16"/>
      <c r="C38" s="16"/>
      <c r="D38" s="16"/>
      <c r="E38" s="16"/>
      <c r="F38" s="16"/>
      <c r="G38" s="16"/>
      <c r="H38" s="16"/>
      <c r="I38" s="16"/>
      <c r="J38" s="16"/>
      <c r="K38" s="16"/>
      <c r="L38" s="16"/>
      <c r="M38" s="16"/>
      <c r="N38" s="16"/>
      <c r="O38" s="16"/>
      <c r="P38" s="16"/>
      <c r="Q38" s="16"/>
    </row>
    <row r="39" spans="1:17" x14ac:dyDescent="0.25">
      <c r="A39" s="66" t="s">
        <v>11</v>
      </c>
      <c r="B39" s="955">
        <f>B10/B$8</f>
        <v>0.57526545908806992</v>
      </c>
      <c r="C39" s="955">
        <f t="shared" ref="C39:L40" si="7">C10/C$8</f>
        <v>0.57513914656771803</v>
      </c>
      <c r="D39" s="955">
        <f t="shared" si="7"/>
        <v>0.71226641111643507</v>
      </c>
      <c r="E39" s="955">
        <f t="shared" si="7"/>
        <v>0.46814350127425997</v>
      </c>
      <c r="F39" s="955">
        <f t="shared" si="7"/>
        <v>0.54393173198482936</v>
      </c>
      <c r="G39" s="28"/>
      <c r="H39" s="955">
        <f t="shared" si="7"/>
        <v>0.47207957110609483</v>
      </c>
      <c r="I39" s="955">
        <f t="shared" si="7"/>
        <v>0.47287850105087426</v>
      </c>
      <c r="J39" s="955">
        <f t="shared" si="7"/>
        <v>0.48880943983069869</v>
      </c>
      <c r="K39" s="955">
        <f t="shared" si="7"/>
        <v>0.52328669331810396</v>
      </c>
      <c r="L39" s="955">
        <f t="shared" si="7"/>
        <v>0.53538452547919591</v>
      </c>
      <c r="M39" s="16"/>
      <c r="N39" s="19"/>
      <c r="O39" s="973">
        <f>L39-H39</f>
        <v>6.3304954373101074E-2</v>
      </c>
      <c r="P39" s="954"/>
      <c r="Q39" s="973">
        <f>L39-K39</f>
        <v>1.2097832161091948E-2</v>
      </c>
    </row>
    <row r="40" spans="1:17" x14ac:dyDescent="0.25">
      <c r="A40" s="66" t="s">
        <v>12</v>
      </c>
      <c r="B40" s="955">
        <f>B11/B$8</f>
        <v>0.42473454091193003</v>
      </c>
      <c r="C40" s="955">
        <f t="shared" si="7"/>
        <v>0.42486085343228203</v>
      </c>
      <c r="D40" s="955">
        <f t="shared" si="7"/>
        <v>0.28773358888356493</v>
      </c>
      <c r="E40" s="955">
        <f t="shared" si="7"/>
        <v>0.53185649872574003</v>
      </c>
      <c r="F40" s="955">
        <f t="shared" si="7"/>
        <v>0.4560682680151707</v>
      </c>
      <c r="G40" s="28"/>
      <c r="H40" s="955">
        <f t="shared" si="7"/>
        <v>0.52792042889390522</v>
      </c>
      <c r="I40" s="955">
        <f t="shared" si="7"/>
        <v>0.52712149894912574</v>
      </c>
      <c r="J40" s="955">
        <f t="shared" si="7"/>
        <v>0.51119056016930131</v>
      </c>
      <c r="K40" s="955">
        <f t="shared" si="7"/>
        <v>0.47671330668189604</v>
      </c>
      <c r="L40" s="955">
        <f t="shared" si="7"/>
        <v>0.46461547452080409</v>
      </c>
      <c r="M40" s="16"/>
      <c r="N40" s="19"/>
      <c r="O40" s="973">
        <f t="shared" ref="O40:O57" si="8">L40-H40</f>
        <v>-6.330495437310113E-2</v>
      </c>
      <c r="P40" s="954"/>
      <c r="Q40" s="973">
        <f t="shared" ref="Q40:Q54" si="9">L40-K40</f>
        <v>-1.2097832161091948E-2</v>
      </c>
    </row>
    <row r="41" spans="1:17" x14ac:dyDescent="0.25">
      <c r="A41" s="40" t="s">
        <v>13</v>
      </c>
      <c r="B41" s="956"/>
      <c r="C41" s="956"/>
      <c r="D41" s="956"/>
      <c r="E41" s="956"/>
      <c r="F41" s="956"/>
      <c r="G41" s="30"/>
      <c r="H41" s="956"/>
      <c r="I41" s="956"/>
      <c r="J41" s="956"/>
      <c r="K41" s="956"/>
      <c r="L41" s="956"/>
      <c r="M41" s="21"/>
      <c r="N41" s="29"/>
      <c r="O41" s="974"/>
      <c r="P41" s="960"/>
      <c r="Q41" s="974"/>
    </row>
    <row r="42" spans="1:17" x14ac:dyDescent="0.25">
      <c r="A42" s="66" t="s">
        <v>14</v>
      </c>
      <c r="B42" s="955">
        <f>B13/B$8</f>
        <v>0.17801374141161774</v>
      </c>
      <c r="C42" s="955">
        <f t="shared" ref="C42:L42" si="10">C13/C$8</f>
        <v>0.35064935064935066</v>
      </c>
      <c r="D42" s="955">
        <f t="shared" si="10"/>
        <v>8.8104935313847624E-2</v>
      </c>
      <c r="E42" s="955">
        <f t="shared" si="10"/>
        <v>0.13073689254830206</v>
      </c>
      <c r="F42" s="955">
        <f t="shared" si="10"/>
        <v>0.1229456384323641</v>
      </c>
      <c r="G42" s="28"/>
      <c r="H42" s="955">
        <f t="shared" si="10"/>
        <v>0.13339446952595937</v>
      </c>
      <c r="I42" s="955">
        <f t="shared" si="10"/>
        <v>0.11847302756122646</v>
      </c>
      <c r="J42" s="955">
        <f t="shared" si="10"/>
        <v>0.1110077917080835</v>
      </c>
      <c r="K42" s="955">
        <f t="shared" si="10"/>
        <v>0.11136493432324386</v>
      </c>
      <c r="L42" s="955">
        <f t="shared" si="10"/>
        <v>0.12454710144927536</v>
      </c>
      <c r="M42" s="16"/>
      <c r="N42" s="19"/>
      <c r="O42" s="973">
        <f t="shared" si="8"/>
        <v>-8.8473680766840146E-3</v>
      </c>
      <c r="P42" s="954"/>
      <c r="Q42" s="973">
        <f t="shared" si="9"/>
        <v>1.3182167126031499E-2</v>
      </c>
    </row>
    <row r="43" spans="1:17" x14ac:dyDescent="0.25">
      <c r="A43" s="66" t="s">
        <v>15</v>
      </c>
      <c r="B43" s="955">
        <f t="shared" ref="B43:L46" si="11">B14/B$8</f>
        <v>0.3141786383510306</v>
      </c>
      <c r="C43" s="955">
        <f t="shared" si="11"/>
        <v>0.29684601113172543</v>
      </c>
      <c r="D43" s="955">
        <f t="shared" si="11"/>
        <v>0.21526114039290847</v>
      </c>
      <c r="E43" s="955">
        <f t="shared" si="11"/>
        <v>0.22466183101352677</v>
      </c>
      <c r="F43" s="955">
        <f t="shared" si="11"/>
        <v>0.29108723135271808</v>
      </c>
      <c r="G43" s="28"/>
      <c r="H43" s="955">
        <f t="shared" si="11"/>
        <v>0.20237020316027088</v>
      </c>
      <c r="I43" s="955">
        <f t="shared" si="11"/>
        <v>0.20382488410571348</v>
      </c>
      <c r="J43" s="955">
        <f t="shared" si="11"/>
        <v>0.21157854234136017</v>
      </c>
      <c r="K43" s="955">
        <f t="shared" si="11"/>
        <v>0.22277270131353513</v>
      </c>
      <c r="L43" s="955">
        <f t="shared" si="11"/>
        <v>0.22866993922393641</v>
      </c>
      <c r="M43" s="16"/>
      <c r="N43" s="19"/>
      <c r="O43" s="973">
        <f t="shared" si="8"/>
        <v>2.6299736063665535E-2</v>
      </c>
      <c r="P43" s="954"/>
      <c r="Q43" s="973">
        <f t="shared" si="9"/>
        <v>5.8972379104012818E-3</v>
      </c>
    </row>
    <row r="44" spans="1:17" x14ac:dyDescent="0.25">
      <c r="A44" s="66" t="s">
        <v>16</v>
      </c>
      <c r="B44" s="955">
        <f t="shared" si="11"/>
        <v>0.26233603997501559</v>
      </c>
      <c r="C44" s="955">
        <f t="shared" si="11"/>
        <v>0.17161410018552875</v>
      </c>
      <c r="D44" s="955">
        <f t="shared" si="11"/>
        <v>0.26982510781025393</v>
      </c>
      <c r="E44" s="955">
        <f t="shared" si="11"/>
        <v>0.27471737567797166</v>
      </c>
      <c r="F44" s="955">
        <f t="shared" si="11"/>
        <v>0.27307206068268014</v>
      </c>
      <c r="G44" s="28"/>
      <c r="H44" s="955">
        <f t="shared" si="11"/>
        <v>0.32415349887133182</v>
      </c>
      <c r="I44" s="955">
        <f t="shared" si="11"/>
        <v>0.31892915169854069</v>
      </c>
      <c r="J44" s="955">
        <f t="shared" si="11"/>
        <v>0.31160419405521533</v>
      </c>
      <c r="K44" s="955">
        <f t="shared" si="11"/>
        <v>0.28873500856653339</v>
      </c>
      <c r="L44" s="955">
        <f t="shared" si="11"/>
        <v>0.27153459560542309</v>
      </c>
      <c r="M44" s="16"/>
      <c r="N44" s="19"/>
      <c r="O44" s="973">
        <f t="shared" si="8"/>
        <v>-5.2618903265908734E-2</v>
      </c>
      <c r="P44" s="954"/>
      <c r="Q44" s="973">
        <f t="shared" si="9"/>
        <v>-1.7200412961110301E-2</v>
      </c>
    </row>
    <row r="45" spans="1:17" x14ac:dyDescent="0.25">
      <c r="A45" s="66" t="s">
        <v>17</v>
      </c>
      <c r="B45" s="955">
        <f t="shared" si="11"/>
        <v>0.18925671455340412</v>
      </c>
      <c r="C45" s="955">
        <f t="shared" si="11"/>
        <v>0.15213358070500926</v>
      </c>
      <c r="D45" s="955">
        <f t="shared" si="11"/>
        <v>0.30743890752275993</v>
      </c>
      <c r="E45" s="955">
        <f t="shared" si="11"/>
        <v>0.29808969918752315</v>
      </c>
      <c r="F45" s="955">
        <f t="shared" si="11"/>
        <v>0.25537294563843238</v>
      </c>
      <c r="G45" s="28"/>
      <c r="H45" s="955">
        <f t="shared" si="11"/>
        <v>0.25536117381489842</v>
      </c>
      <c r="I45" s="955">
        <f t="shared" si="11"/>
        <v>0.27164726400047701</v>
      </c>
      <c r="J45" s="955">
        <f t="shared" si="11"/>
        <v>0.27974797191137335</v>
      </c>
      <c r="K45" s="955">
        <f t="shared" si="11"/>
        <v>0.2909051970302684</v>
      </c>
      <c r="L45" s="955">
        <f t="shared" si="11"/>
        <v>0.29355130902290788</v>
      </c>
      <c r="M45" s="16"/>
      <c r="N45" s="19"/>
      <c r="O45" s="973">
        <f t="shared" si="8"/>
        <v>3.8190135208009457E-2</v>
      </c>
      <c r="P45" s="954"/>
      <c r="Q45" s="973">
        <f t="shared" si="9"/>
        <v>2.6461119926394772E-3</v>
      </c>
    </row>
    <row r="46" spans="1:17" x14ac:dyDescent="0.25">
      <c r="A46" s="66" t="s">
        <v>18</v>
      </c>
      <c r="B46" s="955">
        <f t="shared" si="11"/>
        <v>5.6214865708931916E-2</v>
      </c>
      <c r="C46" s="955">
        <f t="shared" si="11"/>
        <v>2.8756957328385901E-2</v>
      </c>
      <c r="D46" s="955">
        <f t="shared" si="11"/>
        <v>0.11936990896022999</v>
      </c>
      <c r="E46" s="955">
        <f t="shared" si="11"/>
        <v>7.179420157267638E-2</v>
      </c>
      <c r="F46" s="955">
        <f t="shared" si="11"/>
        <v>5.7522123893805309E-2</v>
      </c>
      <c r="G46" s="28"/>
      <c r="H46" s="955">
        <f t="shared" si="11"/>
        <v>8.4720654627539499E-2</v>
      </c>
      <c r="I46" s="955">
        <f t="shared" si="11"/>
        <v>8.7125672634042362E-2</v>
      </c>
      <c r="J46" s="955">
        <f t="shared" si="11"/>
        <v>8.6061499983967685E-2</v>
      </c>
      <c r="K46" s="955">
        <f t="shared" si="11"/>
        <v>8.6222158766419185E-2</v>
      </c>
      <c r="L46" s="955">
        <f t="shared" si="11"/>
        <v>8.1697054698457228E-2</v>
      </c>
      <c r="M46" s="16"/>
      <c r="N46" s="19"/>
      <c r="O46" s="973">
        <f t="shared" si="8"/>
        <v>-3.0235999290822713E-3</v>
      </c>
      <c r="P46" s="954"/>
      <c r="Q46" s="973">
        <f t="shared" si="9"/>
        <v>-4.5251040679619575E-3</v>
      </c>
    </row>
    <row r="47" spans="1:17" x14ac:dyDescent="0.25">
      <c r="A47" s="40" t="s">
        <v>137</v>
      </c>
      <c r="B47" s="956"/>
      <c r="C47" s="956"/>
      <c r="D47" s="956"/>
      <c r="E47" s="956"/>
      <c r="F47" s="956"/>
      <c r="G47" s="30"/>
      <c r="H47" s="956"/>
      <c r="I47" s="956"/>
      <c r="J47" s="956"/>
      <c r="K47" s="956"/>
      <c r="L47" s="956"/>
      <c r="M47" s="21"/>
      <c r="N47" s="29"/>
      <c r="O47" s="974"/>
      <c r="P47" s="960"/>
      <c r="Q47" s="974"/>
    </row>
    <row r="48" spans="1:17" x14ac:dyDescent="0.25">
      <c r="A48" s="446" t="s">
        <v>21</v>
      </c>
      <c r="B48" s="955">
        <f>B19/SUM(B21:B25)</f>
        <v>0.18775181305398872</v>
      </c>
      <c r="C48" s="955">
        <f>C19/SUM(C21:C25)</f>
        <v>0.54285714285714282</v>
      </c>
      <c r="D48" s="955">
        <f>D19/SUM(D21:D25)</f>
        <v>0.18030314455923385</v>
      </c>
      <c r="E48" s="955">
        <f>E19/SUM(E21:E25)</f>
        <v>7.9415610255244157E-2</v>
      </c>
      <c r="F48" s="955">
        <f>F19/SUM(F21:F25)</f>
        <v>0.2255358807082945</v>
      </c>
      <c r="G48" s="28"/>
      <c r="H48" s="955">
        <f>H19/SUM(H21:H25)</f>
        <v>0.11188020626735422</v>
      </c>
      <c r="I48" s="955">
        <f>I19/SUM(I21:I25)</f>
        <v>9.652550059303705E-2</v>
      </c>
      <c r="J48" s="955">
        <f>J19/SUM(J21:J25)</f>
        <v>0.10629756468797565</v>
      </c>
      <c r="K48" s="955">
        <f>K19/SUM(K21:K25)</f>
        <v>0.11298603246508117</v>
      </c>
      <c r="L48" s="955">
        <f>L19/SUM(L21:L25)</f>
        <v>0.12015209125475285</v>
      </c>
      <c r="M48" s="16"/>
      <c r="N48" s="19"/>
      <c r="O48" s="973">
        <f t="shared" si="8"/>
        <v>8.2718849873986283E-3</v>
      </c>
      <c r="P48" s="954"/>
      <c r="Q48" s="973">
        <f t="shared" si="9"/>
        <v>7.1660587896716782E-3</v>
      </c>
    </row>
    <row r="49" spans="1:17" x14ac:dyDescent="0.25">
      <c r="A49" s="883" t="s">
        <v>22</v>
      </c>
      <c r="B49" s="957"/>
      <c r="C49" s="957"/>
      <c r="D49" s="957"/>
      <c r="E49" s="957"/>
      <c r="F49" s="957"/>
      <c r="G49" s="30"/>
      <c r="H49" s="957"/>
      <c r="I49" s="957"/>
      <c r="J49" s="957"/>
      <c r="K49" s="957"/>
      <c r="L49" s="957"/>
      <c r="M49" s="16"/>
      <c r="N49" s="31"/>
      <c r="O49" s="975"/>
      <c r="P49" s="954"/>
      <c r="Q49" s="975"/>
    </row>
    <row r="50" spans="1:17" x14ac:dyDescent="0.25">
      <c r="A50" s="883" t="s">
        <v>23</v>
      </c>
      <c r="B50" s="955">
        <f>B21/SUM($B$21:$B$25)</f>
        <v>8.702659145850121E-2</v>
      </c>
      <c r="C50" s="955">
        <f>C21/SUM($C$21:$C$25)</f>
        <v>0.39220779220779223</v>
      </c>
      <c r="D50" s="955">
        <f>D21/SUM(D$21:D$25)</f>
        <v>9.0867958675816304E-2</v>
      </c>
      <c r="E50" s="955">
        <f>E21/SUM(E$21:E$25)</f>
        <v>2.4955943380137572E-2</v>
      </c>
      <c r="F50" s="955">
        <f>F21/SUM($F$21:$F$25)</f>
        <v>8.9468779123951542E-2</v>
      </c>
      <c r="G50" s="28"/>
      <c r="H50" s="955">
        <f>H21/SUM($H$21:$H$25)</f>
        <v>4.3335977786592622E-2</v>
      </c>
      <c r="I50" s="955">
        <f>I21/SUM($I$21:$I$25)</f>
        <v>3.8477639014860808E-2</v>
      </c>
      <c r="J50" s="955">
        <f>J21/SUM($J$21:$J$25)</f>
        <v>4.3892694063926943E-2</v>
      </c>
      <c r="K50" s="955">
        <f>K21/SUM($K$21:$K$25)</f>
        <v>4.6791241978104949E-2</v>
      </c>
      <c r="L50" s="955">
        <f>L21/SUM($L$21:$L$25)</f>
        <v>5.1045627376425859E-2</v>
      </c>
      <c r="M50" s="16"/>
      <c r="N50" s="19"/>
      <c r="O50" s="973">
        <f t="shared" si="8"/>
        <v>7.7096495898332368E-3</v>
      </c>
      <c r="P50" s="954"/>
      <c r="Q50" s="973">
        <f t="shared" si="9"/>
        <v>4.2543853983209104E-3</v>
      </c>
    </row>
    <row r="51" spans="1:17" x14ac:dyDescent="0.25">
      <c r="A51" s="883" t="s">
        <v>24</v>
      </c>
      <c r="B51" s="955">
        <f>B22/SUM($B$21:$B$25)</f>
        <v>6.1240934730056408E-2</v>
      </c>
      <c r="C51" s="955">
        <f>C22/SUM($C$21:$C$25)</f>
        <v>0.10779220779220779</v>
      </c>
      <c r="D51" s="955">
        <f t="shared" ref="D51:E54" si="12">D22/SUM(D$21:D$25)</f>
        <v>6.1835457356157156E-2</v>
      </c>
      <c r="E51" s="955">
        <f t="shared" si="12"/>
        <v>3.359672559831732E-2</v>
      </c>
      <c r="F51" s="955">
        <f>F22/SUM($F$21:$F$25)</f>
        <v>9.5060577819198508E-2</v>
      </c>
      <c r="G51" s="30"/>
      <c r="H51" s="955">
        <f>H22/SUM($H$21:$H$25)</f>
        <v>4.3435144783815945E-2</v>
      </c>
      <c r="I51" s="955">
        <f>I22/SUM($I$21:$I$25)</f>
        <v>3.6855508267634132E-2</v>
      </c>
      <c r="J51" s="955">
        <f>J22/SUM($J$21:$J$25)</f>
        <v>4.0563165905631658E-2</v>
      </c>
      <c r="K51" s="955">
        <f>K22/SUM($K$21:$K$25)</f>
        <v>4.3488108720271798E-2</v>
      </c>
      <c r="L51" s="955">
        <f>L22/SUM($L$21:$L$25)</f>
        <v>4.4961977186311786E-2</v>
      </c>
      <c r="M51" s="16"/>
      <c r="N51" s="19"/>
      <c r="O51" s="973">
        <f t="shared" si="8"/>
        <v>1.526832402495841E-3</v>
      </c>
      <c r="P51" s="954"/>
      <c r="Q51" s="973">
        <f t="shared" si="9"/>
        <v>1.4738684660399876E-3</v>
      </c>
    </row>
    <row r="52" spans="1:17" x14ac:dyDescent="0.25">
      <c r="A52" s="883" t="s">
        <v>25</v>
      </c>
      <c r="B52" s="955">
        <f>B23/SUM($B$21:$B$25)</f>
        <v>1.4504431909750202E-2</v>
      </c>
      <c r="C52" s="955">
        <f>C23/SUM($C$21:$C$25)</f>
        <v>1.948051948051948E-2</v>
      </c>
      <c r="D52" s="955">
        <f t="shared" si="12"/>
        <v>1.0708091395822336E-2</v>
      </c>
      <c r="E52" s="955">
        <f t="shared" si="12"/>
        <v>6.3953157864817239E-3</v>
      </c>
      <c r="F52" s="955">
        <f>F23/SUM($F$21:$F$25)</f>
        <v>1.7707362534948742E-2</v>
      </c>
      <c r="G52" s="30"/>
      <c r="H52" s="955">
        <f>H23/SUM($H$21:$H$25)</f>
        <v>1.0392701309004363E-2</v>
      </c>
      <c r="I52" s="955">
        <f>I23/SUM($I$21:$I$25)</f>
        <v>8.3897299937207848E-3</v>
      </c>
      <c r="J52" s="955">
        <f>J23/SUM($J$21:$J$25)</f>
        <v>8.7519025875190254E-3</v>
      </c>
      <c r="K52" s="955">
        <f>K23/SUM($K$21:$K$25)</f>
        <v>8.3427708569271432E-3</v>
      </c>
      <c r="L52" s="955">
        <f>L23/SUM($L$21:$L$25)</f>
        <v>8.3269961977186311E-3</v>
      </c>
      <c r="M52" s="16"/>
      <c r="N52" s="19"/>
      <c r="O52" s="973">
        <f t="shared" si="8"/>
        <v>-2.0657051112857316E-3</v>
      </c>
      <c r="P52" s="954"/>
      <c r="Q52" s="973">
        <f t="shared" si="9"/>
        <v>-1.5774659208512079E-5</v>
      </c>
    </row>
    <row r="53" spans="1:17" x14ac:dyDescent="0.25">
      <c r="A53" s="883" t="s">
        <v>26</v>
      </c>
      <c r="B53" s="955">
        <f>B24/SUM($B$21:$B$25)</f>
        <v>2.4979854955680902E-2</v>
      </c>
      <c r="C53" s="955">
        <f>C24/SUM($C$21:$C$25)</f>
        <v>2.3376623376623377E-2</v>
      </c>
      <c r="D53" s="955">
        <f t="shared" si="12"/>
        <v>1.6891637131438052E-2</v>
      </c>
      <c r="E53" s="955">
        <f t="shared" si="12"/>
        <v>1.4467625490307544E-2</v>
      </c>
      <c r="F53" s="955">
        <f>F24/SUM($F$21:$F$25)</f>
        <v>2.3299161230195712E-2</v>
      </c>
      <c r="G53" s="30"/>
      <c r="H53" s="955">
        <f>H24/SUM($H$21:$H$25)</f>
        <v>1.4716382387941294E-2</v>
      </c>
      <c r="I53" s="955">
        <f>I24/SUM($I$21:$I$25)</f>
        <v>1.2802623316821322E-2</v>
      </c>
      <c r="J53" s="955">
        <f>J24/SUM($J$21:$J$25)</f>
        <v>1.3089802130898021E-2</v>
      </c>
      <c r="K53" s="955">
        <f>K24/SUM($K$21:$K$25)</f>
        <v>1.4363910909777275E-2</v>
      </c>
      <c r="L53" s="955">
        <f>L24/SUM($L$21:$L$25)</f>
        <v>1.5817490494296579E-2</v>
      </c>
      <c r="M53" s="16"/>
      <c r="N53" s="19"/>
      <c r="O53" s="973">
        <f t="shared" si="8"/>
        <v>1.1011081063552856E-3</v>
      </c>
      <c r="P53" s="954"/>
      <c r="Q53" s="973">
        <f t="shared" si="9"/>
        <v>1.4535795845193045E-3</v>
      </c>
    </row>
    <row r="54" spans="1:17" x14ac:dyDescent="0.25">
      <c r="A54" s="446" t="s">
        <v>27</v>
      </c>
      <c r="B54" s="955">
        <f>B25/SUM($B$21:$B$25)</f>
        <v>0.81224818694601131</v>
      </c>
      <c r="C54" s="955">
        <f>C25/SUM($C$21:$C$25)</f>
        <v>0.45714285714285713</v>
      </c>
      <c r="D54" s="955">
        <f t="shared" si="12"/>
        <v>0.8196968554407662</v>
      </c>
      <c r="E54" s="955">
        <f t="shared" si="12"/>
        <v>0.92058438974475587</v>
      </c>
      <c r="F54" s="955">
        <f>F25/SUM($F$21:$F$25)</f>
        <v>0.77446411929170544</v>
      </c>
      <c r="G54" s="30"/>
      <c r="H54" s="955">
        <f>H25/SUM($H$21:$H$25)</f>
        <v>0.88811979373264582</v>
      </c>
      <c r="I54" s="955">
        <f>I25/SUM($I$21:$I$25)</f>
        <v>0.90347449940696301</v>
      </c>
      <c r="J54" s="955">
        <f>J25/SUM($J$21:$J$25)</f>
        <v>0.89370243531202431</v>
      </c>
      <c r="K54" s="955">
        <f>K25/SUM($K$21:$K$25)</f>
        <v>0.88701396753491879</v>
      </c>
      <c r="L54" s="955">
        <f>L25/SUM($L$21:$L$25)</f>
        <v>0.8798479087452471</v>
      </c>
      <c r="M54" s="16"/>
      <c r="N54" s="19"/>
      <c r="O54" s="973">
        <f t="shared" si="8"/>
        <v>-8.2718849873987255E-3</v>
      </c>
      <c r="P54" s="954"/>
      <c r="Q54" s="973">
        <f t="shared" si="9"/>
        <v>-7.1660587896716921E-3</v>
      </c>
    </row>
    <row r="55" spans="1:17" ht="13.8" x14ac:dyDescent="0.25">
      <c r="A55" s="40" t="s">
        <v>29</v>
      </c>
      <c r="B55" s="956"/>
      <c r="C55" s="956"/>
      <c r="D55" s="956"/>
      <c r="E55" s="958"/>
      <c r="F55" s="956"/>
      <c r="G55" s="30"/>
      <c r="H55" s="956"/>
      <c r="I55" s="956"/>
      <c r="J55" s="956"/>
      <c r="K55" s="956"/>
      <c r="L55" s="956"/>
      <c r="M55" s="21"/>
      <c r="N55" s="21"/>
      <c r="O55" s="974"/>
      <c r="P55" s="960"/>
      <c r="Q55" s="974"/>
    </row>
    <row r="56" spans="1:17" x14ac:dyDescent="0.25">
      <c r="A56" s="66" t="s">
        <v>30</v>
      </c>
      <c r="B56" s="955">
        <f>B31/SUM(B31:B32)</f>
        <v>6.459143968871596E-2</v>
      </c>
      <c r="C56" s="955">
        <f t="shared" ref="C56:L56" si="13">C31/SUM(C31:C32)</f>
        <v>6.358381502890173E-2</v>
      </c>
      <c r="D56" s="955">
        <f t="shared" si="13"/>
        <v>5.3418148375229922E-2</v>
      </c>
      <c r="E56" s="955" t="s">
        <v>234</v>
      </c>
      <c r="F56" s="955" t="s">
        <v>234</v>
      </c>
      <c r="G56" s="28"/>
      <c r="H56" s="955">
        <f t="shared" si="13"/>
        <v>5.4020664869721471E-2</v>
      </c>
      <c r="I56" s="955">
        <f t="shared" si="13"/>
        <v>5.6431198356975687E-2</v>
      </c>
      <c r="J56" s="955">
        <f t="shared" si="13"/>
        <v>5.9652217741935486E-2</v>
      </c>
      <c r="K56" s="955" t="s">
        <v>234</v>
      </c>
      <c r="L56" s="955">
        <f t="shared" si="13"/>
        <v>6.9221374749406636E-2</v>
      </c>
      <c r="M56" s="16"/>
      <c r="N56" s="16"/>
      <c r="O56" s="975">
        <f t="shared" si="8"/>
        <v>1.5200709879685165E-2</v>
      </c>
      <c r="P56" s="954"/>
      <c r="Q56" s="975">
        <v>4.7892077758032031E-3</v>
      </c>
    </row>
    <row r="57" spans="1:17" ht="13.8" thickBot="1" x14ac:dyDescent="0.3">
      <c r="A57" s="86" t="s">
        <v>31</v>
      </c>
      <c r="B57" s="959">
        <f>B32/SUM(B31:B32)</f>
        <v>0.93540856031128405</v>
      </c>
      <c r="C57" s="959">
        <f t="shared" ref="C57:L57" si="14">C32/SUM(C31:C32)</f>
        <v>0.93641618497109824</v>
      </c>
      <c r="D57" s="959">
        <f t="shared" si="14"/>
        <v>0.94658185162477004</v>
      </c>
      <c r="E57" s="959" t="s">
        <v>234</v>
      </c>
      <c r="F57" s="959" t="s">
        <v>234</v>
      </c>
      <c r="G57" s="774"/>
      <c r="H57" s="959">
        <f t="shared" si="14"/>
        <v>0.94597933513027854</v>
      </c>
      <c r="I57" s="959">
        <f t="shared" si="14"/>
        <v>0.94356880164302426</v>
      </c>
      <c r="J57" s="959">
        <f t="shared" si="14"/>
        <v>0.94034778225806448</v>
      </c>
      <c r="K57" s="959" t="s">
        <v>234</v>
      </c>
      <c r="L57" s="959">
        <f t="shared" si="14"/>
        <v>0.93077862525059341</v>
      </c>
      <c r="M57" s="775"/>
      <c r="N57" s="775"/>
      <c r="O57" s="976">
        <f t="shared" si="8"/>
        <v>-1.5200709879685137E-2</v>
      </c>
      <c r="P57" s="977"/>
      <c r="Q57" s="976">
        <v>-4.7892077758031615E-3</v>
      </c>
    </row>
    <row r="58" spans="1:17" x14ac:dyDescent="0.25">
      <c r="B58" s="5"/>
      <c r="C58" s="5"/>
      <c r="D58" s="5"/>
      <c r="E58" s="5"/>
      <c r="F58" s="5"/>
      <c r="G58" s="5"/>
      <c r="H58" s="5"/>
      <c r="I58" s="5"/>
      <c r="J58" s="5"/>
      <c r="K58" s="5"/>
      <c r="L58" s="5"/>
      <c r="M58" s="5"/>
      <c r="N58" s="5"/>
      <c r="O58" s="844"/>
      <c r="P58" s="5"/>
      <c r="Q58" s="844"/>
    </row>
    <row r="59" spans="1:17" x14ac:dyDescent="0.25">
      <c r="A59" s="14" t="s">
        <v>35</v>
      </c>
      <c r="B59" s="14"/>
      <c r="C59" s="14"/>
      <c r="D59" s="14"/>
      <c r="E59" s="14"/>
      <c r="F59" s="14"/>
      <c r="G59" s="14"/>
    </row>
    <row r="60" spans="1:17" x14ac:dyDescent="0.25">
      <c r="A60" s="5" t="s">
        <v>295</v>
      </c>
    </row>
    <row r="61" spans="1:17" x14ac:dyDescent="0.25">
      <c r="A61" s="5" t="s">
        <v>318</v>
      </c>
    </row>
    <row r="62" spans="1:17" x14ac:dyDescent="0.25">
      <c r="A62" s="5" t="s">
        <v>314</v>
      </c>
    </row>
    <row r="63" spans="1:17" x14ac:dyDescent="0.25">
      <c r="A63" s="1010" t="s">
        <v>369</v>
      </c>
      <c r="B63" s="1010"/>
      <c r="C63" s="1010"/>
      <c r="D63" s="1010"/>
      <c r="E63" s="1010"/>
      <c r="F63" s="1010"/>
      <c r="G63" s="1010"/>
      <c r="H63" s="1010"/>
      <c r="I63" s="1010"/>
      <c r="J63" s="1010"/>
      <c r="K63" s="1010"/>
      <c r="L63" s="1010"/>
      <c r="M63" s="1010"/>
      <c r="N63" s="1010"/>
      <c r="O63" s="1010"/>
      <c r="P63" s="1010"/>
      <c r="Q63" s="1010"/>
    </row>
    <row r="64" spans="1:17" x14ac:dyDescent="0.25">
      <c r="A64" s="5" t="s">
        <v>334</v>
      </c>
    </row>
    <row r="66" spans="1:26" x14ac:dyDescent="0.25">
      <c r="A66" s="5" t="s">
        <v>319</v>
      </c>
      <c r="B66" s="917"/>
      <c r="C66" s="917"/>
      <c r="D66" s="917"/>
      <c r="E66" s="917"/>
      <c r="F66" s="917"/>
      <c r="G66" s="917"/>
      <c r="H66" s="917"/>
      <c r="I66" s="917"/>
      <c r="J66" s="917"/>
      <c r="K66" s="917"/>
      <c r="L66" s="917"/>
      <c r="M66" s="917"/>
      <c r="N66" s="917"/>
      <c r="O66" s="917"/>
      <c r="P66" s="917"/>
      <c r="Q66" s="917"/>
    </row>
    <row r="68" spans="1:26" x14ac:dyDescent="0.25">
      <c r="A68" s="88"/>
      <c r="B68" s="88"/>
      <c r="C68" s="88"/>
      <c r="D68" s="88"/>
      <c r="E68" s="88"/>
      <c r="F68" s="88"/>
      <c r="G68" s="88"/>
      <c r="H68" s="88"/>
      <c r="I68" s="88"/>
      <c r="J68" s="88"/>
      <c r="K68" s="88"/>
      <c r="L68" s="88"/>
      <c r="M68" s="88"/>
      <c r="N68" s="88"/>
      <c r="O68" s="88"/>
      <c r="P68" s="88"/>
      <c r="Q68" s="88"/>
    </row>
    <row r="69" spans="1:26" x14ac:dyDescent="0.25">
      <c r="A69" s="733"/>
      <c r="B69" s="89"/>
      <c r="C69" s="89"/>
      <c r="D69" s="89"/>
      <c r="E69" s="89"/>
      <c r="F69" s="89"/>
      <c r="G69" s="89"/>
      <c r="H69" s="89"/>
      <c r="I69" s="89"/>
      <c r="J69" s="89"/>
      <c r="K69" s="89"/>
      <c r="L69" s="89"/>
      <c r="M69" s="89"/>
      <c r="N69" s="89"/>
      <c r="O69" s="89"/>
      <c r="P69" s="89"/>
      <c r="Q69" s="89"/>
      <c r="R69" s="5"/>
      <c r="S69" s="5"/>
      <c r="T69" s="5"/>
      <c r="U69" s="5"/>
      <c r="V69" s="5"/>
      <c r="W69" s="5"/>
      <c r="X69" s="5"/>
      <c r="Y69" s="5"/>
      <c r="Z69" s="5"/>
    </row>
    <row r="70" spans="1:26" ht="12.75" customHeight="1" x14ac:dyDescent="0.25">
      <c r="A70" s="877"/>
      <c r="B70" s="834"/>
      <c r="C70" s="834"/>
      <c r="D70" s="834"/>
      <c r="E70" s="834"/>
      <c r="F70" s="834"/>
      <c r="G70" s="834"/>
      <c r="H70" s="834"/>
      <c r="I70" s="834"/>
      <c r="J70" s="834"/>
      <c r="K70" s="834"/>
      <c r="L70" s="834"/>
      <c r="M70" s="834"/>
      <c r="N70" s="834"/>
      <c r="O70" s="834"/>
      <c r="P70" s="834"/>
      <c r="Q70" s="834"/>
      <c r="R70" s="834"/>
      <c r="S70" s="834"/>
      <c r="T70" s="834"/>
      <c r="U70" s="834"/>
      <c r="V70" s="834"/>
      <c r="W70" s="834"/>
      <c r="X70" s="834"/>
      <c r="Y70" s="5"/>
      <c r="Z70" s="5"/>
    </row>
    <row r="71" spans="1:26" x14ac:dyDescent="0.25">
      <c r="A71" s="877"/>
      <c r="B71" s="834"/>
      <c r="C71" s="834"/>
      <c r="D71" s="834"/>
      <c r="E71" s="834"/>
      <c r="F71" s="834"/>
      <c r="G71" s="834"/>
      <c r="H71" s="834"/>
      <c r="I71" s="834"/>
      <c r="J71" s="834"/>
      <c r="K71" s="834"/>
      <c r="L71" s="834"/>
      <c r="M71" s="834"/>
      <c r="N71" s="834"/>
      <c r="O71" s="834"/>
      <c r="P71" s="834"/>
      <c r="Q71" s="834"/>
      <c r="R71" s="834"/>
      <c r="S71" s="834"/>
      <c r="T71" s="834"/>
      <c r="U71" s="834"/>
      <c r="V71" s="834"/>
      <c r="W71" s="834"/>
      <c r="X71" s="834"/>
      <c r="Y71" s="5"/>
      <c r="Z71" s="5"/>
    </row>
    <row r="72" spans="1:26" x14ac:dyDescent="0.25">
      <c r="A72" s="877"/>
      <c r="B72" s="834"/>
      <c r="C72" s="834"/>
      <c r="D72" s="834"/>
      <c r="E72" s="834"/>
      <c r="F72" s="834"/>
      <c r="G72" s="834"/>
      <c r="H72" s="834"/>
      <c r="I72" s="834"/>
      <c r="J72" s="834"/>
      <c r="K72" s="834"/>
      <c r="L72" s="834"/>
      <c r="M72" s="834"/>
      <c r="N72" s="834"/>
      <c r="O72" s="834"/>
      <c r="P72" s="834"/>
      <c r="Q72" s="834"/>
      <c r="R72" s="834"/>
      <c r="S72" s="834"/>
      <c r="T72" s="834"/>
      <c r="U72" s="834"/>
      <c r="V72" s="834"/>
      <c r="W72" s="834"/>
      <c r="X72" s="834"/>
      <c r="Y72" s="5"/>
      <c r="Z72" s="5"/>
    </row>
    <row r="73" spans="1:26" x14ac:dyDescent="0.25">
      <c r="A73" s="877"/>
      <c r="B73" s="834"/>
      <c r="C73" s="834"/>
      <c r="D73" s="834"/>
      <c r="E73" s="834"/>
      <c r="F73" s="834"/>
      <c r="G73" s="834"/>
      <c r="H73" s="834"/>
      <c r="I73" s="834"/>
      <c r="J73" s="834"/>
      <c r="K73" s="834"/>
      <c r="L73" s="834"/>
      <c r="M73" s="834"/>
      <c r="N73" s="834"/>
      <c r="O73" s="834"/>
      <c r="P73" s="834"/>
      <c r="Q73" s="834"/>
      <c r="R73" s="834"/>
      <c r="S73" s="834"/>
      <c r="T73" s="834"/>
      <c r="U73" s="834"/>
      <c r="V73" s="834"/>
      <c r="W73" s="834"/>
      <c r="X73" s="834"/>
      <c r="Y73" s="5"/>
      <c r="Z73" s="5"/>
    </row>
    <row r="74" spans="1:26" x14ac:dyDescent="0.25">
      <c r="A74" s="877"/>
      <c r="B74" s="834"/>
      <c r="C74" s="834"/>
      <c r="D74" s="834"/>
      <c r="E74" s="834"/>
      <c r="F74" s="834"/>
      <c r="G74" s="834"/>
      <c r="H74" s="834"/>
      <c r="I74" s="834"/>
      <c r="J74" s="834"/>
      <c r="K74" s="834"/>
      <c r="L74" s="834"/>
      <c r="M74" s="834"/>
      <c r="N74" s="834"/>
      <c r="O74" s="834"/>
      <c r="P74" s="834"/>
      <c r="Q74" s="834"/>
      <c r="R74" s="834"/>
      <c r="S74" s="834"/>
      <c r="T74" s="834"/>
      <c r="U74" s="834"/>
      <c r="V74" s="834"/>
      <c r="W74" s="834"/>
      <c r="X74" s="834"/>
      <c r="Y74" s="5"/>
      <c r="Z74" s="5"/>
    </row>
    <row r="75" spans="1:26" x14ac:dyDescent="0.25">
      <c r="A75" s="877"/>
      <c r="B75" s="834"/>
      <c r="C75" s="834"/>
      <c r="D75" s="834"/>
      <c r="E75" s="834"/>
      <c r="F75" s="834"/>
      <c r="G75" s="834"/>
      <c r="H75" s="834"/>
      <c r="I75" s="834"/>
      <c r="J75" s="834"/>
      <c r="K75" s="834"/>
      <c r="L75" s="834"/>
      <c r="M75" s="834"/>
      <c r="N75" s="834"/>
      <c r="O75" s="834"/>
      <c r="P75" s="834"/>
      <c r="Q75" s="834"/>
      <c r="R75" s="834"/>
      <c r="S75" s="834"/>
      <c r="T75" s="834"/>
      <c r="U75" s="834"/>
      <c r="V75" s="834"/>
      <c r="W75" s="834"/>
      <c r="X75" s="834"/>
      <c r="Y75" s="5"/>
      <c r="Z75" s="5"/>
    </row>
    <row r="76" spans="1:26" x14ac:dyDescent="0.25">
      <c r="A76" s="877"/>
      <c r="B76" s="834"/>
      <c r="C76" s="834"/>
      <c r="D76" s="834"/>
      <c r="E76" s="834"/>
      <c r="F76" s="834"/>
      <c r="G76" s="834"/>
      <c r="H76" s="834"/>
      <c r="I76" s="834"/>
      <c r="J76" s="834"/>
      <c r="K76" s="834"/>
      <c r="L76" s="834"/>
      <c r="M76" s="834"/>
      <c r="N76" s="834"/>
      <c r="O76" s="834"/>
      <c r="P76" s="834"/>
      <c r="Q76" s="834"/>
      <c r="R76" s="834"/>
      <c r="S76" s="834"/>
      <c r="T76" s="834"/>
      <c r="U76" s="834"/>
      <c r="V76" s="834"/>
      <c r="W76" s="834"/>
      <c r="X76" s="834"/>
      <c r="Y76" s="5"/>
      <c r="Z76" s="5"/>
    </row>
    <row r="77" spans="1:26" x14ac:dyDescent="0.25">
      <c r="A77" s="877"/>
      <c r="B77" s="834"/>
      <c r="C77" s="834"/>
      <c r="D77" s="834"/>
      <c r="E77" s="834"/>
      <c r="F77" s="834"/>
      <c r="G77" s="834"/>
      <c r="H77" s="834"/>
      <c r="I77" s="834"/>
      <c r="J77" s="834"/>
      <c r="K77" s="834"/>
      <c r="L77" s="834"/>
      <c r="M77" s="834"/>
      <c r="N77" s="834"/>
      <c r="O77" s="834"/>
      <c r="P77" s="834"/>
      <c r="Q77" s="834"/>
      <c r="R77" s="834"/>
      <c r="S77" s="834"/>
      <c r="T77" s="834"/>
      <c r="U77" s="834"/>
      <c r="V77" s="834"/>
      <c r="W77" s="834"/>
      <c r="X77" s="834"/>
      <c r="Y77" s="5"/>
      <c r="Z77" s="5"/>
    </row>
    <row r="78" spans="1:26" x14ac:dyDescent="0.25">
      <c r="A78" s="877"/>
      <c r="B78" s="834"/>
      <c r="C78" s="834"/>
      <c r="D78" s="834"/>
      <c r="E78" s="834"/>
      <c r="F78" s="834"/>
      <c r="G78" s="834"/>
      <c r="H78" s="834"/>
      <c r="I78" s="834"/>
      <c r="J78" s="834"/>
      <c r="K78" s="834"/>
      <c r="L78" s="834"/>
      <c r="M78" s="834"/>
      <c r="N78" s="834"/>
      <c r="O78" s="834"/>
      <c r="P78" s="834"/>
      <c r="Q78" s="834"/>
      <c r="R78" s="834"/>
      <c r="S78" s="834"/>
      <c r="T78" s="834"/>
      <c r="U78" s="834"/>
      <c r="V78" s="834"/>
      <c r="W78" s="834"/>
      <c r="X78" s="834"/>
      <c r="Y78" s="5"/>
      <c r="Z78" s="5"/>
    </row>
    <row r="79" spans="1:26" x14ac:dyDescent="0.25">
      <c r="A79" s="877"/>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5"/>
      <c r="Z79" s="5"/>
    </row>
    <row r="80" spans="1:26" x14ac:dyDescent="0.25">
      <c r="A80" s="877"/>
      <c r="B80" s="834"/>
      <c r="C80" s="834"/>
      <c r="D80" s="834"/>
      <c r="E80" s="834"/>
      <c r="F80" s="834"/>
      <c r="G80" s="834"/>
      <c r="H80" s="834"/>
      <c r="I80" s="834"/>
      <c r="J80" s="834"/>
      <c r="K80" s="834"/>
      <c r="L80" s="834"/>
      <c r="M80" s="834"/>
      <c r="N80" s="834"/>
      <c r="O80" s="834"/>
      <c r="P80" s="834"/>
      <c r="Q80" s="834"/>
      <c r="R80" s="834"/>
      <c r="S80" s="834"/>
      <c r="T80" s="834"/>
      <c r="U80" s="834"/>
      <c r="V80" s="834"/>
      <c r="W80" s="834"/>
      <c r="X80" s="834"/>
      <c r="Y80" s="5"/>
      <c r="Z80" s="5"/>
    </row>
    <row r="81" spans="1:26" x14ac:dyDescent="0.25">
      <c r="A81" s="877"/>
      <c r="B81" s="834"/>
      <c r="C81" s="834"/>
      <c r="D81" s="834"/>
      <c r="E81" s="834"/>
      <c r="F81" s="834"/>
      <c r="G81" s="834"/>
      <c r="H81" s="834"/>
      <c r="I81" s="834"/>
      <c r="J81" s="834"/>
      <c r="K81" s="834"/>
      <c r="L81" s="834"/>
      <c r="M81" s="834"/>
      <c r="N81" s="834"/>
      <c r="O81" s="834"/>
      <c r="P81" s="834"/>
      <c r="Q81" s="834"/>
      <c r="R81" s="834"/>
      <c r="S81" s="834"/>
      <c r="T81" s="834"/>
      <c r="U81" s="834"/>
      <c r="V81" s="834"/>
      <c r="W81" s="834"/>
      <c r="X81" s="834"/>
      <c r="Y81" s="5"/>
      <c r="Z81" s="5"/>
    </row>
    <row r="82" spans="1:26" x14ac:dyDescent="0.25">
      <c r="A82" s="877"/>
      <c r="B82" s="834"/>
      <c r="C82" s="834"/>
      <c r="D82" s="834"/>
      <c r="E82" s="834"/>
      <c r="F82" s="834"/>
      <c r="G82" s="834"/>
      <c r="H82" s="834"/>
      <c r="I82" s="834"/>
      <c r="J82" s="834"/>
      <c r="K82" s="834"/>
      <c r="L82" s="834"/>
      <c r="M82" s="834"/>
      <c r="N82" s="834"/>
      <c r="O82" s="834"/>
      <c r="P82" s="834"/>
      <c r="Q82" s="834"/>
      <c r="R82" s="834"/>
      <c r="S82" s="834"/>
      <c r="T82" s="834"/>
      <c r="U82" s="834"/>
      <c r="V82" s="834"/>
      <c r="W82" s="834"/>
      <c r="X82" s="834"/>
      <c r="Y82" s="5"/>
      <c r="Z82" s="5"/>
    </row>
    <row r="83" spans="1:26" x14ac:dyDescent="0.25">
      <c r="A83" s="877"/>
      <c r="B83" s="834"/>
      <c r="C83" s="834"/>
      <c r="D83" s="834"/>
      <c r="E83" s="834"/>
      <c r="F83" s="834"/>
      <c r="G83" s="834"/>
      <c r="H83" s="834"/>
      <c r="I83" s="834"/>
      <c r="J83" s="834"/>
      <c r="K83" s="834"/>
      <c r="L83" s="834"/>
      <c r="M83" s="834"/>
      <c r="N83" s="834"/>
      <c r="O83" s="834"/>
      <c r="P83" s="834"/>
      <c r="Q83" s="834"/>
      <c r="R83" s="834"/>
      <c r="S83" s="834"/>
      <c r="T83" s="834"/>
      <c r="U83" s="834"/>
      <c r="V83" s="834"/>
      <c r="W83" s="834"/>
      <c r="X83" s="834"/>
      <c r="Y83" s="5"/>
      <c r="Z83" s="5"/>
    </row>
    <row r="84" spans="1:26" x14ac:dyDescent="0.25">
      <c r="A84" s="877"/>
      <c r="B84" s="834"/>
      <c r="C84" s="834"/>
      <c r="D84" s="834"/>
      <c r="E84" s="834"/>
      <c r="F84" s="834"/>
      <c r="G84" s="834"/>
      <c r="H84" s="834"/>
      <c r="I84" s="834"/>
      <c r="J84" s="834"/>
      <c r="K84" s="834"/>
      <c r="L84" s="834"/>
      <c r="M84" s="834"/>
      <c r="N84" s="834"/>
      <c r="O84" s="834"/>
      <c r="P84" s="834"/>
      <c r="Q84" s="834"/>
      <c r="R84" s="834"/>
      <c r="S84" s="834"/>
      <c r="T84" s="834"/>
      <c r="U84" s="834"/>
      <c r="V84" s="834"/>
      <c r="W84" s="834"/>
      <c r="X84" s="834"/>
      <c r="Y84" s="5"/>
      <c r="Z84" s="5"/>
    </row>
    <row r="85" spans="1:26" x14ac:dyDescent="0.25">
      <c r="A85" s="877"/>
      <c r="B85" s="834"/>
      <c r="C85" s="834"/>
      <c r="D85" s="834"/>
      <c r="E85" s="834"/>
      <c r="F85" s="834"/>
      <c r="G85" s="834"/>
      <c r="H85" s="834"/>
      <c r="I85" s="834"/>
      <c r="J85" s="834"/>
      <c r="K85" s="834"/>
      <c r="L85" s="834"/>
      <c r="M85" s="834"/>
      <c r="N85" s="834"/>
      <c r="O85" s="834"/>
      <c r="P85" s="834"/>
      <c r="Q85" s="834"/>
      <c r="R85" s="834"/>
      <c r="S85" s="834"/>
      <c r="T85" s="834"/>
      <c r="U85" s="834"/>
      <c r="V85" s="834"/>
      <c r="W85" s="834"/>
      <c r="X85" s="834"/>
      <c r="Y85" s="5"/>
      <c r="Z85" s="5"/>
    </row>
    <row r="86" spans="1:26" x14ac:dyDescent="0.25">
      <c r="A86" s="877"/>
      <c r="B86" s="834"/>
      <c r="C86" s="834"/>
      <c r="D86" s="834"/>
      <c r="E86" s="834"/>
      <c r="F86" s="834"/>
      <c r="G86" s="834"/>
      <c r="H86" s="834"/>
      <c r="I86" s="834"/>
      <c r="J86" s="834"/>
      <c r="K86" s="834"/>
      <c r="L86" s="834"/>
      <c r="M86" s="834"/>
      <c r="N86" s="834"/>
      <c r="O86" s="834"/>
      <c r="P86" s="834"/>
      <c r="Q86" s="834"/>
      <c r="R86" s="834"/>
      <c r="S86" s="834"/>
      <c r="T86" s="834"/>
      <c r="U86" s="834"/>
      <c r="V86" s="834"/>
      <c r="W86" s="834"/>
      <c r="X86" s="834"/>
      <c r="Y86" s="5"/>
      <c r="Z86" s="5"/>
    </row>
    <row r="87" spans="1:26" x14ac:dyDescent="0.25">
      <c r="A87" s="877"/>
      <c r="B87" s="834"/>
      <c r="C87" s="834"/>
      <c r="D87" s="834"/>
      <c r="E87" s="834"/>
      <c r="F87" s="834"/>
      <c r="G87" s="834"/>
      <c r="H87" s="834"/>
      <c r="I87" s="834"/>
      <c r="J87" s="834"/>
      <c r="K87" s="834"/>
      <c r="L87" s="834"/>
      <c r="M87" s="834"/>
      <c r="N87" s="834"/>
      <c r="O87" s="834"/>
      <c r="P87" s="834"/>
      <c r="Q87" s="834"/>
      <c r="R87" s="834"/>
      <c r="S87" s="834"/>
      <c r="T87" s="834"/>
      <c r="U87" s="834"/>
      <c r="V87" s="834"/>
      <c r="W87" s="834"/>
      <c r="X87" s="834"/>
      <c r="Y87" s="5"/>
      <c r="Z87" s="5"/>
    </row>
    <row r="88" spans="1:26" x14ac:dyDescent="0.25">
      <c r="A88" s="877"/>
      <c r="B88" s="834"/>
      <c r="C88" s="834"/>
      <c r="D88" s="834"/>
      <c r="E88" s="834"/>
      <c r="F88" s="834"/>
      <c r="G88" s="834"/>
      <c r="H88" s="834"/>
      <c r="I88" s="834"/>
      <c r="J88" s="834"/>
      <c r="K88" s="834"/>
      <c r="L88" s="834"/>
      <c r="M88" s="834"/>
      <c r="N88" s="834"/>
      <c r="O88" s="834"/>
      <c r="P88" s="834"/>
      <c r="Q88" s="834"/>
      <c r="R88" s="834"/>
      <c r="S88" s="834"/>
      <c r="T88" s="834"/>
      <c r="U88" s="834"/>
      <c r="V88" s="834"/>
      <c r="W88" s="834"/>
      <c r="X88" s="834"/>
      <c r="Y88" s="5"/>
      <c r="Z88" s="5"/>
    </row>
    <row r="89" spans="1:26" x14ac:dyDescent="0.25">
      <c r="A89" s="877"/>
      <c r="B89" s="834"/>
      <c r="C89" s="834"/>
      <c r="D89" s="834"/>
      <c r="E89" s="834"/>
      <c r="F89" s="834"/>
      <c r="G89" s="834"/>
      <c r="H89" s="834"/>
      <c r="I89" s="834"/>
      <c r="J89" s="834"/>
      <c r="K89" s="834"/>
      <c r="L89" s="834"/>
      <c r="M89" s="834"/>
      <c r="N89" s="834"/>
      <c r="O89" s="834"/>
      <c r="P89" s="834"/>
      <c r="Q89" s="834"/>
      <c r="R89" s="834"/>
      <c r="S89" s="834"/>
      <c r="T89" s="834"/>
      <c r="U89" s="834"/>
      <c r="V89" s="834"/>
      <c r="W89" s="834"/>
      <c r="X89" s="834"/>
      <c r="Y89" s="5"/>
      <c r="Z89" s="5"/>
    </row>
    <row r="90" spans="1:26" x14ac:dyDescent="0.25">
      <c r="A90" s="877"/>
      <c r="B90" s="834"/>
      <c r="C90" s="834"/>
      <c r="D90" s="834"/>
      <c r="E90" s="834"/>
      <c r="F90" s="834"/>
      <c r="G90" s="834"/>
      <c r="H90" s="834"/>
      <c r="I90" s="834"/>
      <c r="J90" s="834"/>
      <c r="K90" s="834"/>
      <c r="L90" s="834"/>
      <c r="M90" s="834"/>
      <c r="N90" s="834"/>
      <c r="O90" s="834"/>
      <c r="P90" s="834"/>
      <c r="Q90" s="834"/>
      <c r="R90" s="834"/>
      <c r="S90" s="834"/>
      <c r="T90" s="834"/>
      <c r="U90" s="834"/>
      <c r="V90" s="834"/>
      <c r="W90" s="834"/>
      <c r="X90" s="834"/>
      <c r="Y90" s="5"/>
      <c r="Z90" s="5"/>
    </row>
    <row r="91" spans="1:26" x14ac:dyDescent="0.25">
      <c r="R91" s="5"/>
      <c r="S91" s="5"/>
      <c r="T91" s="5"/>
      <c r="U91" s="5"/>
      <c r="V91" s="5"/>
      <c r="W91" s="5"/>
      <c r="X91" s="5"/>
      <c r="Y91" s="5"/>
      <c r="Z91" s="5"/>
    </row>
    <row r="92" spans="1:26" x14ac:dyDescent="0.25">
      <c r="R92" s="5"/>
      <c r="S92" s="5"/>
      <c r="T92" s="5"/>
      <c r="U92" s="5"/>
      <c r="V92" s="5"/>
      <c r="W92" s="5"/>
      <c r="X92" s="5"/>
      <c r="Y92" s="5"/>
      <c r="Z92" s="5"/>
    </row>
    <row r="93" spans="1:26" x14ac:dyDescent="0.25">
      <c r="R93" s="5"/>
      <c r="S93" s="5"/>
      <c r="T93" s="5"/>
      <c r="U93" s="5"/>
      <c r="V93" s="5"/>
      <c r="W93" s="5"/>
      <c r="X93" s="5"/>
      <c r="Y93" s="5"/>
      <c r="Z93" s="5"/>
    </row>
    <row r="94" spans="1:26" x14ac:dyDescent="0.25">
      <c r="R94" s="5"/>
      <c r="S94" s="5"/>
      <c r="T94" s="5"/>
      <c r="U94" s="5"/>
      <c r="V94" s="5"/>
      <c r="W94" s="5"/>
      <c r="X94" s="5"/>
      <c r="Y94" s="5"/>
      <c r="Z94" s="5"/>
    </row>
    <row r="95" spans="1:26" x14ac:dyDescent="0.25">
      <c r="R95" s="5"/>
      <c r="S95" s="5"/>
      <c r="T95" s="5"/>
      <c r="U95" s="5"/>
      <c r="V95" s="5"/>
      <c r="W95" s="5"/>
      <c r="X95" s="5"/>
      <c r="Y95" s="5"/>
      <c r="Z95" s="5"/>
    </row>
  </sheetData>
  <sheetProtection algorithmName="SHA-512" hashValue="CNqLTrUZTaIVyw42Tsdoo+MfH7ea3nrpDOgHZYwdPzYILAwA+Zvi6R2/qbrbiaqPsseDVjBgAvQKWv7gz5M5pw==" saltValue="BB+/J0DWtG6gIrfnCC/4/A==" spinCount="100000" sheet="1" objects="1" scenarios="1"/>
  <mergeCells count="11">
    <mergeCell ref="A63:Q63"/>
    <mergeCell ref="AC4:AG4"/>
    <mergeCell ref="AI4:AM4"/>
    <mergeCell ref="B6:O6"/>
    <mergeCell ref="B37:O37"/>
    <mergeCell ref="W4:AA4"/>
    <mergeCell ref="H4:L4"/>
    <mergeCell ref="N4:N5"/>
    <mergeCell ref="O4:O5"/>
    <mergeCell ref="P4:P5"/>
    <mergeCell ref="Q4:Q5"/>
  </mergeCells>
  <pageMargins left="0.70866141732283472" right="0.70866141732283472" top="0.74803149606299213" bottom="0.74803149606299213" header="0.31496062992125984" footer="0.31496062992125984"/>
  <pageSetup paperSize="8" scale="73" orientation="landscape" r:id="rId1"/>
  <colBreaks count="1" manualBreakCount="1">
    <brk id="17" max="6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T64"/>
  <sheetViews>
    <sheetView zoomScaleNormal="100" zoomScaleSheetLayoutView="80" workbookViewId="0">
      <pane xSplit="1" ySplit="4" topLeftCell="B5" activePane="bottomRight" state="frozen"/>
      <selection pane="topRight" activeCell="B1" sqref="B1"/>
      <selection pane="bottomLeft" activeCell="A5" sqref="A5"/>
      <selection pane="bottomRight" activeCell="K13" sqref="K13"/>
    </sheetView>
  </sheetViews>
  <sheetFormatPr defaultRowHeight="14.4" x14ac:dyDescent="0.3"/>
  <cols>
    <col min="1" max="1" width="25.44140625" customWidth="1"/>
    <col min="4" max="4" width="2.5546875" customWidth="1"/>
    <col min="7" max="7" width="2.5546875" customWidth="1"/>
    <col min="10" max="10" width="2.5546875" customWidth="1"/>
    <col min="13" max="13" width="2.5546875" customWidth="1"/>
    <col min="14" max="14" width="10.88671875" customWidth="1"/>
    <col min="16" max="16" width="2.5546875" customWidth="1"/>
    <col min="17" max="18" width="8.5546875" bestFit="1" customWidth="1"/>
    <col min="19" max="20" width="7.5546875" customWidth="1"/>
    <col min="257" max="257" width="25.44140625" customWidth="1"/>
    <col min="260" max="260" width="2.5546875" customWidth="1"/>
    <col min="263" max="263" width="2.5546875" customWidth="1"/>
    <col min="266" max="266" width="2.5546875" customWidth="1"/>
    <col min="269" max="269" width="2.5546875" customWidth="1"/>
    <col min="270" max="270" width="10.88671875" customWidth="1"/>
    <col min="272" max="272" width="2.5546875" customWidth="1"/>
    <col min="273" max="276" width="7.5546875" customWidth="1"/>
    <col min="513" max="513" width="25.44140625" customWidth="1"/>
    <col min="516" max="516" width="2.5546875" customWidth="1"/>
    <col min="519" max="519" width="2.5546875" customWidth="1"/>
    <col min="522" max="522" width="2.5546875" customWidth="1"/>
    <col min="525" max="525" width="2.5546875" customWidth="1"/>
    <col min="526" max="526" width="10.88671875" customWidth="1"/>
    <col min="528" max="528" width="2.5546875" customWidth="1"/>
    <col min="529" max="532" width="7.5546875" customWidth="1"/>
    <col min="769" max="769" width="25.44140625" customWidth="1"/>
    <col min="772" max="772" width="2.5546875" customWidth="1"/>
    <col min="775" max="775" width="2.5546875" customWidth="1"/>
    <col min="778" max="778" width="2.5546875" customWidth="1"/>
    <col min="781" max="781" width="2.5546875" customWidth="1"/>
    <col min="782" max="782" width="10.88671875" customWidth="1"/>
    <col min="784" max="784" width="2.5546875" customWidth="1"/>
    <col min="785" max="788" width="7.5546875" customWidth="1"/>
    <col min="1025" max="1025" width="25.44140625" customWidth="1"/>
    <col min="1028" max="1028" width="2.5546875" customWidth="1"/>
    <col min="1031" max="1031" width="2.5546875" customWidth="1"/>
    <col min="1034" max="1034" width="2.5546875" customWidth="1"/>
    <col min="1037" max="1037" width="2.5546875" customWidth="1"/>
    <col min="1038" max="1038" width="10.88671875" customWidth="1"/>
    <col min="1040" max="1040" width="2.5546875" customWidth="1"/>
    <col min="1041" max="1044" width="7.5546875" customWidth="1"/>
    <col min="1281" max="1281" width="25.44140625" customWidth="1"/>
    <col min="1284" max="1284" width="2.5546875" customWidth="1"/>
    <col min="1287" max="1287" width="2.5546875" customWidth="1"/>
    <col min="1290" max="1290" width="2.5546875" customWidth="1"/>
    <col min="1293" max="1293" width="2.5546875" customWidth="1"/>
    <col min="1294" max="1294" width="10.88671875" customWidth="1"/>
    <col min="1296" max="1296" width="2.5546875" customWidth="1"/>
    <col min="1297" max="1300" width="7.5546875" customWidth="1"/>
    <col min="1537" max="1537" width="25.44140625" customWidth="1"/>
    <col min="1540" max="1540" width="2.5546875" customWidth="1"/>
    <col min="1543" max="1543" width="2.5546875" customWidth="1"/>
    <col min="1546" max="1546" width="2.5546875" customWidth="1"/>
    <col min="1549" max="1549" width="2.5546875" customWidth="1"/>
    <col min="1550" max="1550" width="10.88671875" customWidth="1"/>
    <col min="1552" max="1552" width="2.5546875" customWidth="1"/>
    <col min="1553" max="1556" width="7.5546875" customWidth="1"/>
    <col min="1793" max="1793" width="25.44140625" customWidth="1"/>
    <col min="1796" max="1796" width="2.5546875" customWidth="1"/>
    <col min="1799" max="1799" width="2.5546875" customWidth="1"/>
    <col min="1802" max="1802" width="2.5546875" customWidth="1"/>
    <col min="1805" max="1805" width="2.5546875" customWidth="1"/>
    <col min="1806" max="1806" width="10.88671875" customWidth="1"/>
    <col min="1808" max="1808" width="2.5546875" customWidth="1"/>
    <col min="1809" max="1812" width="7.5546875" customWidth="1"/>
    <col min="2049" max="2049" width="25.44140625" customWidth="1"/>
    <col min="2052" max="2052" width="2.5546875" customWidth="1"/>
    <col min="2055" max="2055" width="2.5546875" customWidth="1"/>
    <col min="2058" max="2058" width="2.5546875" customWidth="1"/>
    <col min="2061" max="2061" width="2.5546875" customWidth="1"/>
    <col min="2062" max="2062" width="10.88671875" customWidth="1"/>
    <col min="2064" max="2064" width="2.5546875" customWidth="1"/>
    <col min="2065" max="2068" width="7.5546875" customWidth="1"/>
    <col min="2305" max="2305" width="25.44140625" customWidth="1"/>
    <col min="2308" max="2308" width="2.5546875" customWidth="1"/>
    <col min="2311" max="2311" width="2.5546875" customWidth="1"/>
    <col min="2314" max="2314" width="2.5546875" customWidth="1"/>
    <col min="2317" max="2317" width="2.5546875" customWidth="1"/>
    <col min="2318" max="2318" width="10.88671875" customWidth="1"/>
    <col min="2320" max="2320" width="2.5546875" customWidth="1"/>
    <col min="2321" max="2324" width="7.5546875" customWidth="1"/>
    <col min="2561" max="2561" width="25.44140625" customWidth="1"/>
    <col min="2564" max="2564" width="2.5546875" customWidth="1"/>
    <col min="2567" max="2567" width="2.5546875" customWidth="1"/>
    <col min="2570" max="2570" width="2.5546875" customWidth="1"/>
    <col min="2573" max="2573" width="2.5546875" customWidth="1"/>
    <col min="2574" max="2574" width="10.88671875" customWidth="1"/>
    <col min="2576" max="2576" width="2.5546875" customWidth="1"/>
    <col min="2577" max="2580" width="7.5546875" customWidth="1"/>
    <col min="2817" max="2817" width="25.44140625" customWidth="1"/>
    <col min="2820" max="2820" width="2.5546875" customWidth="1"/>
    <col min="2823" max="2823" width="2.5546875" customWidth="1"/>
    <col min="2826" max="2826" width="2.5546875" customWidth="1"/>
    <col min="2829" max="2829" width="2.5546875" customWidth="1"/>
    <col min="2830" max="2830" width="10.88671875" customWidth="1"/>
    <col min="2832" max="2832" width="2.5546875" customWidth="1"/>
    <col min="2833" max="2836" width="7.5546875" customWidth="1"/>
    <col min="3073" max="3073" width="25.44140625" customWidth="1"/>
    <col min="3076" max="3076" width="2.5546875" customWidth="1"/>
    <col min="3079" max="3079" width="2.5546875" customWidth="1"/>
    <col min="3082" max="3082" width="2.5546875" customWidth="1"/>
    <col min="3085" max="3085" width="2.5546875" customWidth="1"/>
    <col min="3086" max="3086" width="10.88671875" customWidth="1"/>
    <col min="3088" max="3088" width="2.5546875" customWidth="1"/>
    <col min="3089" max="3092" width="7.5546875" customWidth="1"/>
    <col min="3329" max="3329" width="25.44140625" customWidth="1"/>
    <col min="3332" max="3332" width="2.5546875" customWidth="1"/>
    <col min="3335" max="3335" width="2.5546875" customWidth="1"/>
    <col min="3338" max="3338" width="2.5546875" customWidth="1"/>
    <col min="3341" max="3341" width="2.5546875" customWidth="1"/>
    <col min="3342" max="3342" width="10.88671875" customWidth="1"/>
    <col min="3344" max="3344" width="2.5546875" customWidth="1"/>
    <col min="3345" max="3348" width="7.5546875" customWidth="1"/>
    <col min="3585" max="3585" width="25.44140625" customWidth="1"/>
    <col min="3588" max="3588" width="2.5546875" customWidth="1"/>
    <col min="3591" max="3591" width="2.5546875" customWidth="1"/>
    <col min="3594" max="3594" width="2.5546875" customWidth="1"/>
    <col min="3597" max="3597" width="2.5546875" customWidth="1"/>
    <col min="3598" max="3598" width="10.88671875" customWidth="1"/>
    <col min="3600" max="3600" width="2.5546875" customWidth="1"/>
    <col min="3601" max="3604" width="7.5546875" customWidth="1"/>
    <col min="3841" max="3841" width="25.44140625" customWidth="1"/>
    <col min="3844" max="3844" width="2.5546875" customWidth="1"/>
    <col min="3847" max="3847" width="2.5546875" customWidth="1"/>
    <col min="3850" max="3850" width="2.5546875" customWidth="1"/>
    <col min="3853" max="3853" width="2.5546875" customWidth="1"/>
    <col min="3854" max="3854" width="10.88671875" customWidth="1"/>
    <col min="3856" max="3856" width="2.5546875" customWidth="1"/>
    <col min="3857" max="3860" width="7.5546875" customWidth="1"/>
    <col min="4097" max="4097" width="25.44140625" customWidth="1"/>
    <col min="4100" max="4100" width="2.5546875" customWidth="1"/>
    <col min="4103" max="4103" width="2.5546875" customWidth="1"/>
    <col min="4106" max="4106" width="2.5546875" customWidth="1"/>
    <col min="4109" max="4109" width="2.5546875" customWidth="1"/>
    <col min="4110" max="4110" width="10.88671875" customWidth="1"/>
    <col min="4112" max="4112" width="2.5546875" customWidth="1"/>
    <col min="4113" max="4116" width="7.5546875" customWidth="1"/>
    <col min="4353" max="4353" width="25.44140625" customWidth="1"/>
    <col min="4356" max="4356" width="2.5546875" customWidth="1"/>
    <col min="4359" max="4359" width="2.5546875" customWidth="1"/>
    <col min="4362" max="4362" width="2.5546875" customWidth="1"/>
    <col min="4365" max="4365" width="2.5546875" customWidth="1"/>
    <col min="4366" max="4366" width="10.88671875" customWidth="1"/>
    <col min="4368" max="4368" width="2.5546875" customWidth="1"/>
    <col min="4369" max="4372" width="7.5546875" customWidth="1"/>
    <col min="4609" max="4609" width="25.44140625" customWidth="1"/>
    <col min="4612" max="4612" width="2.5546875" customWidth="1"/>
    <col min="4615" max="4615" width="2.5546875" customWidth="1"/>
    <col min="4618" max="4618" width="2.5546875" customWidth="1"/>
    <col min="4621" max="4621" width="2.5546875" customWidth="1"/>
    <col min="4622" max="4622" width="10.88671875" customWidth="1"/>
    <col min="4624" max="4624" width="2.5546875" customWidth="1"/>
    <col min="4625" max="4628" width="7.5546875" customWidth="1"/>
    <col min="4865" max="4865" width="25.44140625" customWidth="1"/>
    <col min="4868" max="4868" width="2.5546875" customWidth="1"/>
    <col min="4871" max="4871" width="2.5546875" customWidth="1"/>
    <col min="4874" max="4874" width="2.5546875" customWidth="1"/>
    <col min="4877" max="4877" width="2.5546875" customWidth="1"/>
    <col min="4878" max="4878" width="10.88671875" customWidth="1"/>
    <col min="4880" max="4880" width="2.5546875" customWidth="1"/>
    <col min="4881" max="4884" width="7.5546875" customWidth="1"/>
    <col min="5121" max="5121" width="25.44140625" customWidth="1"/>
    <col min="5124" max="5124" width="2.5546875" customWidth="1"/>
    <col min="5127" max="5127" width="2.5546875" customWidth="1"/>
    <col min="5130" max="5130" width="2.5546875" customWidth="1"/>
    <col min="5133" max="5133" width="2.5546875" customWidth="1"/>
    <col min="5134" max="5134" width="10.88671875" customWidth="1"/>
    <col min="5136" max="5136" width="2.5546875" customWidth="1"/>
    <col min="5137" max="5140" width="7.5546875" customWidth="1"/>
    <col min="5377" max="5377" width="25.44140625" customWidth="1"/>
    <col min="5380" max="5380" width="2.5546875" customWidth="1"/>
    <col min="5383" max="5383" width="2.5546875" customWidth="1"/>
    <col min="5386" max="5386" width="2.5546875" customWidth="1"/>
    <col min="5389" max="5389" width="2.5546875" customWidth="1"/>
    <col min="5390" max="5390" width="10.88671875" customWidth="1"/>
    <col min="5392" max="5392" width="2.5546875" customWidth="1"/>
    <col min="5393" max="5396" width="7.5546875" customWidth="1"/>
    <col min="5633" max="5633" width="25.44140625" customWidth="1"/>
    <col min="5636" max="5636" width="2.5546875" customWidth="1"/>
    <col min="5639" max="5639" width="2.5546875" customWidth="1"/>
    <col min="5642" max="5642" width="2.5546875" customWidth="1"/>
    <col min="5645" max="5645" width="2.5546875" customWidth="1"/>
    <col min="5646" max="5646" width="10.88671875" customWidth="1"/>
    <col min="5648" max="5648" width="2.5546875" customWidth="1"/>
    <col min="5649" max="5652" width="7.5546875" customWidth="1"/>
    <col min="5889" max="5889" width="25.44140625" customWidth="1"/>
    <col min="5892" max="5892" width="2.5546875" customWidth="1"/>
    <col min="5895" max="5895" width="2.5546875" customWidth="1"/>
    <col min="5898" max="5898" width="2.5546875" customWidth="1"/>
    <col min="5901" max="5901" width="2.5546875" customWidth="1"/>
    <col min="5902" max="5902" width="10.88671875" customWidth="1"/>
    <col min="5904" max="5904" width="2.5546875" customWidth="1"/>
    <col min="5905" max="5908" width="7.5546875" customWidth="1"/>
    <col min="6145" max="6145" width="25.44140625" customWidth="1"/>
    <col min="6148" max="6148" width="2.5546875" customWidth="1"/>
    <col min="6151" max="6151" width="2.5546875" customWidth="1"/>
    <col min="6154" max="6154" width="2.5546875" customWidth="1"/>
    <col min="6157" max="6157" width="2.5546875" customWidth="1"/>
    <col min="6158" max="6158" width="10.88671875" customWidth="1"/>
    <col min="6160" max="6160" width="2.5546875" customWidth="1"/>
    <col min="6161" max="6164" width="7.5546875" customWidth="1"/>
    <col min="6401" max="6401" width="25.44140625" customWidth="1"/>
    <col min="6404" max="6404" width="2.5546875" customWidth="1"/>
    <col min="6407" max="6407" width="2.5546875" customWidth="1"/>
    <col min="6410" max="6410" width="2.5546875" customWidth="1"/>
    <col min="6413" max="6413" width="2.5546875" customWidth="1"/>
    <col min="6414" max="6414" width="10.88671875" customWidth="1"/>
    <col min="6416" max="6416" width="2.5546875" customWidth="1"/>
    <col min="6417" max="6420" width="7.5546875" customWidth="1"/>
    <col min="6657" max="6657" width="25.44140625" customWidth="1"/>
    <col min="6660" max="6660" width="2.5546875" customWidth="1"/>
    <col min="6663" max="6663" width="2.5546875" customWidth="1"/>
    <col min="6666" max="6666" width="2.5546875" customWidth="1"/>
    <col min="6669" max="6669" width="2.5546875" customWidth="1"/>
    <col min="6670" max="6670" width="10.88671875" customWidth="1"/>
    <col min="6672" max="6672" width="2.5546875" customWidth="1"/>
    <col min="6673" max="6676" width="7.5546875" customWidth="1"/>
    <col min="6913" max="6913" width="25.44140625" customWidth="1"/>
    <col min="6916" max="6916" width="2.5546875" customWidth="1"/>
    <col min="6919" max="6919" width="2.5546875" customWidth="1"/>
    <col min="6922" max="6922" width="2.5546875" customWidth="1"/>
    <col min="6925" max="6925" width="2.5546875" customWidth="1"/>
    <col min="6926" max="6926" width="10.88671875" customWidth="1"/>
    <col min="6928" max="6928" width="2.5546875" customWidth="1"/>
    <col min="6929" max="6932" width="7.5546875" customWidth="1"/>
    <col min="7169" max="7169" width="25.44140625" customWidth="1"/>
    <col min="7172" max="7172" width="2.5546875" customWidth="1"/>
    <col min="7175" max="7175" width="2.5546875" customWidth="1"/>
    <col min="7178" max="7178" width="2.5546875" customWidth="1"/>
    <col min="7181" max="7181" width="2.5546875" customWidth="1"/>
    <col min="7182" max="7182" width="10.88671875" customWidth="1"/>
    <col min="7184" max="7184" width="2.5546875" customWidth="1"/>
    <col min="7185" max="7188" width="7.5546875" customWidth="1"/>
    <col min="7425" max="7425" width="25.44140625" customWidth="1"/>
    <col min="7428" max="7428" width="2.5546875" customWidth="1"/>
    <col min="7431" max="7431" width="2.5546875" customWidth="1"/>
    <col min="7434" max="7434" width="2.5546875" customWidth="1"/>
    <col min="7437" max="7437" width="2.5546875" customWidth="1"/>
    <col min="7438" max="7438" width="10.88671875" customWidth="1"/>
    <col min="7440" max="7440" width="2.5546875" customWidth="1"/>
    <col min="7441" max="7444" width="7.5546875" customWidth="1"/>
    <col min="7681" max="7681" width="25.44140625" customWidth="1"/>
    <col min="7684" max="7684" width="2.5546875" customWidth="1"/>
    <col min="7687" max="7687" width="2.5546875" customWidth="1"/>
    <col min="7690" max="7690" width="2.5546875" customWidth="1"/>
    <col min="7693" max="7693" width="2.5546875" customWidth="1"/>
    <col min="7694" max="7694" width="10.88671875" customWidth="1"/>
    <col min="7696" max="7696" width="2.5546875" customWidth="1"/>
    <col min="7697" max="7700" width="7.5546875" customWidth="1"/>
    <col min="7937" max="7937" width="25.44140625" customWidth="1"/>
    <col min="7940" max="7940" width="2.5546875" customWidth="1"/>
    <col min="7943" max="7943" width="2.5546875" customWidth="1"/>
    <col min="7946" max="7946" width="2.5546875" customWidth="1"/>
    <col min="7949" max="7949" width="2.5546875" customWidth="1"/>
    <col min="7950" max="7950" width="10.88671875" customWidth="1"/>
    <col min="7952" max="7952" width="2.5546875" customWidth="1"/>
    <col min="7953" max="7956" width="7.5546875" customWidth="1"/>
    <col min="8193" max="8193" width="25.44140625" customWidth="1"/>
    <col min="8196" max="8196" width="2.5546875" customWidth="1"/>
    <col min="8199" max="8199" width="2.5546875" customWidth="1"/>
    <col min="8202" max="8202" width="2.5546875" customWidth="1"/>
    <col min="8205" max="8205" width="2.5546875" customWidth="1"/>
    <col min="8206" max="8206" width="10.88671875" customWidth="1"/>
    <col min="8208" max="8208" width="2.5546875" customWidth="1"/>
    <col min="8209" max="8212" width="7.5546875" customWidth="1"/>
    <col min="8449" max="8449" width="25.44140625" customWidth="1"/>
    <col min="8452" max="8452" width="2.5546875" customWidth="1"/>
    <col min="8455" max="8455" width="2.5546875" customWidth="1"/>
    <col min="8458" max="8458" width="2.5546875" customWidth="1"/>
    <col min="8461" max="8461" width="2.5546875" customWidth="1"/>
    <col min="8462" max="8462" width="10.88671875" customWidth="1"/>
    <col min="8464" max="8464" width="2.5546875" customWidth="1"/>
    <col min="8465" max="8468" width="7.5546875" customWidth="1"/>
    <col min="8705" max="8705" width="25.44140625" customWidth="1"/>
    <col min="8708" max="8708" width="2.5546875" customWidth="1"/>
    <col min="8711" max="8711" width="2.5546875" customWidth="1"/>
    <col min="8714" max="8714" width="2.5546875" customWidth="1"/>
    <col min="8717" max="8717" width="2.5546875" customWidth="1"/>
    <col min="8718" max="8718" width="10.88671875" customWidth="1"/>
    <col min="8720" max="8720" width="2.5546875" customWidth="1"/>
    <col min="8721" max="8724" width="7.5546875" customWidth="1"/>
    <col min="8961" max="8961" width="25.44140625" customWidth="1"/>
    <col min="8964" max="8964" width="2.5546875" customWidth="1"/>
    <col min="8967" max="8967" width="2.5546875" customWidth="1"/>
    <col min="8970" max="8970" width="2.5546875" customWidth="1"/>
    <col min="8973" max="8973" width="2.5546875" customWidth="1"/>
    <col min="8974" max="8974" width="10.88671875" customWidth="1"/>
    <col min="8976" max="8976" width="2.5546875" customWidth="1"/>
    <col min="8977" max="8980" width="7.5546875" customWidth="1"/>
    <col min="9217" max="9217" width="25.44140625" customWidth="1"/>
    <col min="9220" max="9220" width="2.5546875" customWidth="1"/>
    <col min="9223" max="9223" width="2.5546875" customWidth="1"/>
    <col min="9226" max="9226" width="2.5546875" customWidth="1"/>
    <col min="9229" max="9229" width="2.5546875" customWidth="1"/>
    <col min="9230" max="9230" width="10.88671875" customWidth="1"/>
    <col min="9232" max="9232" width="2.5546875" customWidth="1"/>
    <col min="9233" max="9236" width="7.5546875" customWidth="1"/>
    <col min="9473" max="9473" width="25.44140625" customWidth="1"/>
    <col min="9476" max="9476" width="2.5546875" customWidth="1"/>
    <col min="9479" max="9479" width="2.5546875" customWidth="1"/>
    <col min="9482" max="9482" width="2.5546875" customWidth="1"/>
    <col min="9485" max="9485" width="2.5546875" customWidth="1"/>
    <col min="9486" max="9486" width="10.88671875" customWidth="1"/>
    <col min="9488" max="9488" width="2.5546875" customWidth="1"/>
    <col min="9489" max="9492" width="7.5546875" customWidth="1"/>
    <col min="9729" max="9729" width="25.44140625" customWidth="1"/>
    <col min="9732" max="9732" width="2.5546875" customWidth="1"/>
    <col min="9735" max="9735" width="2.5546875" customWidth="1"/>
    <col min="9738" max="9738" width="2.5546875" customWidth="1"/>
    <col min="9741" max="9741" width="2.5546875" customWidth="1"/>
    <col min="9742" max="9742" width="10.88671875" customWidth="1"/>
    <col min="9744" max="9744" width="2.5546875" customWidth="1"/>
    <col min="9745" max="9748" width="7.5546875" customWidth="1"/>
    <col min="9985" max="9985" width="25.44140625" customWidth="1"/>
    <col min="9988" max="9988" width="2.5546875" customWidth="1"/>
    <col min="9991" max="9991" width="2.5546875" customWidth="1"/>
    <col min="9994" max="9994" width="2.5546875" customWidth="1"/>
    <col min="9997" max="9997" width="2.5546875" customWidth="1"/>
    <col min="9998" max="9998" width="10.88671875" customWidth="1"/>
    <col min="10000" max="10000" width="2.5546875" customWidth="1"/>
    <col min="10001" max="10004" width="7.5546875" customWidth="1"/>
    <col min="10241" max="10241" width="25.44140625" customWidth="1"/>
    <col min="10244" max="10244" width="2.5546875" customWidth="1"/>
    <col min="10247" max="10247" width="2.5546875" customWidth="1"/>
    <col min="10250" max="10250" width="2.5546875" customWidth="1"/>
    <col min="10253" max="10253" width="2.5546875" customWidth="1"/>
    <col min="10254" max="10254" width="10.88671875" customWidth="1"/>
    <col min="10256" max="10256" width="2.5546875" customWidth="1"/>
    <col min="10257" max="10260" width="7.5546875" customWidth="1"/>
    <col min="10497" max="10497" width="25.44140625" customWidth="1"/>
    <col min="10500" max="10500" width="2.5546875" customWidth="1"/>
    <col min="10503" max="10503" width="2.5546875" customWidth="1"/>
    <col min="10506" max="10506" width="2.5546875" customWidth="1"/>
    <col min="10509" max="10509" width="2.5546875" customWidth="1"/>
    <col min="10510" max="10510" width="10.88671875" customWidth="1"/>
    <col min="10512" max="10512" width="2.5546875" customWidth="1"/>
    <col min="10513" max="10516" width="7.5546875" customWidth="1"/>
    <col min="10753" max="10753" width="25.44140625" customWidth="1"/>
    <col min="10756" max="10756" width="2.5546875" customWidth="1"/>
    <col min="10759" max="10759" width="2.5546875" customWidth="1"/>
    <col min="10762" max="10762" width="2.5546875" customWidth="1"/>
    <col min="10765" max="10765" width="2.5546875" customWidth="1"/>
    <col min="10766" max="10766" width="10.88671875" customWidth="1"/>
    <col min="10768" max="10768" width="2.5546875" customWidth="1"/>
    <col min="10769" max="10772" width="7.5546875" customWidth="1"/>
    <col min="11009" max="11009" width="25.44140625" customWidth="1"/>
    <col min="11012" max="11012" width="2.5546875" customWidth="1"/>
    <col min="11015" max="11015" width="2.5546875" customWidth="1"/>
    <col min="11018" max="11018" width="2.5546875" customWidth="1"/>
    <col min="11021" max="11021" width="2.5546875" customWidth="1"/>
    <col min="11022" max="11022" width="10.88671875" customWidth="1"/>
    <col min="11024" max="11024" width="2.5546875" customWidth="1"/>
    <col min="11025" max="11028" width="7.5546875" customWidth="1"/>
    <col min="11265" max="11265" width="25.44140625" customWidth="1"/>
    <col min="11268" max="11268" width="2.5546875" customWidth="1"/>
    <col min="11271" max="11271" width="2.5546875" customWidth="1"/>
    <col min="11274" max="11274" width="2.5546875" customWidth="1"/>
    <col min="11277" max="11277" width="2.5546875" customWidth="1"/>
    <col min="11278" max="11278" width="10.88671875" customWidth="1"/>
    <col min="11280" max="11280" width="2.5546875" customWidth="1"/>
    <col min="11281" max="11284" width="7.5546875" customWidth="1"/>
    <col min="11521" max="11521" width="25.44140625" customWidth="1"/>
    <col min="11524" max="11524" width="2.5546875" customWidth="1"/>
    <col min="11527" max="11527" width="2.5546875" customWidth="1"/>
    <col min="11530" max="11530" width="2.5546875" customWidth="1"/>
    <col min="11533" max="11533" width="2.5546875" customWidth="1"/>
    <col min="11534" max="11534" width="10.88671875" customWidth="1"/>
    <col min="11536" max="11536" width="2.5546875" customWidth="1"/>
    <col min="11537" max="11540" width="7.5546875" customWidth="1"/>
    <col min="11777" max="11777" width="25.44140625" customWidth="1"/>
    <col min="11780" max="11780" width="2.5546875" customWidth="1"/>
    <col min="11783" max="11783" width="2.5546875" customWidth="1"/>
    <col min="11786" max="11786" width="2.5546875" customWidth="1"/>
    <col min="11789" max="11789" width="2.5546875" customWidth="1"/>
    <col min="11790" max="11790" width="10.88671875" customWidth="1"/>
    <col min="11792" max="11792" width="2.5546875" customWidth="1"/>
    <col min="11793" max="11796" width="7.5546875" customWidth="1"/>
    <col min="12033" max="12033" width="25.44140625" customWidth="1"/>
    <col min="12036" max="12036" width="2.5546875" customWidth="1"/>
    <col min="12039" max="12039" width="2.5546875" customWidth="1"/>
    <col min="12042" max="12042" width="2.5546875" customWidth="1"/>
    <col min="12045" max="12045" width="2.5546875" customWidth="1"/>
    <col min="12046" max="12046" width="10.88671875" customWidth="1"/>
    <col min="12048" max="12048" width="2.5546875" customWidth="1"/>
    <col min="12049" max="12052" width="7.5546875" customWidth="1"/>
    <col min="12289" max="12289" width="25.44140625" customWidth="1"/>
    <col min="12292" max="12292" width="2.5546875" customWidth="1"/>
    <col min="12295" max="12295" width="2.5546875" customWidth="1"/>
    <col min="12298" max="12298" width="2.5546875" customWidth="1"/>
    <col min="12301" max="12301" width="2.5546875" customWidth="1"/>
    <col min="12302" max="12302" width="10.88671875" customWidth="1"/>
    <col min="12304" max="12304" width="2.5546875" customWidth="1"/>
    <col min="12305" max="12308" width="7.5546875" customWidth="1"/>
    <col min="12545" max="12545" width="25.44140625" customWidth="1"/>
    <col min="12548" max="12548" width="2.5546875" customWidth="1"/>
    <col min="12551" max="12551" width="2.5546875" customWidth="1"/>
    <col min="12554" max="12554" width="2.5546875" customWidth="1"/>
    <col min="12557" max="12557" width="2.5546875" customWidth="1"/>
    <col min="12558" max="12558" width="10.88671875" customWidth="1"/>
    <col min="12560" max="12560" width="2.5546875" customWidth="1"/>
    <col min="12561" max="12564" width="7.5546875" customWidth="1"/>
    <col min="12801" max="12801" width="25.44140625" customWidth="1"/>
    <col min="12804" max="12804" width="2.5546875" customWidth="1"/>
    <col min="12807" max="12807" width="2.5546875" customWidth="1"/>
    <col min="12810" max="12810" width="2.5546875" customWidth="1"/>
    <col min="12813" max="12813" width="2.5546875" customWidth="1"/>
    <col min="12814" max="12814" width="10.88671875" customWidth="1"/>
    <col min="12816" max="12816" width="2.5546875" customWidth="1"/>
    <col min="12817" max="12820" width="7.5546875" customWidth="1"/>
    <col min="13057" max="13057" width="25.44140625" customWidth="1"/>
    <col min="13060" max="13060" width="2.5546875" customWidth="1"/>
    <col min="13063" max="13063" width="2.5546875" customWidth="1"/>
    <col min="13066" max="13066" width="2.5546875" customWidth="1"/>
    <col min="13069" max="13069" width="2.5546875" customWidth="1"/>
    <col min="13070" max="13070" width="10.88671875" customWidth="1"/>
    <col min="13072" max="13072" width="2.5546875" customWidth="1"/>
    <col min="13073" max="13076" width="7.5546875" customWidth="1"/>
    <col min="13313" max="13313" width="25.44140625" customWidth="1"/>
    <col min="13316" max="13316" width="2.5546875" customWidth="1"/>
    <col min="13319" max="13319" width="2.5546875" customWidth="1"/>
    <col min="13322" max="13322" width="2.5546875" customWidth="1"/>
    <col min="13325" max="13325" width="2.5546875" customWidth="1"/>
    <col min="13326" max="13326" width="10.88671875" customWidth="1"/>
    <col min="13328" max="13328" width="2.5546875" customWidth="1"/>
    <col min="13329" max="13332" width="7.5546875" customWidth="1"/>
    <col min="13569" max="13569" width="25.44140625" customWidth="1"/>
    <col min="13572" max="13572" width="2.5546875" customWidth="1"/>
    <col min="13575" max="13575" width="2.5546875" customWidth="1"/>
    <col min="13578" max="13578" width="2.5546875" customWidth="1"/>
    <col min="13581" max="13581" width="2.5546875" customWidth="1"/>
    <col min="13582" max="13582" width="10.88671875" customWidth="1"/>
    <col min="13584" max="13584" width="2.5546875" customWidth="1"/>
    <col min="13585" max="13588" width="7.5546875" customWidth="1"/>
    <col min="13825" max="13825" width="25.44140625" customWidth="1"/>
    <col min="13828" max="13828" width="2.5546875" customWidth="1"/>
    <col min="13831" max="13831" width="2.5546875" customWidth="1"/>
    <col min="13834" max="13834" width="2.5546875" customWidth="1"/>
    <col min="13837" max="13837" width="2.5546875" customWidth="1"/>
    <col min="13838" max="13838" width="10.88671875" customWidth="1"/>
    <col min="13840" max="13840" width="2.5546875" customWidth="1"/>
    <col min="13841" max="13844" width="7.5546875" customWidth="1"/>
    <col min="14081" max="14081" width="25.44140625" customWidth="1"/>
    <col min="14084" max="14084" width="2.5546875" customWidth="1"/>
    <col min="14087" max="14087" width="2.5546875" customWidth="1"/>
    <col min="14090" max="14090" width="2.5546875" customWidth="1"/>
    <col min="14093" max="14093" width="2.5546875" customWidth="1"/>
    <col min="14094" max="14094" width="10.88671875" customWidth="1"/>
    <col min="14096" max="14096" width="2.5546875" customWidth="1"/>
    <col min="14097" max="14100" width="7.5546875" customWidth="1"/>
    <col min="14337" max="14337" width="25.44140625" customWidth="1"/>
    <col min="14340" max="14340" width="2.5546875" customWidth="1"/>
    <col min="14343" max="14343" width="2.5546875" customWidth="1"/>
    <col min="14346" max="14346" width="2.5546875" customWidth="1"/>
    <col min="14349" max="14349" width="2.5546875" customWidth="1"/>
    <col min="14350" max="14350" width="10.88671875" customWidth="1"/>
    <col min="14352" max="14352" width="2.5546875" customWidth="1"/>
    <col min="14353" max="14356" width="7.5546875" customWidth="1"/>
    <col min="14593" max="14593" width="25.44140625" customWidth="1"/>
    <col min="14596" max="14596" width="2.5546875" customWidth="1"/>
    <col min="14599" max="14599" width="2.5546875" customWidth="1"/>
    <col min="14602" max="14602" width="2.5546875" customWidth="1"/>
    <col min="14605" max="14605" width="2.5546875" customWidth="1"/>
    <col min="14606" max="14606" width="10.88671875" customWidth="1"/>
    <col min="14608" max="14608" width="2.5546875" customWidth="1"/>
    <col min="14609" max="14612" width="7.5546875" customWidth="1"/>
    <col min="14849" max="14849" width="25.44140625" customWidth="1"/>
    <col min="14852" max="14852" width="2.5546875" customWidth="1"/>
    <col min="14855" max="14855" width="2.5546875" customWidth="1"/>
    <col min="14858" max="14858" width="2.5546875" customWidth="1"/>
    <col min="14861" max="14861" width="2.5546875" customWidth="1"/>
    <col min="14862" max="14862" width="10.88671875" customWidth="1"/>
    <col min="14864" max="14864" width="2.5546875" customWidth="1"/>
    <col min="14865" max="14868" width="7.5546875" customWidth="1"/>
    <col min="15105" max="15105" width="25.44140625" customWidth="1"/>
    <col min="15108" max="15108" width="2.5546875" customWidth="1"/>
    <col min="15111" max="15111" width="2.5546875" customWidth="1"/>
    <col min="15114" max="15114" width="2.5546875" customWidth="1"/>
    <col min="15117" max="15117" width="2.5546875" customWidth="1"/>
    <col min="15118" max="15118" width="10.88671875" customWidth="1"/>
    <col min="15120" max="15120" width="2.5546875" customWidth="1"/>
    <col min="15121" max="15124" width="7.5546875" customWidth="1"/>
    <col min="15361" max="15361" width="25.44140625" customWidth="1"/>
    <col min="15364" max="15364" width="2.5546875" customWidth="1"/>
    <col min="15367" max="15367" width="2.5546875" customWidth="1"/>
    <col min="15370" max="15370" width="2.5546875" customWidth="1"/>
    <col min="15373" max="15373" width="2.5546875" customWidth="1"/>
    <col min="15374" max="15374" width="10.88671875" customWidth="1"/>
    <col min="15376" max="15376" width="2.5546875" customWidth="1"/>
    <col min="15377" max="15380" width="7.5546875" customWidth="1"/>
    <col min="15617" max="15617" width="25.44140625" customWidth="1"/>
    <col min="15620" max="15620" width="2.5546875" customWidth="1"/>
    <col min="15623" max="15623" width="2.5546875" customWidth="1"/>
    <col min="15626" max="15626" width="2.5546875" customWidth="1"/>
    <col min="15629" max="15629" width="2.5546875" customWidth="1"/>
    <col min="15630" max="15630" width="10.88671875" customWidth="1"/>
    <col min="15632" max="15632" width="2.5546875" customWidth="1"/>
    <col min="15633" max="15636" width="7.5546875" customWidth="1"/>
    <col min="15873" max="15873" width="25.44140625" customWidth="1"/>
    <col min="15876" max="15876" width="2.5546875" customWidth="1"/>
    <col min="15879" max="15879" width="2.5546875" customWidth="1"/>
    <col min="15882" max="15882" width="2.5546875" customWidth="1"/>
    <col min="15885" max="15885" width="2.5546875" customWidth="1"/>
    <col min="15886" max="15886" width="10.88671875" customWidth="1"/>
    <col min="15888" max="15888" width="2.5546875" customWidth="1"/>
    <col min="15889" max="15892" width="7.5546875" customWidth="1"/>
    <col min="16129" max="16129" width="25.44140625" customWidth="1"/>
    <col min="16132" max="16132" width="2.5546875" customWidth="1"/>
    <col min="16135" max="16135" width="2.5546875" customWidth="1"/>
    <col min="16138" max="16138" width="2.5546875" customWidth="1"/>
    <col min="16141" max="16141" width="2.5546875" customWidth="1"/>
    <col min="16142" max="16142" width="10.88671875" customWidth="1"/>
    <col min="16144" max="16144" width="2.5546875" customWidth="1"/>
    <col min="16145" max="16148" width="7.5546875" customWidth="1"/>
  </cols>
  <sheetData>
    <row r="1" spans="1:20" ht="17.399999999999999" x14ac:dyDescent="0.3">
      <c r="A1" s="1" t="s">
        <v>52</v>
      </c>
      <c r="B1" s="33"/>
      <c r="C1" s="92"/>
      <c r="D1" s="33"/>
      <c r="E1" s="33"/>
      <c r="F1" s="92"/>
      <c r="G1" s="33"/>
      <c r="H1" s="33"/>
      <c r="I1" s="33"/>
      <c r="J1" s="33"/>
      <c r="K1" s="33"/>
      <c r="L1" s="33"/>
      <c r="M1" s="33"/>
      <c r="N1" s="33"/>
      <c r="O1" s="33"/>
      <c r="P1" s="33"/>
      <c r="Q1" s="33"/>
      <c r="R1" s="33"/>
      <c r="S1" s="33"/>
      <c r="T1" s="33"/>
    </row>
    <row r="3" spans="1:20" ht="39" customHeight="1" x14ac:dyDescent="0.3">
      <c r="A3" s="93"/>
      <c r="B3" s="1019" t="s">
        <v>53</v>
      </c>
      <c r="C3" s="1019"/>
      <c r="D3" s="41"/>
      <c r="E3" s="1019" t="s">
        <v>54</v>
      </c>
      <c r="F3" s="1019"/>
      <c r="G3" s="41"/>
      <c r="H3" s="1019" t="s">
        <v>55</v>
      </c>
      <c r="I3" s="1019"/>
      <c r="J3" s="41"/>
      <c r="K3" s="1019" t="s">
        <v>56</v>
      </c>
      <c r="L3" s="1019"/>
      <c r="M3" s="41"/>
      <c r="N3" s="1019" t="s">
        <v>57</v>
      </c>
      <c r="O3" s="1019"/>
      <c r="P3" s="41"/>
      <c r="Q3" s="1017" t="s">
        <v>58</v>
      </c>
      <c r="R3" s="1017"/>
      <c r="S3" s="1017" t="s">
        <v>59</v>
      </c>
      <c r="T3" s="1017"/>
    </row>
    <row r="4" spans="1:20" ht="21.75" customHeight="1" x14ac:dyDescent="0.3">
      <c r="A4" s="94"/>
      <c r="B4" s="95" t="s">
        <v>60</v>
      </c>
      <c r="C4" s="96" t="s">
        <v>61</v>
      </c>
      <c r="D4" s="12"/>
      <c r="E4" s="95" t="s">
        <v>60</v>
      </c>
      <c r="F4" s="96" t="s">
        <v>61</v>
      </c>
      <c r="G4" s="12"/>
      <c r="H4" s="95" t="s">
        <v>60</v>
      </c>
      <c r="I4" s="95" t="s">
        <v>61</v>
      </c>
      <c r="J4" s="12"/>
      <c r="K4" s="95" t="s">
        <v>60</v>
      </c>
      <c r="L4" s="95" t="s">
        <v>61</v>
      </c>
      <c r="M4" s="12"/>
      <c r="N4" s="95" t="s">
        <v>60</v>
      </c>
      <c r="O4" s="95" t="s">
        <v>61</v>
      </c>
      <c r="P4" s="12"/>
      <c r="Q4" s="95" t="s">
        <v>60</v>
      </c>
      <c r="R4" s="95" t="s">
        <v>62</v>
      </c>
      <c r="S4" s="95" t="s">
        <v>60</v>
      </c>
      <c r="T4" s="95" t="s">
        <v>62</v>
      </c>
    </row>
    <row r="5" spans="1:20" x14ac:dyDescent="0.3">
      <c r="A5" s="4"/>
      <c r="B5" s="33"/>
      <c r="C5" s="92"/>
      <c r="D5" s="33"/>
      <c r="E5" s="33"/>
      <c r="F5" s="92"/>
      <c r="G5" s="33"/>
      <c r="H5" s="33"/>
      <c r="I5" s="33"/>
      <c r="J5" s="33"/>
      <c r="K5" s="33"/>
      <c r="L5" s="33"/>
      <c r="M5" s="33"/>
      <c r="N5" s="33"/>
      <c r="O5" s="33"/>
      <c r="P5" s="33"/>
      <c r="Q5" s="33"/>
      <c r="R5" s="33"/>
      <c r="S5" s="33"/>
      <c r="T5" s="33"/>
    </row>
    <row r="6" spans="1:20" ht="39.6" x14ac:dyDescent="0.3">
      <c r="A6" s="97" t="s">
        <v>63</v>
      </c>
      <c r="B6" s="61"/>
      <c r="C6" s="61"/>
      <c r="D6" s="61"/>
      <c r="E6" s="61"/>
      <c r="F6" s="61"/>
      <c r="G6" s="61"/>
      <c r="H6" s="61">
        <f>H9+H10</f>
        <v>1703</v>
      </c>
      <c r="I6" s="61"/>
      <c r="J6" s="61"/>
      <c r="K6" s="61">
        <f>K9+K10</f>
        <v>1700</v>
      </c>
      <c r="L6" s="61"/>
      <c r="M6" s="61"/>
      <c r="N6" s="61">
        <f>N9+N10</f>
        <v>1540</v>
      </c>
      <c r="O6" s="61"/>
      <c r="P6" s="61"/>
      <c r="Q6" s="61">
        <f>N6-B6</f>
        <v>1540</v>
      </c>
      <c r="R6" s="199"/>
      <c r="S6" s="61">
        <f>N6-K6</f>
        <v>-160</v>
      </c>
      <c r="T6" s="199"/>
    </row>
    <row r="7" spans="1:20" x14ac:dyDescent="0.3">
      <c r="A7" s="6"/>
      <c r="B7" s="98"/>
      <c r="C7" s="99"/>
      <c r="D7" s="98"/>
      <c r="E7" s="98"/>
      <c r="F7" s="99"/>
      <c r="G7" s="98"/>
      <c r="H7" s="98"/>
      <c r="I7" s="98"/>
      <c r="J7" s="98"/>
      <c r="K7" s="98"/>
      <c r="L7" s="98"/>
      <c r="M7" s="98"/>
      <c r="N7" s="98"/>
      <c r="O7" s="98"/>
      <c r="P7" s="98"/>
      <c r="Q7" s="98"/>
      <c r="R7" s="98"/>
      <c r="S7" s="98"/>
      <c r="T7" s="98"/>
    </row>
    <row r="8" spans="1:20" x14ac:dyDescent="0.3">
      <c r="A8" s="20" t="s">
        <v>10</v>
      </c>
      <c r="B8" s="41"/>
      <c r="C8" s="100"/>
      <c r="D8" s="41"/>
      <c r="E8" s="41"/>
      <c r="F8" s="100"/>
      <c r="G8" s="41"/>
      <c r="H8" s="41"/>
      <c r="I8" s="41"/>
      <c r="J8" s="41"/>
      <c r="K8" s="41"/>
      <c r="L8" s="41"/>
      <c r="M8" s="41"/>
      <c r="N8" s="41"/>
      <c r="O8" s="41"/>
      <c r="P8" s="41"/>
      <c r="Q8" s="41"/>
      <c r="R8" s="41"/>
      <c r="S8" s="41"/>
      <c r="T8" s="41"/>
    </row>
    <row r="9" spans="1:20" x14ac:dyDescent="0.3">
      <c r="A9" s="15" t="s">
        <v>11</v>
      </c>
      <c r="B9" s="61"/>
      <c r="C9" s="101"/>
      <c r="D9" s="61"/>
      <c r="E9" s="61"/>
      <c r="F9" s="101"/>
      <c r="G9" s="61"/>
      <c r="H9" s="143">
        <v>984</v>
      </c>
      <c r="I9" s="101"/>
      <c r="J9" s="61"/>
      <c r="K9" s="143">
        <v>1011</v>
      </c>
      <c r="L9" s="101"/>
      <c r="M9" s="61"/>
      <c r="N9" s="61">
        <v>877</v>
      </c>
      <c r="O9" s="101"/>
      <c r="P9" s="61"/>
      <c r="Q9" s="61">
        <f>N9-B9</f>
        <v>877</v>
      </c>
      <c r="R9" s="199"/>
      <c r="S9" s="61">
        <f>N9-K9</f>
        <v>-134</v>
      </c>
      <c r="T9" s="199"/>
    </row>
    <row r="10" spans="1:20" x14ac:dyDescent="0.3">
      <c r="A10" s="102" t="s">
        <v>12</v>
      </c>
      <c r="B10" s="98"/>
      <c r="C10" s="99"/>
      <c r="D10" s="98"/>
      <c r="E10" s="98"/>
      <c r="F10" s="99"/>
      <c r="G10" s="98"/>
      <c r="H10" s="143">
        <v>719</v>
      </c>
      <c r="I10" s="99"/>
      <c r="J10" s="98"/>
      <c r="K10" s="143">
        <v>689</v>
      </c>
      <c r="L10" s="99"/>
      <c r="M10" s="98"/>
      <c r="N10" s="98">
        <v>663</v>
      </c>
      <c r="O10" s="99"/>
      <c r="P10" s="98"/>
      <c r="Q10" s="61">
        <f>N10-B10</f>
        <v>663</v>
      </c>
      <c r="R10" s="199"/>
      <c r="S10" s="61">
        <f>N10-K10</f>
        <v>-26</v>
      </c>
      <c r="T10" s="199"/>
    </row>
    <row r="11" spans="1:20" x14ac:dyDescent="0.3">
      <c r="A11" s="20" t="s">
        <v>13</v>
      </c>
      <c r="B11" s="41"/>
      <c r="C11" s="100"/>
      <c r="D11" s="41"/>
      <c r="E11" s="41"/>
      <c r="F11" s="100"/>
      <c r="G11" s="41"/>
      <c r="H11" s="41"/>
      <c r="I11" s="41"/>
      <c r="J11" s="41"/>
      <c r="K11" s="41"/>
      <c r="L11" s="41"/>
      <c r="M11" s="41"/>
      <c r="N11" s="41"/>
      <c r="O11" s="101"/>
      <c r="P11" s="41"/>
      <c r="Q11" s="41"/>
      <c r="R11" s="41"/>
      <c r="S11" s="41"/>
      <c r="T11" s="41"/>
    </row>
    <row r="12" spans="1:20" x14ac:dyDescent="0.3">
      <c r="A12" s="15" t="s">
        <v>14</v>
      </c>
      <c r="B12" s="61"/>
      <c r="C12" s="101"/>
      <c r="D12" s="61"/>
      <c r="E12" s="61"/>
      <c r="F12" s="101"/>
      <c r="G12" s="61"/>
      <c r="H12" s="143">
        <v>860</v>
      </c>
      <c r="I12" s="101"/>
      <c r="J12" s="61"/>
      <c r="K12" s="143">
        <v>860</v>
      </c>
      <c r="L12" s="101"/>
      <c r="M12" s="61"/>
      <c r="N12" s="61">
        <v>747</v>
      </c>
      <c r="O12" s="101"/>
      <c r="P12" s="61"/>
      <c r="Q12" s="61">
        <f>N12-B12</f>
        <v>747</v>
      </c>
      <c r="R12" s="199"/>
      <c r="S12" s="61">
        <f>N12-K12</f>
        <v>-113</v>
      </c>
      <c r="T12" s="199"/>
    </row>
    <row r="13" spans="1:20" x14ac:dyDescent="0.3">
      <c r="A13" s="15" t="s">
        <v>15</v>
      </c>
      <c r="B13" s="61"/>
      <c r="C13" s="101"/>
      <c r="D13" s="61"/>
      <c r="E13" s="61"/>
      <c r="F13" s="101"/>
      <c r="G13" s="61"/>
      <c r="H13" s="451">
        <v>332</v>
      </c>
      <c r="I13" s="101"/>
      <c r="J13" s="61"/>
      <c r="K13" s="143">
        <v>360</v>
      </c>
      <c r="L13" s="101"/>
      <c r="M13" s="61"/>
      <c r="N13" s="61">
        <v>349</v>
      </c>
      <c r="O13" s="101"/>
      <c r="P13" s="61"/>
      <c r="Q13" s="61">
        <f>N13-B13</f>
        <v>349</v>
      </c>
      <c r="R13" s="199"/>
      <c r="S13" s="61">
        <f>N13-K13</f>
        <v>-11</v>
      </c>
      <c r="T13" s="199"/>
    </row>
    <row r="14" spans="1:20" x14ac:dyDescent="0.3">
      <c r="A14" s="15" t="s">
        <v>16</v>
      </c>
      <c r="B14" s="61"/>
      <c r="C14" s="101"/>
      <c r="D14" s="61"/>
      <c r="E14" s="61"/>
      <c r="F14" s="101"/>
      <c r="G14" s="61"/>
      <c r="H14" s="451">
        <v>253</v>
      </c>
      <c r="I14" s="101"/>
      <c r="J14" s="61"/>
      <c r="K14" s="143">
        <v>233</v>
      </c>
      <c r="L14" s="101"/>
      <c r="M14" s="61"/>
      <c r="N14" s="61">
        <v>220</v>
      </c>
      <c r="O14" s="101"/>
      <c r="P14" s="61"/>
      <c r="Q14" s="61">
        <f>N14-B14</f>
        <v>220</v>
      </c>
      <c r="R14" s="199"/>
      <c r="S14" s="61">
        <f>N14-K14</f>
        <v>-13</v>
      </c>
      <c r="T14" s="199"/>
    </row>
    <row r="15" spans="1:20" x14ac:dyDescent="0.3">
      <c r="A15" s="15" t="s">
        <v>17</v>
      </c>
      <c r="B15" s="61"/>
      <c r="C15" s="101"/>
      <c r="D15" s="61"/>
      <c r="E15" s="61"/>
      <c r="F15" s="101"/>
      <c r="G15" s="61"/>
      <c r="H15" s="451">
        <v>224</v>
      </c>
      <c r="I15" s="101"/>
      <c r="J15" s="61"/>
      <c r="K15" s="143">
        <v>208</v>
      </c>
      <c r="L15" s="101"/>
      <c r="M15" s="61"/>
      <c r="N15" s="61">
        <v>184</v>
      </c>
      <c r="O15" s="101"/>
      <c r="P15" s="61"/>
      <c r="Q15" s="61">
        <f>N15-B15</f>
        <v>184</v>
      </c>
      <c r="R15" s="199"/>
      <c r="S15" s="61">
        <f>N15-K15</f>
        <v>-24</v>
      </c>
      <c r="T15" s="199"/>
    </row>
    <row r="16" spans="1:20" x14ac:dyDescent="0.3">
      <c r="A16" s="102" t="s">
        <v>18</v>
      </c>
      <c r="B16" s="98"/>
      <c r="C16" s="99"/>
      <c r="D16" s="98"/>
      <c r="E16" s="98"/>
      <c r="F16" s="99"/>
      <c r="G16" s="98"/>
      <c r="H16" s="451">
        <v>34</v>
      </c>
      <c r="I16" s="99"/>
      <c r="J16" s="98"/>
      <c r="K16" s="143">
        <v>39</v>
      </c>
      <c r="L16" s="99"/>
      <c r="M16" s="98"/>
      <c r="N16" s="98">
        <v>40</v>
      </c>
      <c r="O16" s="99"/>
      <c r="P16" s="98"/>
      <c r="Q16" s="61">
        <f>N16-B16</f>
        <v>40</v>
      </c>
      <c r="R16" s="199"/>
      <c r="S16" s="61">
        <f>N16-K16</f>
        <v>1</v>
      </c>
      <c r="T16" s="199"/>
    </row>
    <row r="17" spans="1:20" x14ac:dyDescent="0.3">
      <c r="A17" s="20" t="s">
        <v>19</v>
      </c>
      <c r="B17" s="41"/>
      <c r="C17" s="100"/>
      <c r="D17" s="41"/>
      <c r="E17" s="41"/>
      <c r="F17" s="100"/>
      <c r="G17" s="41"/>
      <c r="H17" s="41"/>
      <c r="I17" s="41"/>
      <c r="J17" s="41"/>
      <c r="K17" s="41"/>
      <c r="L17" s="41"/>
      <c r="M17" s="41"/>
      <c r="N17" s="41"/>
      <c r="O17" s="101"/>
      <c r="P17" s="41"/>
      <c r="Q17" s="41"/>
      <c r="R17" s="41"/>
      <c r="S17" s="41"/>
      <c r="T17" s="41"/>
    </row>
    <row r="18" spans="1:20" x14ac:dyDescent="0.3">
      <c r="A18" s="198" t="s">
        <v>20</v>
      </c>
      <c r="B18" s="201"/>
      <c r="C18" s="202"/>
      <c r="D18" s="201"/>
      <c r="E18" s="201"/>
      <c r="F18" s="202"/>
      <c r="G18" s="203"/>
      <c r="H18" s="203"/>
      <c r="I18" s="202"/>
      <c r="J18" s="203"/>
      <c r="K18" s="201"/>
      <c r="L18" s="202"/>
      <c r="M18" s="203"/>
      <c r="N18" s="201"/>
      <c r="O18" s="202"/>
      <c r="P18" s="203"/>
      <c r="Q18" s="204"/>
      <c r="R18" s="203"/>
      <c r="S18" s="204"/>
      <c r="T18" s="203"/>
    </row>
    <row r="19" spans="1:20" x14ac:dyDescent="0.3">
      <c r="A19" s="22" t="s">
        <v>21</v>
      </c>
      <c r="B19" s="44"/>
      <c r="C19" s="101"/>
      <c r="D19" s="61"/>
      <c r="E19" s="44"/>
      <c r="F19" s="101"/>
      <c r="G19" s="61"/>
      <c r="H19" s="44">
        <f>SUM(H21:H24)</f>
        <v>374</v>
      </c>
      <c r="I19" s="101"/>
      <c r="J19" s="61"/>
      <c r="K19" s="44">
        <f>SUM(K21:K24)</f>
        <v>452</v>
      </c>
      <c r="L19" s="101"/>
      <c r="M19" s="61"/>
      <c r="N19" s="44">
        <f>SUM(N21:N24)</f>
        <v>368</v>
      </c>
      <c r="O19" s="101"/>
      <c r="P19" s="61"/>
      <c r="Q19" s="61">
        <f>N19-B19</f>
        <v>368</v>
      </c>
      <c r="R19" s="199"/>
      <c r="S19" s="61">
        <f>N19-K19</f>
        <v>-84</v>
      </c>
      <c r="T19" s="199"/>
    </row>
    <row r="20" spans="1:20" x14ac:dyDescent="0.3">
      <c r="A20" s="23" t="s">
        <v>22</v>
      </c>
      <c r="B20" s="44"/>
      <c r="C20" s="52"/>
      <c r="D20" s="44"/>
      <c r="E20" s="44"/>
      <c r="F20" s="101"/>
      <c r="G20" s="61"/>
      <c r="H20" s="61"/>
      <c r="I20" s="101"/>
      <c r="J20" s="61"/>
      <c r="K20" s="44"/>
      <c r="L20" s="61"/>
      <c r="M20" s="61"/>
      <c r="N20" s="44"/>
      <c r="O20" s="101"/>
      <c r="P20" s="61"/>
      <c r="Q20" s="61"/>
      <c r="R20" s="199"/>
      <c r="S20" s="61"/>
      <c r="T20" s="199"/>
    </row>
    <row r="21" spans="1:20" x14ac:dyDescent="0.3">
      <c r="A21" s="23" t="s">
        <v>23</v>
      </c>
      <c r="B21" s="44"/>
      <c r="C21" s="101"/>
      <c r="D21" s="44"/>
      <c r="E21" s="44"/>
      <c r="F21" s="101"/>
      <c r="G21" s="61"/>
      <c r="H21" s="451">
        <v>198</v>
      </c>
      <c r="I21" s="101"/>
      <c r="J21" s="61"/>
      <c r="K21" s="90">
        <v>241</v>
      </c>
      <c r="L21" s="101"/>
      <c r="M21" s="61"/>
      <c r="N21" s="44">
        <v>235</v>
      </c>
      <c r="O21" s="101"/>
      <c r="P21" s="61"/>
      <c r="Q21" s="61">
        <f>N21-B21</f>
        <v>235</v>
      </c>
      <c r="R21" s="199"/>
      <c r="S21" s="61">
        <f>N21-K21</f>
        <v>-6</v>
      </c>
      <c r="T21" s="199"/>
    </row>
    <row r="22" spans="1:20" x14ac:dyDescent="0.3">
      <c r="A22" s="23" t="s">
        <v>24</v>
      </c>
      <c r="B22" s="44"/>
      <c r="C22" s="101"/>
      <c r="D22" s="44"/>
      <c r="E22" s="44"/>
      <c r="F22" s="101"/>
      <c r="G22" s="61"/>
      <c r="H22" s="451">
        <v>120</v>
      </c>
      <c r="I22" s="101"/>
      <c r="J22" s="61"/>
      <c r="K22" s="90">
        <v>157</v>
      </c>
      <c r="L22" s="101"/>
      <c r="M22" s="61"/>
      <c r="N22" s="44">
        <v>82</v>
      </c>
      <c r="O22" s="101"/>
      <c r="P22" s="61"/>
      <c r="Q22" s="61">
        <f>N22-B22</f>
        <v>82</v>
      </c>
      <c r="R22" s="199"/>
      <c r="S22" s="61">
        <f>N22-K22</f>
        <v>-75</v>
      </c>
      <c r="T22" s="199"/>
    </row>
    <row r="23" spans="1:20" x14ac:dyDescent="0.3">
      <c r="A23" s="23" t="s">
        <v>25</v>
      </c>
      <c r="B23" s="44"/>
      <c r="C23" s="101"/>
      <c r="D23" s="44"/>
      <c r="E23" s="44"/>
      <c r="F23" s="101"/>
      <c r="G23" s="61"/>
      <c r="H23" s="451">
        <v>17</v>
      </c>
      <c r="I23" s="101"/>
      <c r="J23" s="61"/>
      <c r="K23" s="90">
        <v>16</v>
      </c>
      <c r="L23" s="101"/>
      <c r="M23" s="61"/>
      <c r="N23" s="44">
        <v>16</v>
      </c>
      <c r="O23" s="101"/>
      <c r="P23" s="61"/>
      <c r="Q23" s="61">
        <f>N23-B23</f>
        <v>16</v>
      </c>
      <c r="R23" s="199"/>
      <c r="S23" s="61">
        <f>N23-K23</f>
        <v>0</v>
      </c>
      <c r="T23" s="199"/>
    </row>
    <row r="24" spans="1:20" x14ac:dyDescent="0.3">
      <c r="A24" s="23" t="s">
        <v>26</v>
      </c>
      <c r="B24" s="44"/>
      <c r="C24" s="101"/>
      <c r="D24" s="44"/>
      <c r="E24" s="44"/>
      <c r="F24" s="101"/>
      <c r="G24" s="61"/>
      <c r="H24" s="451">
        <v>39</v>
      </c>
      <c r="I24" s="101"/>
      <c r="J24" s="61"/>
      <c r="K24" s="90">
        <v>38</v>
      </c>
      <c r="L24" s="101"/>
      <c r="M24" s="61"/>
      <c r="N24" s="44">
        <v>35</v>
      </c>
      <c r="O24" s="101"/>
      <c r="P24" s="61"/>
      <c r="Q24" s="61">
        <f>N24-B24</f>
        <v>35</v>
      </c>
      <c r="R24" s="199"/>
      <c r="S24" s="61">
        <f>N24-K24</f>
        <v>-3</v>
      </c>
      <c r="T24" s="199"/>
    </row>
    <row r="25" spans="1:20" x14ac:dyDescent="0.3">
      <c r="A25" s="22" t="s">
        <v>27</v>
      </c>
      <c r="B25" s="44"/>
      <c r="C25" s="101"/>
      <c r="D25" s="44"/>
      <c r="E25" s="44"/>
      <c r="F25" s="101"/>
      <c r="G25" s="61"/>
      <c r="H25" s="451">
        <v>695</v>
      </c>
      <c r="I25" s="101"/>
      <c r="J25" s="61"/>
      <c r="K25" s="90">
        <v>646</v>
      </c>
      <c r="L25" s="101"/>
      <c r="M25" s="61"/>
      <c r="N25" s="44">
        <v>561</v>
      </c>
      <c r="O25" s="101"/>
      <c r="P25" s="61"/>
      <c r="Q25" s="61">
        <f>N25-B25</f>
        <v>561</v>
      </c>
      <c r="R25" s="199"/>
      <c r="S25" s="61">
        <f>N25-K25</f>
        <v>-85</v>
      </c>
      <c r="T25" s="199"/>
    </row>
    <row r="26" spans="1:20" x14ac:dyDescent="0.3">
      <c r="A26" s="25" t="s">
        <v>28</v>
      </c>
      <c r="B26" s="44"/>
      <c r="C26" s="52"/>
      <c r="D26" s="44"/>
      <c r="E26" s="44"/>
      <c r="F26" s="101"/>
      <c r="G26" s="61"/>
      <c r="H26" s="451">
        <v>634</v>
      </c>
      <c r="I26" s="101"/>
      <c r="J26" s="61"/>
      <c r="K26" s="90">
        <v>602</v>
      </c>
      <c r="L26" s="61"/>
      <c r="M26" s="61"/>
      <c r="N26" s="44">
        <v>611</v>
      </c>
      <c r="O26" s="99"/>
      <c r="P26" s="61"/>
      <c r="Q26" s="61"/>
      <c r="R26" s="61"/>
      <c r="S26" s="61"/>
      <c r="T26" s="61"/>
    </row>
    <row r="27" spans="1:20" x14ac:dyDescent="0.3">
      <c r="A27" s="20" t="s">
        <v>29</v>
      </c>
      <c r="B27" s="42"/>
      <c r="C27" s="55"/>
      <c r="D27" s="42"/>
      <c r="E27" s="42"/>
      <c r="F27" s="100"/>
      <c r="G27" s="41"/>
      <c r="H27" s="41"/>
      <c r="I27" s="41"/>
      <c r="J27" s="41"/>
      <c r="K27" s="41"/>
      <c r="L27" s="41"/>
      <c r="M27" s="41"/>
      <c r="N27" s="41"/>
      <c r="O27" s="101"/>
      <c r="P27" s="41"/>
      <c r="Q27" s="41"/>
      <c r="R27" s="41"/>
      <c r="S27" s="41"/>
      <c r="T27" s="41"/>
    </row>
    <row r="28" spans="1:20" x14ac:dyDescent="0.3">
      <c r="A28" s="198" t="s">
        <v>20</v>
      </c>
      <c r="B28" s="201"/>
      <c r="C28" s="202"/>
      <c r="D28" s="201"/>
      <c r="E28" s="201"/>
      <c r="F28" s="205"/>
      <c r="G28" s="203"/>
      <c r="H28" s="203"/>
      <c r="I28" s="205"/>
      <c r="J28" s="203"/>
      <c r="K28" s="201"/>
      <c r="L28" s="205"/>
      <c r="M28" s="203"/>
      <c r="N28" s="201"/>
      <c r="O28" s="205"/>
      <c r="P28" s="203"/>
      <c r="Q28" s="203"/>
      <c r="R28" s="204"/>
      <c r="S28" s="203"/>
      <c r="T28" s="204"/>
    </row>
    <row r="29" spans="1:20" x14ac:dyDescent="0.3">
      <c r="A29" s="15" t="s">
        <v>30</v>
      </c>
      <c r="B29" s="44"/>
      <c r="C29" s="101"/>
      <c r="D29" s="44"/>
      <c r="E29" s="44"/>
      <c r="F29" s="101"/>
      <c r="G29" s="61"/>
      <c r="H29" s="451">
        <v>87</v>
      </c>
      <c r="I29" s="101"/>
      <c r="J29" s="61"/>
      <c r="K29" s="90">
        <v>85</v>
      </c>
      <c r="L29" s="101"/>
      <c r="M29" s="61"/>
      <c r="N29" s="61">
        <v>81</v>
      </c>
      <c r="O29" s="101"/>
      <c r="P29" s="61"/>
      <c r="Q29" s="61">
        <f>N29-B29</f>
        <v>81</v>
      </c>
      <c r="R29" s="199"/>
      <c r="S29" s="61">
        <f>N29-K29</f>
        <v>-4</v>
      </c>
      <c r="T29" s="199"/>
    </row>
    <row r="30" spans="1:20" x14ac:dyDescent="0.3">
      <c r="A30" s="15" t="s">
        <v>31</v>
      </c>
      <c r="B30" s="44"/>
      <c r="C30" s="101"/>
      <c r="D30" s="44"/>
      <c r="E30" s="44"/>
      <c r="F30" s="101"/>
      <c r="G30" s="61"/>
      <c r="H30" s="451">
        <v>1056</v>
      </c>
      <c r="I30" s="101"/>
      <c r="J30" s="61"/>
      <c r="K30" s="90">
        <v>1148</v>
      </c>
      <c r="L30" s="101"/>
      <c r="M30" s="61"/>
      <c r="N30" s="61">
        <v>1090</v>
      </c>
      <c r="O30" s="101"/>
      <c r="P30" s="61"/>
      <c r="Q30" s="61">
        <f>N30-B30</f>
        <v>1090</v>
      </c>
      <c r="R30" s="199"/>
      <c r="S30" s="61">
        <f>N30-K30</f>
        <v>-58</v>
      </c>
      <c r="T30" s="199"/>
    </row>
    <row r="31" spans="1:20" ht="15" thickBot="1" x14ac:dyDescent="0.35">
      <c r="A31" s="32" t="s">
        <v>32</v>
      </c>
      <c r="B31" s="38"/>
      <c r="C31" s="38"/>
      <c r="D31" s="38"/>
      <c r="E31" s="38"/>
      <c r="F31" s="38"/>
      <c r="G31" s="38"/>
      <c r="H31" s="38">
        <v>560</v>
      </c>
      <c r="I31" s="38"/>
      <c r="J31" s="38"/>
      <c r="K31" s="105">
        <v>467</v>
      </c>
      <c r="L31" s="38"/>
      <c r="M31" s="38"/>
      <c r="N31" s="38">
        <v>369</v>
      </c>
      <c r="O31" s="38"/>
      <c r="P31" s="38"/>
      <c r="Q31" s="38"/>
      <c r="R31" s="38"/>
      <c r="S31" s="38"/>
      <c r="T31" s="38"/>
    </row>
    <row r="32" spans="1:20" s="3" customFormat="1" ht="13.2" x14ac:dyDescent="0.25">
      <c r="A32" s="14"/>
      <c r="C32" s="92"/>
      <c r="F32" s="92"/>
    </row>
    <row r="33" spans="1:20" s="3" customFormat="1" ht="13.2" x14ac:dyDescent="0.25">
      <c r="A33" s="14" t="s">
        <v>35</v>
      </c>
      <c r="C33" s="92"/>
      <c r="F33" s="92"/>
    </row>
    <row r="34" spans="1:20" s="3" customFormat="1" ht="13.2" x14ac:dyDescent="0.25">
      <c r="A34" s="33" t="s">
        <v>36</v>
      </c>
      <c r="C34" s="92"/>
      <c r="F34" s="92"/>
    </row>
    <row r="35" spans="1:20" s="3" customFormat="1" ht="13.2" x14ac:dyDescent="0.25">
      <c r="A35" s="3" t="s">
        <v>37</v>
      </c>
      <c r="C35" s="92"/>
      <c r="F35" s="92"/>
    </row>
    <row r="36" spans="1:20" s="3" customFormat="1" ht="13.2" x14ac:dyDescent="0.25">
      <c r="C36" s="92"/>
      <c r="F36" s="92"/>
    </row>
    <row r="37" spans="1:20" s="3" customFormat="1" ht="38.25" customHeight="1" x14ac:dyDescent="0.25">
      <c r="A37" s="1018" t="s">
        <v>49</v>
      </c>
      <c r="B37" s="1004"/>
      <c r="C37" s="1004"/>
      <c r="D37" s="1004"/>
      <c r="E37" s="1004"/>
      <c r="F37" s="1004"/>
      <c r="G37" s="1004"/>
      <c r="H37" s="1004"/>
      <c r="I37" s="1004"/>
      <c r="J37" s="1004"/>
      <c r="K37" s="1004"/>
      <c r="L37" s="1004"/>
      <c r="M37" s="1004"/>
      <c r="N37" s="1004"/>
      <c r="O37" s="1004"/>
      <c r="P37" s="1004"/>
      <c r="Q37" s="1004"/>
      <c r="R37" s="1004"/>
      <c r="S37" s="1004"/>
      <c r="T37" s="1004"/>
    </row>
    <row r="38" spans="1:20" s="3" customFormat="1" ht="12.75" customHeight="1" x14ac:dyDescent="0.25">
      <c r="A38" s="1008" t="s">
        <v>64</v>
      </c>
      <c r="B38" s="1005"/>
      <c r="C38" s="1005"/>
      <c r="D38" s="1005"/>
      <c r="E38" s="1005"/>
      <c r="F38" s="1005"/>
      <c r="G38" s="1005"/>
      <c r="H38" s="1005"/>
      <c r="I38" s="1005"/>
      <c r="J38" s="1005"/>
      <c r="K38" s="1005"/>
      <c r="L38" s="1005"/>
      <c r="M38" s="1005"/>
      <c r="N38" s="1005"/>
      <c r="O38" s="1005"/>
      <c r="P38" s="1005"/>
      <c r="Q38" s="1005"/>
      <c r="R38" s="1005"/>
      <c r="S38" s="1005"/>
      <c r="T38" s="1005"/>
    </row>
    <row r="39" spans="1:20" s="3" customFormat="1" ht="13.2" x14ac:dyDescent="0.25">
      <c r="A39" s="1008"/>
      <c r="B39" s="1005"/>
      <c r="C39" s="1005"/>
      <c r="D39" s="1005"/>
      <c r="E39" s="1005"/>
      <c r="F39" s="1005"/>
      <c r="G39" s="1005"/>
      <c r="H39" s="1005"/>
      <c r="I39" s="1005"/>
      <c r="J39" s="1005"/>
      <c r="K39" s="1005"/>
      <c r="L39" s="1005"/>
      <c r="M39" s="1005"/>
      <c r="N39" s="1005"/>
      <c r="O39" s="1005"/>
      <c r="P39" s="1005"/>
      <c r="Q39" s="1005"/>
      <c r="R39" s="1005"/>
      <c r="S39" s="1005"/>
      <c r="T39" s="1005"/>
    </row>
    <row r="40" spans="1:20" s="3" customFormat="1" ht="13.2" x14ac:dyDescent="0.25">
      <c r="A40" s="1008"/>
      <c r="B40" s="1005"/>
      <c r="C40" s="1005"/>
      <c r="D40" s="1005"/>
      <c r="E40" s="1005"/>
      <c r="F40" s="1005"/>
      <c r="G40" s="1005"/>
      <c r="H40" s="1005"/>
      <c r="I40" s="1005"/>
      <c r="J40" s="1005"/>
      <c r="K40" s="1005"/>
      <c r="L40" s="1005"/>
      <c r="M40" s="1005"/>
      <c r="N40" s="1005"/>
      <c r="O40" s="1005"/>
      <c r="P40" s="1005"/>
      <c r="Q40" s="1005"/>
      <c r="R40" s="1005"/>
      <c r="S40" s="1005"/>
      <c r="T40" s="1005"/>
    </row>
    <row r="41" spans="1:20" s="3" customFormat="1" ht="13.2" x14ac:dyDescent="0.25">
      <c r="A41" s="1008"/>
      <c r="B41" s="1005"/>
      <c r="C41" s="1005"/>
      <c r="D41" s="1005"/>
      <c r="E41" s="1005"/>
      <c r="F41" s="1005"/>
      <c r="G41" s="1005"/>
      <c r="H41" s="1005"/>
      <c r="I41" s="1005"/>
      <c r="J41" s="1005"/>
      <c r="K41" s="1005"/>
      <c r="L41" s="1005"/>
      <c r="M41" s="1005"/>
      <c r="N41" s="1005"/>
      <c r="O41" s="1005"/>
      <c r="P41" s="1005"/>
      <c r="Q41" s="1005"/>
      <c r="R41" s="1005"/>
      <c r="S41" s="1005"/>
      <c r="T41" s="1005"/>
    </row>
    <row r="42" spans="1:20" s="3" customFormat="1" ht="13.2" x14ac:dyDescent="0.25">
      <c r="A42" s="1008"/>
      <c r="B42" s="1005"/>
      <c r="C42" s="1005"/>
      <c r="D42" s="1005"/>
      <c r="E42" s="1005"/>
      <c r="F42" s="1005"/>
      <c r="G42" s="1005"/>
      <c r="H42" s="1005"/>
      <c r="I42" s="1005"/>
      <c r="J42" s="1005"/>
      <c r="K42" s="1005"/>
      <c r="L42" s="1005"/>
      <c r="M42" s="1005"/>
      <c r="N42" s="1005"/>
      <c r="O42" s="1005"/>
      <c r="P42" s="1005"/>
      <c r="Q42" s="1005"/>
      <c r="R42" s="1005"/>
      <c r="S42" s="1005"/>
      <c r="T42" s="1005"/>
    </row>
    <row r="43" spans="1:20" s="3" customFormat="1" ht="13.2" x14ac:dyDescent="0.25">
      <c r="A43" s="1008"/>
      <c r="B43" s="1005"/>
      <c r="C43" s="1005"/>
      <c r="D43" s="1005"/>
      <c r="E43" s="1005"/>
      <c r="F43" s="1005"/>
      <c r="G43" s="1005"/>
      <c r="H43" s="1005"/>
      <c r="I43" s="1005"/>
      <c r="J43" s="1005"/>
      <c r="K43" s="1005"/>
      <c r="L43" s="1005"/>
      <c r="M43" s="1005"/>
      <c r="N43" s="1005"/>
      <c r="O43" s="1005"/>
      <c r="P43" s="1005"/>
      <c r="Q43" s="1005"/>
      <c r="R43" s="1005"/>
      <c r="S43" s="1005"/>
      <c r="T43" s="1005"/>
    </row>
    <row r="44" spans="1:20" s="3" customFormat="1" ht="13.2" x14ac:dyDescent="0.25">
      <c r="A44" s="1008"/>
      <c r="B44" s="1005"/>
      <c r="C44" s="1005"/>
      <c r="D44" s="1005"/>
      <c r="E44" s="1005"/>
      <c r="F44" s="1005"/>
      <c r="G44" s="1005"/>
      <c r="H44" s="1005"/>
      <c r="I44" s="1005"/>
      <c r="J44" s="1005"/>
      <c r="K44" s="1005"/>
      <c r="L44" s="1005"/>
      <c r="M44" s="1005"/>
      <c r="N44" s="1005"/>
      <c r="O44" s="1005"/>
      <c r="P44" s="1005"/>
      <c r="Q44" s="1005"/>
      <c r="R44" s="1005"/>
      <c r="S44" s="1005"/>
      <c r="T44" s="1005"/>
    </row>
    <row r="45" spans="1:20" s="3" customFormat="1" ht="13.2" x14ac:dyDescent="0.25">
      <c r="A45" s="1008"/>
      <c r="B45" s="1005"/>
      <c r="C45" s="1005"/>
      <c r="D45" s="1005"/>
      <c r="E45" s="1005"/>
      <c r="F45" s="1005"/>
      <c r="G45" s="1005"/>
      <c r="H45" s="1005"/>
      <c r="I45" s="1005"/>
      <c r="J45" s="1005"/>
      <c r="K45" s="1005"/>
      <c r="L45" s="1005"/>
      <c r="M45" s="1005"/>
      <c r="N45" s="1005"/>
      <c r="O45" s="1005"/>
      <c r="P45" s="1005"/>
      <c r="Q45" s="1005"/>
      <c r="R45" s="1005"/>
      <c r="S45" s="1005"/>
      <c r="T45" s="1005"/>
    </row>
    <row r="46" spans="1:20" s="3" customFormat="1" ht="13.2" x14ac:dyDescent="0.25">
      <c r="A46" s="1008"/>
      <c r="B46" s="1005"/>
      <c r="C46" s="1005"/>
      <c r="D46" s="1005"/>
      <c r="E46" s="1005"/>
      <c r="F46" s="1005"/>
      <c r="G46" s="1005"/>
      <c r="H46" s="1005"/>
      <c r="I46" s="1005"/>
      <c r="J46" s="1005"/>
      <c r="K46" s="1005"/>
      <c r="L46" s="1005"/>
      <c r="M46" s="1005"/>
      <c r="N46" s="1005"/>
      <c r="O46" s="1005"/>
      <c r="P46" s="1005"/>
      <c r="Q46" s="1005"/>
      <c r="R46" s="1005"/>
      <c r="S46" s="1005"/>
      <c r="T46" s="1005"/>
    </row>
    <row r="47" spans="1:20" s="3" customFormat="1" ht="13.2" x14ac:dyDescent="0.25">
      <c r="A47" s="1008"/>
      <c r="B47" s="1005"/>
      <c r="C47" s="1005"/>
      <c r="D47" s="1005"/>
      <c r="E47" s="1005"/>
      <c r="F47" s="1005"/>
      <c r="G47" s="1005"/>
      <c r="H47" s="1005"/>
      <c r="I47" s="1005"/>
      <c r="J47" s="1005"/>
      <c r="K47" s="1005"/>
      <c r="L47" s="1005"/>
      <c r="M47" s="1005"/>
      <c r="N47" s="1005"/>
      <c r="O47" s="1005"/>
      <c r="P47" s="1005"/>
      <c r="Q47" s="1005"/>
      <c r="R47" s="1005"/>
      <c r="S47" s="1005"/>
      <c r="T47" s="1005"/>
    </row>
    <row r="48" spans="1:20" s="3" customFormat="1" ht="13.2" x14ac:dyDescent="0.25">
      <c r="A48" s="1008"/>
      <c r="B48" s="1005"/>
      <c r="C48" s="1005"/>
      <c r="D48" s="1005"/>
      <c r="E48" s="1005"/>
      <c r="F48" s="1005"/>
      <c r="G48" s="1005"/>
      <c r="H48" s="1005"/>
      <c r="I48" s="1005"/>
      <c r="J48" s="1005"/>
      <c r="K48" s="1005"/>
      <c r="L48" s="1005"/>
      <c r="M48" s="1005"/>
      <c r="N48" s="1005"/>
      <c r="O48" s="1005"/>
      <c r="P48" s="1005"/>
      <c r="Q48" s="1005"/>
      <c r="R48" s="1005"/>
      <c r="S48" s="1005"/>
      <c r="T48" s="1005"/>
    </row>
    <row r="49" spans="1:20" s="3" customFormat="1" ht="13.2" x14ac:dyDescent="0.25">
      <c r="A49" s="1008"/>
      <c r="B49" s="1005"/>
      <c r="C49" s="1005"/>
      <c r="D49" s="1005"/>
      <c r="E49" s="1005"/>
      <c r="F49" s="1005"/>
      <c r="G49" s="1005"/>
      <c r="H49" s="1005"/>
      <c r="I49" s="1005"/>
      <c r="J49" s="1005"/>
      <c r="K49" s="1005"/>
      <c r="L49" s="1005"/>
      <c r="M49" s="1005"/>
      <c r="N49" s="1005"/>
      <c r="O49" s="1005"/>
      <c r="P49" s="1005"/>
      <c r="Q49" s="1005"/>
      <c r="R49" s="1005"/>
      <c r="S49" s="1005"/>
      <c r="T49" s="1005"/>
    </row>
    <row r="50" spans="1:20" s="3" customFormat="1" ht="13.2" x14ac:dyDescent="0.25">
      <c r="A50" s="1008"/>
      <c r="B50" s="1005"/>
      <c r="C50" s="1005"/>
      <c r="D50" s="1005"/>
      <c r="E50" s="1005"/>
      <c r="F50" s="1005"/>
      <c r="G50" s="1005"/>
      <c r="H50" s="1005"/>
      <c r="I50" s="1005"/>
      <c r="J50" s="1005"/>
      <c r="K50" s="1005"/>
      <c r="L50" s="1005"/>
      <c r="M50" s="1005"/>
      <c r="N50" s="1005"/>
      <c r="O50" s="1005"/>
      <c r="P50" s="1005"/>
      <c r="Q50" s="1005"/>
      <c r="R50" s="1005"/>
      <c r="S50" s="1005"/>
      <c r="T50" s="1005"/>
    </row>
    <row r="51" spans="1:20" s="3" customFormat="1" ht="13.2" x14ac:dyDescent="0.25">
      <c r="A51" s="1008"/>
      <c r="B51" s="1005"/>
      <c r="C51" s="1005"/>
      <c r="D51" s="1005"/>
      <c r="E51" s="1005"/>
      <c r="F51" s="1005"/>
      <c r="G51" s="1005"/>
      <c r="H51" s="1005"/>
      <c r="I51" s="1005"/>
      <c r="J51" s="1005"/>
      <c r="K51" s="1005"/>
      <c r="L51" s="1005"/>
      <c r="M51" s="1005"/>
      <c r="N51" s="1005"/>
      <c r="O51" s="1005"/>
      <c r="P51" s="1005"/>
      <c r="Q51" s="1005"/>
      <c r="R51" s="1005"/>
      <c r="S51" s="1005"/>
      <c r="T51" s="1005"/>
    </row>
    <row r="52" spans="1:20" s="3" customFormat="1" ht="13.2" x14ac:dyDescent="0.25">
      <c r="A52" s="1008"/>
      <c r="B52" s="1005"/>
      <c r="C52" s="1005"/>
      <c r="D52" s="1005"/>
      <c r="E52" s="1005"/>
      <c r="F52" s="1005"/>
      <c r="G52" s="1005"/>
      <c r="H52" s="1005"/>
      <c r="I52" s="1005"/>
      <c r="J52" s="1005"/>
      <c r="K52" s="1005"/>
      <c r="L52" s="1005"/>
      <c r="M52" s="1005"/>
      <c r="N52" s="1005"/>
      <c r="O52" s="1005"/>
      <c r="P52" s="1005"/>
      <c r="Q52" s="1005"/>
      <c r="R52" s="1005"/>
      <c r="S52" s="1005"/>
      <c r="T52" s="1005"/>
    </row>
    <row r="53" spans="1:20" s="3" customFormat="1" ht="13.2" x14ac:dyDescent="0.25">
      <c r="A53" s="1008"/>
      <c r="B53" s="1005"/>
      <c r="C53" s="1005"/>
      <c r="D53" s="1005"/>
      <c r="E53" s="1005"/>
      <c r="F53" s="1005"/>
      <c r="G53" s="1005"/>
      <c r="H53" s="1005"/>
      <c r="I53" s="1005"/>
      <c r="J53" s="1005"/>
      <c r="K53" s="1005"/>
      <c r="L53" s="1005"/>
      <c r="M53" s="1005"/>
      <c r="N53" s="1005"/>
      <c r="O53" s="1005"/>
      <c r="P53" s="1005"/>
      <c r="Q53" s="1005"/>
      <c r="R53" s="1005"/>
      <c r="S53" s="1005"/>
      <c r="T53" s="1005"/>
    </row>
    <row r="54" spans="1:20" s="3" customFormat="1" ht="13.2" x14ac:dyDescent="0.25">
      <c r="A54" s="1008"/>
      <c r="B54" s="1005"/>
      <c r="C54" s="1005"/>
      <c r="D54" s="1005"/>
      <c r="E54" s="1005"/>
      <c r="F54" s="1005"/>
      <c r="G54" s="1005"/>
      <c r="H54" s="1005"/>
      <c r="I54" s="1005"/>
      <c r="J54" s="1005"/>
      <c r="K54" s="1005"/>
      <c r="L54" s="1005"/>
      <c r="M54" s="1005"/>
      <c r="N54" s="1005"/>
      <c r="O54" s="1005"/>
      <c r="P54" s="1005"/>
      <c r="Q54" s="1005"/>
      <c r="R54" s="1005"/>
      <c r="S54" s="1005"/>
      <c r="T54" s="1005"/>
    </row>
    <row r="55" spans="1:20" s="3" customFormat="1" ht="13.2" x14ac:dyDescent="0.25">
      <c r="A55" s="1008"/>
      <c r="B55" s="1005"/>
      <c r="C55" s="1005"/>
      <c r="D55" s="1005"/>
      <c r="E55" s="1005"/>
      <c r="F55" s="1005"/>
      <c r="G55" s="1005"/>
      <c r="H55" s="1005"/>
      <c r="I55" s="1005"/>
      <c r="J55" s="1005"/>
      <c r="K55" s="1005"/>
      <c r="L55" s="1005"/>
      <c r="M55" s="1005"/>
      <c r="N55" s="1005"/>
      <c r="O55" s="1005"/>
      <c r="P55" s="1005"/>
      <c r="Q55" s="1005"/>
      <c r="R55" s="1005"/>
      <c r="S55" s="1005"/>
      <c r="T55" s="1005"/>
    </row>
    <row r="56" spans="1:20" s="3" customFormat="1" ht="13.2" x14ac:dyDescent="0.25">
      <c r="A56" s="1008"/>
      <c r="B56" s="1005"/>
      <c r="C56" s="1005"/>
      <c r="D56" s="1005"/>
      <c r="E56" s="1005"/>
      <c r="F56" s="1005"/>
      <c r="G56" s="1005"/>
      <c r="H56" s="1005"/>
      <c r="I56" s="1005"/>
      <c r="J56" s="1005"/>
      <c r="K56" s="1005"/>
      <c r="L56" s="1005"/>
      <c r="M56" s="1005"/>
      <c r="N56" s="1005"/>
      <c r="O56" s="1005"/>
      <c r="P56" s="1005"/>
      <c r="Q56" s="1005"/>
      <c r="R56" s="1005"/>
      <c r="S56" s="1005"/>
      <c r="T56" s="1005"/>
    </row>
    <row r="57" spans="1:20" s="3" customFormat="1" ht="13.2" x14ac:dyDescent="0.25">
      <c r="A57" s="1008"/>
      <c r="B57" s="1005"/>
      <c r="C57" s="1005"/>
      <c r="D57" s="1005"/>
      <c r="E57" s="1005"/>
      <c r="F57" s="1005"/>
      <c r="G57" s="1005"/>
      <c r="H57" s="1005"/>
      <c r="I57" s="1005"/>
      <c r="J57" s="1005"/>
      <c r="K57" s="1005"/>
      <c r="L57" s="1005"/>
      <c r="M57" s="1005"/>
      <c r="N57" s="1005"/>
      <c r="O57" s="1005"/>
      <c r="P57" s="1005"/>
      <c r="Q57" s="1005"/>
      <c r="R57" s="1005"/>
      <c r="S57" s="1005"/>
      <c r="T57" s="1005"/>
    </row>
    <row r="58" spans="1:20" s="3" customFormat="1" ht="13.2" x14ac:dyDescent="0.25">
      <c r="A58" s="1008"/>
      <c r="B58" s="1005"/>
      <c r="C58" s="1005"/>
      <c r="D58" s="1005"/>
      <c r="E58" s="1005"/>
      <c r="F58" s="1005"/>
      <c r="G58" s="1005"/>
      <c r="H58" s="1005"/>
      <c r="I58" s="1005"/>
      <c r="J58" s="1005"/>
      <c r="K58" s="1005"/>
      <c r="L58" s="1005"/>
      <c r="M58" s="1005"/>
      <c r="N58" s="1005"/>
      <c r="O58" s="1005"/>
      <c r="P58" s="1005"/>
      <c r="Q58" s="1005"/>
      <c r="R58" s="1005"/>
      <c r="S58" s="1005"/>
      <c r="T58" s="1005"/>
    </row>
    <row r="59" spans="1:20" s="3" customFormat="1" ht="13.2" x14ac:dyDescent="0.25">
      <c r="A59" s="1008"/>
      <c r="B59" s="1005"/>
      <c r="C59" s="1005"/>
      <c r="D59" s="1005"/>
      <c r="E59" s="1005"/>
      <c r="F59" s="1005"/>
      <c r="G59" s="1005"/>
      <c r="H59" s="1005"/>
      <c r="I59" s="1005"/>
      <c r="J59" s="1005"/>
      <c r="K59" s="1005"/>
      <c r="L59" s="1005"/>
      <c r="M59" s="1005"/>
      <c r="N59" s="1005"/>
      <c r="O59" s="1005"/>
      <c r="P59" s="1005"/>
      <c r="Q59" s="1005"/>
      <c r="R59" s="1005"/>
      <c r="S59" s="1005"/>
      <c r="T59" s="1005"/>
    </row>
    <row r="60" spans="1:20" s="3" customFormat="1" ht="9.75" customHeight="1" x14ac:dyDescent="0.25">
      <c r="A60" s="1008"/>
      <c r="B60" s="1005"/>
      <c r="C60" s="1005"/>
      <c r="D60" s="1005"/>
      <c r="E60" s="1005"/>
      <c r="F60" s="1005"/>
      <c r="G60" s="1005"/>
      <c r="H60" s="1005"/>
      <c r="I60" s="1005"/>
      <c r="J60" s="1005"/>
      <c r="K60" s="1005"/>
      <c r="L60" s="1005"/>
      <c r="M60" s="1005"/>
      <c r="N60" s="1005"/>
      <c r="O60" s="1005"/>
      <c r="P60" s="1005"/>
      <c r="Q60" s="1005"/>
      <c r="R60" s="1005"/>
      <c r="S60" s="1005"/>
      <c r="T60" s="1005"/>
    </row>
    <row r="61" spans="1:20" s="3" customFormat="1" ht="13.2" hidden="1" x14ac:dyDescent="0.25">
      <c r="A61" s="1008"/>
      <c r="B61" s="1005"/>
      <c r="C61" s="1005"/>
      <c r="D61" s="1005"/>
      <c r="E61" s="1005"/>
      <c r="F61" s="1005"/>
      <c r="G61" s="1005"/>
      <c r="H61" s="1005"/>
      <c r="I61" s="1005"/>
      <c r="J61" s="1005"/>
      <c r="K61" s="1005"/>
      <c r="L61" s="1005"/>
      <c r="M61" s="1005"/>
      <c r="N61" s="1005"/>
      <c r="O61" s="1005"/>
      <c r="P61" s="1005"/>
      <c r="Q61" s="1005"/>
      <c r="R61" s="1005"/>
      <c r="S61" s="1005"/>
      <c r="T61" s="1005"/>
    </row>
    <row r="62" spans="1:20" s="3" customFormat="1" ht="13.2" hidden="1" x14ac:dyDescent="0.25">
      <c r="A62" s="1008"/>
      <c r="B62" s="1005"/>
      <c r="C62" s="1005"/>
      <c r="D62" s="1005"/>
      <c r="E62" s="1005"/>
      <c r="F62" s="1005"/>
      <c r="G62" s="1005"/>
      <c r="H62" s="1005"/>
      <c r="I62" s="1005"/>
      <c r="J62" s="1005"/>
      <c r="K62" s="1005"/>
      <c r="L62" s="1005"/>
      <c r="M62" s="1005"/>
      <c r="N62" s="1005"/>
      <c r="O62" s="1005"/>
      <c r="P62" s="1005"/>
      <c r="Q62" s="1005"/>
      <c r="R62" s="1005"/>
      <c r="S62" s="1005"/>
      <c r="T62" s="1005"/>
    </row>
    <row r="63" spans="1:20" s="3" customFormat="1" ht="13.2" hidden="1" x14ac:dyDescent="0.25">
      <c r="A63" s="1008"/>
      <c r="B63" s="1005"/>
      <c r="C63" s="1005"/>
      <c r="D63" s="1005"/>
      <c r="E63" s="1005"/>
      <c r="F63" s="1005"/>
      <c r="G63" s="1005"/>
      <c r="H63" s="1005"/>
      <c r="I63" s="1005"/>
      <c r="J63" s="1005"/>
      <c r="K63" s="1005"/>
      <c r="L63" s="1005"/>
      <c r="M63" s="1005"/>
      <c r="N63" s="1005"/>
      <c r="O63" s="1005"/>
      <c r="P63" s="1005"/>
      <c r="Q63" s="1005"/>
      <c r="R63" s="1005"/>
      <c r="S63" s="1005"/>
      <c r="T63" s="1005"/>
    </row>
    <row r="64" spans="1:20" x14ac:dyDescent="0.3">
      <c r="A64" s="33"/>
      <c r="B64" s="33"/>
      <c r="C64" s="92"/>
      <c r="D64" s="33"/>
      <c r="E64" s="33"/>
      <c r="F64" s="92"/>
      <c r="G64" s="33"/>
      <c r="H64" s="33"/>
      <c r="I64" s="33"/>
      <c r="J64" s="33"/>
      <c r="K64" s="33"/>
      <c r="L64" s="33"/>
      <c r="M64" s="33"/>
      <c r="N64" s="33"/>
      <c r="O64" s="33"/>
      <c r="P64" s="33"/>
      <c r="Q64" s="33"/>
      <c r="R64" s="33"/>
      <c r="S64" s="33"/>
      <c r="T64" s="33"/>
    </row>
  </sheetData>
  <mergeCells count="9">
    <mergeCell ref="S3:T3"/>
    <mergeCell ref="A37:T37"/>
    <mergeCell ref="A38:T63"/>
    <mergeCell ref="B3:C3"/>
    <mergeCell ref="E3:F3"/>
    <mergeCell ref="H3:I3"/>
    <mergeCell ref="K3:L3"/>
    <mergeCell ref="N3:O3"/>
    <mergeCell ref="Q3:R3"/>
  </mergeCells>
  <pageMargins left="0.70866141732283472" right="0.70866141732283472" top="0.74803149606299213" bottom="0.74803149606299213" header="0.31496062992125984" footer="0.31496062992125984"/>
  <pageSetup paperSize="8"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40</vt:i4>
      </vt:variant>
    </vt:vector>
  </HeadingPairs>
  <TitlesOfParts>
    <vt:vector size="86" baseType="lpstr">
      <vt:lpstr>Cover</vt:lpstr>
      <vt:lpstr>Table of Contents</vt:lpstr>
      <vt:lpstr>Notes and Definitions</vt:lpstr>
      <vt:lpstr>Grades</vt:lpstr>
      <vt:lpstr>Source</vt:lpstr>
      <vt:lpstr>Table 1b - SIP by Grade exNOMS</vt:lpstr>
      <vt:lpstr>Table 1b  SIP by Grade NOMS</vt:lpstr>
      <vt:lpstr>1a SiP</vt:lpstr>
      <vt:lpstr>Table 2a - Joiners exNOMS</vt:lpstr>
      <vt:lpstr>Table 2a - Joiners NOMS</vt:lpstr>
      <vt:lpstr>1b SiP by grade</vt:lpstr>
      <vt:lpstr>Table 2b - Joiners by Grade exN</vt:lpstr>
      <vt:lpstr>Table 2b -Joiners by Grade NOMS</vt:lpstr>
      <vt:lpstr> 2a Joiners</vt:lpstr>
      <vt:lpstr>Table 2c - Leavers exNOMS</vt:lpstr>
      <vt:lpstr>Table 2c - Leavers NOMS</vt:lpstr>
      <vt:lpstr> 2b Joiners by grade</vt:lpstr>
      <vt:lpstr>Table 2d - Leavers by Grade exN</vt:lpstr>
      <vt:lpstr>Table 2d-Leavers by Grade NOMS</vt:lpstr>
      <vt:lpstr>2c Leavers</vt:lpstr>
      <vt:lpstr>Table 2e Leavers by Reason exNO</vt:lpstr>
      <vt:lpstr>Table 2e Leavers by Reason NOMS</vt:lpstr>
      <vt:lpstr>2d Leavers by grade</vt:lpstr>
      <vt:lpstr>Table3a excNOMS</vt:lpstr>
      <vt:lpstr>Table3a NOMS</vt:lpstr>
      <vt:lpstr>2e Leavers by reason</vt:lpstr>
      <vt:lpstr>Table3b excNOMS</vt:lpstr>
      <vt:lpstr>Table3b NOMS</vt:lpstr>
      <vt:lpstr>3a TRA</vt:lpstr>
      <vt:lpstr>Table 4 Perf Markings excl NOMS</vt:lpstr>
      <vt:lpstr>Table 4 Perf Markings NOMS</vt:lpstr>
      <vt:lpstr>3b TRA by grade</vt:lpstr>
      <vt:lpstr>Table 5a - Griev., Inv. and C&amp;D</vt:lpstr>
      <vt:lpstr>Table 5a NOMS</vt:lpstr>
      <vt:lpstr>4 Performance marking</vt:lpstr>
      <vt:lpstr>Table6b-GrievInv &amp; C&amp;D MoJ2</vt:lpstr>
      <vt:lpstr>Table 6b - GrievInv &amp; C&amp;D NOMS</vt:lpstr>
      <vt:lpstr>Table6aSpecialBonusTrend exNOMS</vt:lpstr>
      <vt:lpstr>Table7aSpecialBonusTrend NOMS</vt:lpstr>
      <vt:lpstr>Table6b -Special Bonus by g exN</vt:lpstr>
      <vt:lpstr>Table6bSpecial Bonus by g NOMS</vt:lpstr>
      <vt:lpstr>5a special bonuses</vt:lpstr>
      <vt:lpstr>Table 7 - AWDL MOJ</vt:lpstr>
      <vt:lpstr>Table 7 - AWDL NOMS</vt:lpstr>
      <vt:lpstr>5b special bonuses by grade</vt:lpstr>
      <vt:lpstr>6 AWDL</vt:lpstr>
      <vt:lpstr>' 2a Joiners'!Print_Area</vt:lpstr>
      <vt:lpstr>' 2b Joiners by grade'!Print_Area</vt:lpstr>
      <vt:lpstr>'1a SiP'!Print_Area</vt:lpstr>
      <vt:lpstr>'1b SiP by grade'!Print_Area</vt:lpstr>
      <vt:lpstr>'2c Leavers'!Print_Area</vt:lpstr>
      <vt:lpstr>'2d Leavers by grade'!Print_Area</vt:lpstr>
      <vt:lpstr>'2e Leavers by reason'!Print_Area</vt:lpstr>
      <vt:lpstr>'3a TRA'!Print_Area</vt:lpstr>
      <vt:lpstr>'3b TRA by grade'!Print_Area</vt:lpstr>
      <vt:lpstr>'4 Performance marking'!Print_Area</vt:lpstr>
      <vt:lpstr>'5a special bonuses'!Print_Area</vt:lpstr>
      <vt:lpstr>'5b special bonuses by grade'!Print_Area</vt:lpstr>
      <vt:lpstr>'6 AWDL'!Print_Area</vt:lpstr>
      <vt:lpstr>Cover!Print_Area</vt:lpstr>
      <vt:lpstr>Grades!Print_Area</vt:lpstr>
      <vt:lpstr>'Notes and Definitions'!Print_Area</vt:lpstr>
      <vt:lpstr>'Table 2e Leavers by Reason exNO'!Print_Area</vt:lpstr>
      <vt:lpstr>'Table 4 Perf Markings excl NOMS'!Print_Area</vt:lpstr>
      <vt:lpstr>'Table 4 Perf Markings NOMS'!Print_Area</vt:lpstr>
      <vt:lpstr>'Table 5a - Griev., Inv. and C&amp;D'!Print_Area</vt:lpstr>
      <vt:lpstr>'Table 7 - AWDL MOJ'!Print_Area</vt:lpstr>
      <vt:lpstr>'Table of Contents'!Print_Area</vt:lpstr>
      <vt:lpstr>'Table3a excNOMS'!Print_Area</vt:lpstr>
      <vt:lpstr>'Table3a NOMS'!Print_Area</vt:lpstr>
      <vt:lpstr>'Table3b excNOMS'!Print_Area</vt:lpstr>
      <vt:lpstr>'Table3b NOMS'!Print_Area</vt:lpstr>
      <vt:lpstr>'Table6aSpecialBonusTrend exNOMS'!Print_Area</vt:lpstr>
      <vt:lpstr>'Table6b -Special Bonus by g exN'!Print_Area</vt:lpstr>
      <vt:lpstr>'Table6b-GrievInv &amp; C&amp;D MoJ2'!Print_Area</vt:lpstr>
      <vt:lpstr>'Table6bSpecial Bonus by g NOMS'!Print_Area</vt:lpstr>
      <vt:lpstr>'Table7aSpecialBonusTrend NOMS'!Print_Area</vt:lpstr>
      <vt:lpstr>'4 Performance marking'!Print_Titles</vt:lpstr>
      <vt:lpstr>'5a special bonuses'!Print_Titles</vt:lpstr>
      <vt:lpstr>'5b special bonuses by grade'!Print_Titles</vt:lpstr>
      <vt:lpstr>'Table 2e Leavers by Reason exNO'!Print_Titles</vt:lpstr>
      <vt:lpstr>'Table 4 Perf Markings excl NOMS'!Print_Titles</vt:lpstr>
      <vt:lpstr>'Table 4 Perf Markings NOMS'!Print_Titles</vt:lpstr>
      <vt:lpstr>'Table 5a - Griev., Inv. and C&amp;D'!Print_Titles</vt:lpstr>
      <vt:lpstr>'Table 7 - AWDL MOJ'!Print_Titles</vt:lpstr>
      <vt:lpstr>'Table6b-GrievInv &amp; C&amp;D MoJ2'!Print_Titles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2017-03-29T09:02:38Z</dcterms:modified>
</cp:coreProperties>
</file>